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1"/>
  </bookViews>
  <sheets>
    <sheet name="Прил.1" sheetId="1" r:id="rId1"/>
    <sheet name="Прил.4" sheetId="2" r:id="rId2"/>
    <sheet name="Прил 5" sheetId="3" state="hidden" r:id="rId3"/>
    <sheet name="Прил.6." sheetId="4" r:id="rId4"/>
    <sheet name="Прил. 7" sheetId="5" r:id="rId5"/>
    <sheet name="Прил. 8" sheetId="6" r:id="rId6"/>
    <sheet name="Прил. 9" sheetId="7" state="hidden" r:id="rId7"/>
    <sheet name="Прил. 10" sheetId="8" state="hidden" r:id="rId8"/>
    <sheet name="Прил. 11" sheetId="9" state="hidden" r:id="rId9"/>
    <sheet name="Прил. 12" sheetId="10" r:id="rId10"/>
    <sheet name="Прил. 13" sheetId="11" r:id="rId11"/>
    <sheet name="Прил. 14" sheetId="12" r:id="rId12"/>
  </sheets>
  <externalReferences>
    <externalReference r:id="rId15"/>
  </externalReferences>
  <definedNames>
    <definedName name="_Date_" localSheetId="4">'[1]#REF!'!#REF!</definedName>
    <definedName name="_Date_" localSheetId="5">'[1]#REF!'!#REF!</definedName>
    <definedName name="_Date_" localSheetId="1">'[1]#REF!'!#REF!</definedName>
    <definedName name="_Date_" localSheetId="3">'[1]#REF!'!#REF!</definedName>
    <definedName name="_Date_">'[1]#REF!'!#REF!</definedName>
    <definedName name="_PBuh_" localSheetId="4">NA()</definedName>
    <definedName name="_PBuh_" localSheetId="5">NA()</definedName>
    <definedName name="_PBuh_" localSheetId="3">NA()</definedName>
    <definedName name="_PBuh_">NA()</definedName>
    <definedName name="_PBuhN_" localSheetId="4">NA()</definedName>
    <definedName name="_PBuhN_" localSheetId="5">NA()</definedName>
    <definedName name="_PBuhN_" localSheetId="3">NA()</definedName>
    <definedName name="_PBuhN_">NA()</definedName>
    <definedName name="_PRuk_" localSheetId="4">NA()</definedName>
    <definedName name="_PRuk_" localSheetId="5">NA()</definedName>
    <definedName name="_PRuk_" localSheetId="3">NA()</definedName>
    <definedName name="_PRuk_">NA()</definedName>
    <definedName name="_PRukN_" localSheetId="4">NA()</definedName>
    <definedName name="_PRukN_" localSheetId="5">NA()</definedName>
    <definedName name="_PRukN_" localSheetId="3">NA()</definedName>
    <definedName name="_PRukN_">NA()</definedName>
    <definedName name="_xlnm._FilterDatabase" localSheetId="3" hidden="1">'Прил.6.'!$B$13:$G$725</definedName>
    <definedName name="acc2x">NA()</definedName>
    <definedName name="add_bk">NA()</definedName>
    <definedName name="add_bk_n">NA()</definedName>
    <definedName name="ate">NA()</definedName>
    <definedName name="ate_n">NA()</definedName>
    <definedName name="ate_n0">NA()</definedName>
    <definedName name="bacc">NA()</definedName>
    <definedName name="bcorr">NA()</definedName>
    <definedName name="bcorr_lev">NA()</definedName>
    <definedName name="bcorr_n">NA()</definedName>
    <definedName name="Boss_Dol">NA()</definedName>
    <definedName name="Boss_FIO">NA()</definedName>
    <definedName name="Budget_Level">NA()</definedName>
    <definedName name="Buh_Dol">NA()</definedName>
    <definedName name="Buh_FIO">NA()</definedName>
    <definedName name="cacc2">NA()</definedName>
    <definedName name="cadd_bk">NA()</definedName>
    <definedName name="cate">NA()</definedName>
    <definedName name="Chef_Dol">NA()</definedName>
    <definedName name="Chef_FIO">NA()</definedName>
    <definedName name="cibk">NA()</definedName>
    <definedName name="cidep">NA()</definedName>
    <definedName name="ciinc">NA()</definedName>
    <definedName name="ciinc1">NA()</definedName>
    <definedName name="ciinc3">NA()</definedName>
    <definedName name="ciinc5">NA()</definedName>
    <definedName name="ciinc7">NA()</definedName>
    <definedName name="ciinc8">NA()</definedName>
    <definedName name="ciitem">NA()</definedName>
    <definedName name="cimns">NA()</definedName>
    <definedName name="ciprog">NA()</definedName>
    <definedName name="corr2">NA()</definedName>
    <definedName name="corr2_inn">NA()</definedName>
    <definedName name="corr2_n">NA()</definedName>
    <definedName name="CurentGroup">NA()</definedName>
    <definedName name="CurRow">NA()</definedName>
    <definedName name="Data">NA()</definedName>
    <definedName name="DataFields">NA()</definedName>
    <definedName name="date">NA()</definedName>
    <definedName name="dDate1">NA()</definedName>
    <definedName name="dDate2">NA()</definedName>
    <definedName name="End10x">NA()</definedName>
    <definedName name="End11x">NA()</definedName>
    <definedName name="End12x">NA()</definedName>
    <definedName name="End13x">NA()</definedName>
    <definedName name="End14x">NA()</definedName>
    <definedName name="End15x">NA()</definedName>
    <definedName name="End16x">NA()</definedName>
    <definedName name="End17x">NA()</definedName>
    <definedName name="End18x">NA()</definedName>
    <definedName name="End19x">NA()</definedName>
    <definedName name="End1x">NA()</definedName>
    <definedName name="End20x">NA()</definedName>
    <definedName name="End21x">NA()</definedName>
    <definedName name="End22x">NA()</definedName>
    <definedName name="End23x">NA()</definedName>
    <definedName name="End24x">NA()</definedName>
    <definedName name="End25x">NA()</definedName>
    <definedName name="End26x">NA()</definedName>
    <definedName name="End27x">NA()</definedName>
    <definedName name="End28x">NA()</definedName>
    <definedName name="End29x">NA()</definedName>
    <definedName name="End2x">NA()</definedName>
    <definedName name="End30x">NA()</definedName>
    <definedName name="End31x">NA()</definedName>
    <definedName name="End32x">NA()</definedName>
    <definedName name="End33x">NA()</definedName>
    <definedName name="End34x">NA()</definedName>
    <definedName name="End35x">NA()</definedName>
    <definedName name="End36x">NA()</definedName>
    <definedName name="End37x">NA()</definedName>
    <definedName name="End38x">NA()</definedName>
    <definedName name="End39x">NA()</definedName>
    <definedName name="End3x">NA()</definedName>
    <definedName name="End40x">NA()</definedName>
    <definedName name="End41x">NA()</definedName>
    <definedName name="End42x">NA()</definedName>
    <definedName name="End43x">NA()</definedName>
    <definedName name="End44x">NA()</definedName>
    <definedName name="End45x">NA()</definedName>
    <definedName name="End46x">NA()</definedName>
    <definedName name="End47x">NA()</definedName>
    <definedName name="End48x">NA()</definedName>
    <definedName name="End49x">NA()</definedName>
    <definedName name="End4x">NA()</definedName>
    <definedName name="End50x">NA()</definedName>
    <definedName name="End5x">NA()</definedName>
    <definedName name="End6x">NA()</definedName>
    <definedName name="End7x">NA()</definedName>
    <definedName name="End8x">NA()</definedName>
    <definedName name="End9x">NA()</definedName>
    <definedName name="EndPred">NA()</definedName>
    <definedName name="EndRow">NA()</definedName>
    <definedName name="Excel_BuiltIn__FilterDatabase" localSheetId="4">'Прил. 7'!$B$13:$H$1160</definedName>
    <definedName name="Excel_BuiltIn__FilterDatabase" localSheetId="5">'Прил. 8'!$B$13:$I$979</definedName>
    <definedName name="Excel_BuiltIn__FilterDatabase" localSheetId="0">'Прил.1'!$B$14:$E$60</definedName>
    <definedName name="Excel_BuiltIn__FilterDatabase" localSheetId="1">'Прил.4'!$B$18:$F$935</definedName>
    <definedName name="Excel_BuiltIn__FilterDatabase" localSheetId="3">'Прил.6.'!$B$13:$E$60</definedName>
    <definedName name="Excel_BuiltIn_Print_Area" localSheetId="4">'Прил. 7'!$B$6:$H$1160</definedName>
    <definedName name="Excel_BuiltIn_Print_Area" localSheetId="5">'Прил. 8'!$B$6:$I$978</definedName>
    <definedName name="Excel_BuiltIn_Print_Area" localSheetId="1">'Прил.4'!$A$11:$E$87</definedName>
    <definedName name="Excel_BuiltIn_Print_Area" localSheetId="3">'Прил.6.'!$B$6:$E$60</definedName>
    <definedName name="Footer">NA()</definedName>
    <definedName name="GroupOrder">NA()</definedName>
    <definedName name="ibk">NA()</definedName>
    <definedName name="ibk_n">NA()</definedName>
    <definedName name="idep_n">NA()</definedName>
    <definedName name="iinc_n">NA()</definedName>
    <definedName name="iinc1_n">NA()</definedName>
    <definedName name="iinc3_n">NA()</definedName>
    <definedName name="iinc5_n">NA()</definedName>
    <definedName name="iinc7_n">NA()</definedName>
    <definedName name="iinc8_n">NA()</definedName>
    <definedName name="iitem_n">NA()</definedName>
    <definedName name="imns">NA()</definedName>
    <definedName name="imns_inn">NA()</definedName>
    <definedName name="imns_n">NA()</definedName>
    <definedName name="imns_n0">NA()</definedName>
    <definedName name="iprog_n">NA()</definedName>
    <definedName name="IsUp_acc2">NA()</definedName>
    <definedName name="IsUp_add_bk">NA()</definedName>
    <definedName name="IsUp_add_bk_n">NA()</definedName>
    <definedName name="IsUp_ate">NA()</definedName>
    <definedName name="IsUp_ate_n">NA()</definedName>
    <definedName name="IsUp_ate_n0">NA()</definedName>
    <definedName name="IsUp_bacc">NA()</definedName>
    <definedName name="IsUp_bcorr">NA()</definedName>
    <definedName name="IsUp_bcorr_lev">NA()</definedName>
    <definedName name="IsUp_bcorr_n">NA()</definedName>
    <definedName name="IsUp_cacc2">NA()</definedName>
    <definedName name="IsUp_cadd_bk">NA()</definedName>
    <definedName name="IsUp_cate">NA()</definedName>
    <definedName name="IsUp_cibk">NA()</definedName>
    <definedName name="IsUp_cidep">NA()</definedName>
    <definedName name="IsUp_ciinc">NA()</definedName>
    <definedName name="IsUp_ciinc1">NA()</definedName>
    <definedName name="IsUp_ciinc3">NA()</definedName>
    <definedName name="IsUp_ciinc5">NA()</definedName>
    <definedName name="IsUp_ciinc7">NA()</definedName>
    <definedName name="IsUp_ciinc8">NA()</definedName>
    <definedName name="IsUp_ciitem">NA()</definedName>
    <definedName name="IsUp_cimns">NA()</definedName>
    <definedName name="IsUp_ciprog">NA()</definedName>
    <definedName name="IsUp_corr2">NA()</definedName>
    <definedName name="IsUp_corr2_inn">NA()</definedName>
    <definedName name="IsUp_corr2_n">NA()</definedName>
    <definedName name="IsUp_date">NA()</definedName>
    <definedName name="IsUp_ibk">NA()</definedName>
    <definedName name="IsUp_ibk_n">NA()</definedName>
    <definedName name="IsUp_idep_n">NA()</definedName>
    <definedName name="IsUp_iinc_n">NA()</definedName>
    <definedName name="IsUp_iinc1_n">NA()</definedName>
    <definedName name="IsUp_iinc3_n">NA()</definedName>
    <definedName name="IsUp_iinc5_n">NA()</definedName>
    <definedName name="IsUp_iinc7_n">NA()</definedName>
    <definedName name="IsUp_iinc8_n">NA()</definedName>
    <definedName name="IsUp_iitem_n">NA()</definedName>
    <definedName name="IsUp_imns">NA()</definedName>
    <definedName name="IsUp_imns_inn">NA()</definedName>
    <definedName name="IsUp_imns_n">NA()</definedName>
    <definedName name="IsUp_imns_n0">NA()</definedName>
    <definedName name="IsUp_iprog_n">NA()</definedName>
    <definedName name="IsUp_izm">NA()</definedName>
    <definedName name="IsUp_link">NA()</definedName>
    <definedName name="IsUp_number">NA()</definedName>
    <definedName name="IsUp_obj_n">NA()</definedName>
    <definedName name="IsUp_s_1">NA()</definedName>
    <definedName name="IsUp_s_2">NA()</definedName>
    <definedName name="IsUp_s_3">NA()</definedName>
    <definedName name="IsUp_s_4">NA()</definedName>
    <definedName name="IsUp_ss">NA()</definedName>
    <definedName name="IsUp_sy0">NA()</definedName>
    <definedName name="IsUp_sy1">NA()</definedName>
    <definedName name="IsUp_sy2">NA()</definedName>
    <definedName name="izm">NA()</definedName>
    <definedName name="link">NA()</definedName>
    <definedName name="NastrFields">NA()</definedName>
    <definedName name="nCheck_1">NA()</definedName>
    <definedName name="nCheck_10">NA()</definedName>
    <definedName name="nCheck_11">NA()</definedName>
    <definedName name="nCheck_12">NA()</definedName>
    <definedName name="nCheck_13">NA()</definedName>
    <definedName name="nCheck_14">NA()</definedName>
    <definedName name="nCheck_15">NA()</definedName>
    <definedName name="nCheck_16">NA()</definedName>
    <definedName name="nCheck_17">NA()</definedName>
    <definedName name="nCheck_2">NA()</definedName>
    <definedName name="nCheck_5">NA()</definedName>
    <definedName name="nCheck_6">NA()</definedName>
    <definedName name="nCheck_7">NA()</definedName>
    <definedName name="nCheck_8">NA()</definedName>
    <definedName name="nCheck_9">NA()</definedName>
    <definedName name="nOtborLink1">NA()</definedName>
    <definedName name="nOtborLink2">NA()</definedName>
    <definedName name="nOtborLink3">NA()</definedName>
    <definedName name="nOtborLink4">NA()</definedName>
    <definedName name="nOtborLink5">NA()</definedName>
    <definedName name="nOtborLink6">NA()</definedName>
    <definedName name="nOtborLink7">NA()</definedName>
    <definedName name="nOtborLink8">NA()</definedName>
    <definedName name="nOtborLink9">NA()</definedName>
    <definedName name="number">NA()</definedName>
    <definedName name="obj_n">NA()</definedName>
    <definedName name="PrevGroupName">NA()</definedName>
    <definedName name="PrevGroupValue">NA()</definedName>
    <definedName name="Rash_Date">NA()</definedName>
    <definedName name="s_1">NA()</definedName>
    <definedName name="s_2">NA()</definedName>
    <definedName name="s_3">NA()</definedName>
    <definedName name="s_4">NA()</definedName>
    <definedName name="ss">NA()</definedName>
    <definedName name="Start1">NA()</definedName>
    <definedName name="Start10">NA()</definedName>
    <definedName name="Start11">NA()</definedName>
    <definedName name="Start12">NA()</definedName>
    <definedName name="Start13">NA()</definedName>
    <definedName name="Start14">NA()</definedName>
    <definedName name="Start15">NA()</definedName>
    <definedName name="Start16">NA()</definedName>
    <definedName name="Start17">NA()</definedName>
    <definedName name="Start18">NA()</definedName>
    <definedName name="Start19">NA()</definedName>
    <definedName name="Start2">NA()</definedName>
    <definedName name="Start20">NA()</definedName>
    <definedName name="Start21">NA()</definedName>
    <definedName name="Start22">NA()</definedName>
    <definedName name="Start23">NA()</definedName>
    <definedName name="Start24">NA()</definedName>
    <definedName name="Start25">NA()</definedName>
    <definedName name="Start26">NA()</definedName>
    <definedName name="Start27">NA()</definedName>
    <definedName name="Start28">NA()</definedName>
    <definedName name="Start29">NA()</definedName>
    <definedName name="Start3">NA()</definedName>
    <definedName name="Start30">NA()</definedName>
    <definedName name="Start31">NA()</definedName>
    <definedName name="Start32">NA()</definedName>
    <definedName name="Start33">NA()</definedName>
    <definedName name="Start34">NA()</definedName>
    <definedName name="Start35">NA()</definedName>
    <definedName name="Start36">NA()</definedName>
    <definedName name="Start37">NA()</definedName>
    <definedName name="Start38">NA()</definedName>
    <definedName name="Start39">NA()</definedName>
    <definedName name="Start4">NA()</definedName>
    <definedName name="Start40">NA()</definedName>
    <definedName name="Start41">NA()</definedName>
    <definedName name="Start42">NA()</definedName>
    <definedName name="Start43">NA()</definedName>
    <definedName name="Start44">NA()</definedName>
    <definedName name="Start45">NA()</definedName>
    <definedName name="Start46">NA()</definedName>
    <definedName name="Start47">NA()</definedName>
    <definedName name="Start48">NA()</definedName>
    <definedName name="Start49">NA()</definedName>
    <definedName name="Start5">NA()</definedName>
    <definedName name="Start50">NA()</definedName>
    <definedName name="Start6">NA()</definedName>
    <definedName name="Start7">NA()</definedName>
    <definedName name="Start8">NA()</definedName>
    <definedName name="Start9">NA()</definedName>
    <definedName name="StartData">NA()</definedName>
    <definedName name="StartPred">NA()</definedName>
    <definedName name="StartRow">NA()</definedName>
    <definedName name="Struct_Podraz">NA()</definedName>
    <definedName name="sy0">NA()</definedName>
    <definedName name="sy1x">NA()</definedName>
    <definedName name="sy2x">NA()</definedName>
    <definedName name="Today">NA()</definedName>
    <definedName name="Today2">NA()</definedName>
    <definedName name="User_CBP">NA()</definedName>
    <definedName name="User_COFK">NA()</definedName>
    <definedName name="User_Dol">NA()</definedName>
    <definedName name="User_FIO">NA()</definedName>
    <definedName name="User_INN">NA()</definedName>
    <definedName name="User_MO">NA()</definedName>
    <definedName name="User_Name">NA()</definedName>
    <definedName name="User_OKPO">NA()</definedName>
    <definedName name="User_Phone">NA()</definedName>
    <definedName name="VARIANT_LINK">NA()</definedName>
    <definedName name="VARIANT_NAME">NA()</definedName>
    <definedName name="Zam_Boss_FIO">NA()</definedName>
    <definedName name="Zam_Buh_FIO">NA()</definedName>
    <definedName name="Zam_Chef_FIO">NA()</definedName>
    <definedName name="_xlnm.Print_Area" localSheetId="4">'Прил. 7'!$B$1:$J$1168</definedName>
    <definedName name="_xlnm.Print_Area" localSheetId="5">'Прил. 8'!$B$1:$K$1091</definedName>
    <definedName name="_xlnm.Print_Area" localSheetId="1">'Прил.4'!$A$1:$E$87</definedName>
    <definedName name="_xlnm.Print_Area" localSheetId="3">'Прил.6.'!$B$1:$G$62</definedName>
    <definedName name="ррр" localSheetId="4">NA()</definedName>
    <definedName name="ррр" localSheetId="5">NA()</definedName>
    <definedName name="ррр" localSheetId="3">NA()</definedName>
    <definedName name="ррр">NA()</definedName>
  </definedNames>
  <calcPr fullCalcOnLoad="1"/>
</workbook>
</file>

<file path=xl/sharedStrings.xml><?xml version="1.0" encoding="utf-8"?>
<sst xmlns="http://schemas.openxmlformats.org/spreadsheetml/2006/main" count="8550" uniqueCount="673">
  <si>
    <t>Приложение 1</t>
  </si>
  <si>
    <t xml:space="preserve">к решению районного Совета народных депутатов </t>
  </si>
  <si>
    <t>«О районном бюджете на 2022 год и на плановый период 2023 и 2024 годов»</t>
  </si>
  <si>
    <t xml:space="preserve">№  15 / 100 -РС от 16.08.2022   </t>
  </si>
  <si>
    <t xml:space="preserve">                                                                                             Приложение 1</t>
  </si>
  <si>
    <t>"О районном бюджете на 2022 год и на плановый период 2023 и 2024 годов"</t>
  </si>
  <si>
    <t xml:space="preserve">                                                                                                 № 6/36-РС от  23.12.2021года</t>
  </si>
  <si>
    <t xml:space="preserve">Источники финансирования дефицита </t>
  </si>
  <si>
    <t>районного бюджета на 2022 год и на плановый период 2023 и 2024 годов</t>
  </si>
  <si>
    <t>Сумма, тыс.руб.</t>
  </si>
  <si>
    <t>Код</t>
  </si>
  <si>
    <t>Наименование показателя</t>
  </si>
  <si>
    <t>Источники финансирования дефицита бюджета</t>
  </si>
  <si>
    <t>01 02 00 00 00 0000 000</t>
  </si>
  <si>
    <t xml:space="preserve">Кредиты кредитных организаций в валюте Российской Федерации </t>
  </si>
  <si>
    <t>01 02 00 00 00 0000 700</t>
  </si>
  <si>
    <t xml:space="preserve">Получение кредитов от кредитных организаций в валюте Российской Федерации </t>
  </si>
  <si>
    <t>01 0200 00 05 0000 710</t>
  </si>
  <si>
    <t>Получение кредитов от кредитных организаций бюджетами муниципальных районов в валюте Российской Федерации</t>
  </si>
  <si>
    <t>01 0300 00 05 0000 710</t>
  </si>
  <si>
    <t xml:space="preserve">Бюджетные кредиты из других бюджетов бюджетной системы Российской Федерации 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</si>
  <si>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 </t>
  </si>
  <si>
    <t>01 0200 00 00 0000 800</t>
  </si>
  <si>
    <t>Погашение кредитов, предоставленных кредитными организациями в валюте Российской Федерации</t>
  </si>
  <si>
    <t>01 0200 00 05 0000 810</t>
  </si>
  <si>
    <t>Погашение бюджетами муниципальных районов кредитов от кредитных организаций в валюте Российской Федерации</t>
  </si>
  <si>
    <t>01 0500 00 00 0000 000</t>
  </si>
  <si>
    <t>Изменение остатков средств на счетах по учету средств бюджета</t>
  </si>
  <si>
    <t>01 0500 00 00 0000 500</t>
  </si>
  <si>
    <t>Увеличение остатков средств бюджетов</t>
  </si>
  <si>
    <t>01 0502 00 00 0000 500</t>
  </si>
  <si>
    <t>Увеличение прочих остатков средств бюджетов</t>
  </si>
  <si>
    <t>01 0502 01 00 0000 510</t>
  </si>
  <si>
    <t>Увеличение прочих остатков денежных средств бюджетов</t>
  </si>
  <si>
    <t>01 0502 01 05 0000 510</t>
  </si>
  <si>
    <t>Увеличение прочих остатков денежных средств  бюджетов муниципальных районов</t>
  </si>
  <si>
    <t>01 0500 00 00 0000 600</t>
  </si>
  <si>
    <t>Уменьшение остатков средств бюджетов</t>
  </si>
  <si>
    <t>01 0502 00 00 0000 600</t>
  </si>
  <si>
    <t>Уменьшение прочих остатков средств бюджетов</t>
  </si>
  <si>
    <t>01 0502 01 00 0000 610</t>
  </si>
  <si>
    <t>Уменьшение прочих остатков денежных средств бюджетов</t>
  </si>
  <si>
    <t>01 0502 01 05 0000 610</t>
  </si>
  <si>
    <t>Уменьшение прочих остатков денежных средств бюджетов муниципальных районов</t>
  </si>
  <si>
    <t>Приложение 2</t>
  </si>
  <si>
    <t xml:space="preserve">№  15 /100  -РС от 16.08.2022   </t>
  </si>
  <si>
    <t xml:space="preserve">                                                   Приложение 4</t>
  </si>
  <si>
    <t>к Решению  районного Совета народных депутатов</t>
  </si>
  <si>
    <t>Прогнозируемое поступление доходов в районный бюджет на 2022 год и плановый период 2023 и 2024 годов</t>
  </si>
  <si>
    <t>2022 год</t>
  </si>
  <si>
    <t>2023 год</t>
  </si>
  <si>
    <t>2024 год</t>
  </si>
  <si>
    <t>Всего доходы</t>
  </si>
  <si>
    <t>1 00 00000 00 0000 000</t>
  </si>
  <si>
    <t>НАЛОГОВЫЕ И НЕНАЛОГОВЫЕ ДОХОДЫ</t>
  </si>
  <si>
    <t>Налоговые доходы</t>
  </si>
  <si>
    <t>1 01 02000 01 0000 110</t>
  </si>
  <si>
    <t xml:space="preserve">Налог на доходы физических лиц  </t>
  </si>
  <si>
    <t>1 03 02200 01 0000 110</t>
  </si>
  <si>
    <t>Акцизы по подакцизным товарам (продукции), производимым на территории Российской Федерации</t>
  </si>
  <si>
    <t>1 05 02010 02 0000 110</t>
  </si>
  <si>
    <t>Единый налог на вмененный доход для отдельных видов деятельности</t>
  </si>
  <si>
    <t>1 05 03010 01 0000 110</t>
  </si>
  <si>
    <t>Единый сельскохозяйственный налог</t>
  </si>
  <si>
    <t>1 05 01010 01 0000 110</t>
  </si>
  <si>
    <t>Отчисления от УСН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</si>
  <si>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</si>
  <si>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</si>
  <si>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</si>
  <si>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</si>
  <si>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</si>
  <si>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</si>
  <si>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</si>
  <si>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1 12 01000 01 0000 120</t>
  </si>
  <si>
    <t>Плата за негативное воздействие на окружающую среду</t>
  </si>
  <si>
    <t>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</si>
  <si>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</si>
  <si>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</si>
  <si>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</si>
  <si>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1 16 03010 01 0000 140</t>
  </si>
  <si>
    <t>Штрафы, санкции, возмещение ущерба</t>
  </si>
  <si>
    <t>1 17 05050 05 0000 180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</si>
  <si>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</si>
  <si>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</si>
  <si>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</si>
  <si>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</si>
  <si>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</si>
  <si>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</si>
  <si>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</si>
  <si>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</si>
  <si>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</si>
  <si>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2 02 19999 05 0000 150</t>
  </si>
  <si>
    <t>Прочие дотации бюджетам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</si>
  <si>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</si>
  <si>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</si>
  <si>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</si>
  <si>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</si>
  <si>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</si>
  <si>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  и малых городах, условий для занятий физической культурой и спортом</t>
  </si>
  <si>
    <t>федеральные средства</t>
  </si>
  <si>
    <t>областные средства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</si>
  <si>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</si>
  <si>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</si>
  <si>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</si>
  <si>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</si>
  <si>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</si>
  <si>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</si>
  <si>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2 02 25299 05 0000 150</t>
  </si>
  <si>
    <t>Субсидия на реализацию федеральной целевой программы «Увековечение памяти погибших при защите Отечества на 2019-2024 годы»</t>
  </si>
  <si>
    <t>2 02 29999 05 0000 150</t>
  </si>
  <si>
    <t>Прочие субсидии бюджетам муниципальных районов</t>
  </si>
  <si>
    <t>субсидии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</si>
  <si>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 xml:space="preserve">субсидии на мероприятия по организации оздоровительной кампании для детей </t>
  </si>
  <si>
    <t xml:space="preserve">субсидии на проведение ремонта, реконструкции и благоустройства военных захоронений, братских могил и памятных знаков, расположенных на территории области </t>
  </si>
  <si>
    <t xml:space="preserve">Субсидия на 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                                          </t>
  </si>
  <si>
    <t xml:space="preserve">Субсидия  на обеспечение устойчивого сокращения непригодного для проживания жилого фонда за счет областных средств               </t>
  </si>
  <si>
    <t>2 02 25519 05 0000 150</t>
  </si>
  <si>
    <t>Субсидия на капитальный ремонт в рамках реализации регионального проекта "Культурная среда" федерального проекта "Культурная среда" национального проекта "Культура"</t>
  </si>
  <si>
    <t>2 02 30000 00 0000 150</t>
  </si>
  <si>
    <t>Субвенции бюджетам бюджетной системы Российской Федерации</t>
  </si>
  <si>
    <t>2 02 30021 05 0000 150</t>
  </si>
  <si>
    <t>Субвенции бюджетам муниципальных районов на ежемесячное денежное вознаграждение за классное руководство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</si>
  <si>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</si>
  <si>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</si>
  <si>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расчет и предоставление дотаций бюджетам поселений</t>
  </si>
  <si>
    <t>Субвенции бюджетам муниципальных районов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</si>
  <si>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</t>
  </si>
  <si>
    <t>Субвенции бюджетам муниципальных районов на выполнение полномочий в сфере опеки и попечительства</t>
  </si>
  <si>
    <t>Субвенции бюджетам муниципальных районов на выполнение полномочий в сфере трудовых отношений</t>
  </si>
  <si>
    <t>Субвенции бюджетам муниципальных районов на 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</t>
  </si>
  <si>
    <t>Субвенция на обеспечение бесплатного проезда на городском, пригородном (в сельской  местности - на внутрирайонном) транспорте (кроме такси),  а также 2 раза в год к месту жительства и обратно к месту учебы детей-сирот и детей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</t>
  </si>
  <si>
    <t>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</si>
  <si>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</si>
  <si>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</si>
  <si>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</si>
  <si>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</si>
  <si>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</si>
  <si>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</si>
  <si>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</si>
  <si>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</si>
  <si>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</si>
  <si>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</si>
  <si>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</si>
  <si>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2 02 35176 05 0000 150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</si>
  <si>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181-ФЗ «О социальной защите инвалидов в Российской Федерации»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</si>
  <si>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</si>
  <si>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</si>
  <si>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2 02 39999 05 0000 150</t>
  </si>
  <si>
    <t>Прочие субвенции бюджетам муниципальных районов</t>
  </si>
  <si>
    <t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</t>
  </si>
  <si>
    <t>Субвенции бюджетам муниципальных районов на обеспечение выпускников муниципальных образовательных организаций из числа детей-сирот и детей, оставшихся без попечения родителей, единовременным денежным пособием, одеждой, обувью, мягким инвентарем и оборудов</t>
  </si>
  <si>
    <t>Субвенции бюджетам муниципальных районов на выплату единовременного пособия гражданам, усыновившим детей-сирот и детей, оставшихся без попечения родителей в рамках реализации Закона Орловской области от 12 ноября 2008 года № 832-ОЗ "О социальной поддержке</t>
  </si>
  <si>
    <t>2 02 40000 00 0000 150</t>
  </si>
  <si>
    <t>Иные межбюджетные трансферты</t>
  </si>
  <si>
    <t>2 02 49999 05 0000 150</t>
  </si>
  <si>
    <t>Прочие межбюджетные трансферты, передаваемые бюджетам муниципальных районов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</si>
  <si>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</si>
  <si>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</si>
  <si>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</si>
  <si>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</si>
  <si>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безвозмездные поступления</t>
  </si>
  <si>
    <t>2 07 05030 05 0000 150</t>
  </si>
  <si>
    <t>Прочие безвозмездные поступления, зачисляемые в бюджеты муниципальных районов</t>
  </si>
  <si>
    <t>Приложение 3</t>
  </si>
  <si>
    <t xml:space="preserve">№   /-РС от   .03.2022 </t>
  </si>
  <si>
    <t xml:space="preserve">                                                   Приложение 5</t>
  </si>
  <si>
    <t>Бюджетные ассигнования, направляемые на исполнение публичных нормативных обязательств на 2022 год  плановый период 2023 и 2024 годов</t>
  </si>
  <si>
    <t>тыс.рублей</t>
  </si>
  <si>
    <t>№ п\п</t>
  </si>
  <si>
    <t>Доплаты к пенсиям государственных служащих субъектов Российской Федерации и муниципальных служащих в рамках непрограммной части районного бюджета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</si>
  <si>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районного бюджета</t>
  </si>
  <si>
    <t>Обеспечение бесплатного проезда на городском, пригородном (в сельской местности -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 в рамках подпрограммы "Реализация дополнительных гарантий прав детей-сирот и детей, оставшихся без попечения родителей, а также лиц из их числа" государственной программы Орловской области "Социальная поддержка граждан Орловской области"</t>
  </si>
  <si>
    <t>Обеспечение содержания ребенка в семье опекуна и приемной семье, а также вознаграждение, причитающееся приемному родителю в рамках непрограммной части районного бюджета</t>
  </si>
  <si>
    <t>Итого</t>
  </si>
  <si>
    <t xml:space="preserve">№ 15 /100  -РС от  16.08.2022  </t>
  </si>
  <si>
    <t xml:space="preserve">                                                   Приложение 6</t>
  </si>
  <si>
    <t>Распределение бюджетных ассигнований по разделам, подразделам классификации расходов районного бюджета на 2022 год и плановый период 2023 и 2024 годов</t>
  </si>
  <si>
    <t>тыс.руб.</t>
  </si>
  <si>
    <t>Наименование</t>
  </si>
  <si>
    <t>РПр</t>
  </si>
  <si>
    <t>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</si>
  <si>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</si>
  <si>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</si>
  <si>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</si>
  <si>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</si>
  <si>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</si>
  <si>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</si>
  <si>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</si>
  <si>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</si>
  <si>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</si>
  <si>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</si>
  <si>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</si>
  <si>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</si>
  <si>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</si>
  <si>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</si>
  <si>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</si>
  <si>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</si>
  <si>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</si>
  <si>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</si>
  <si>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</si>
  <si>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</si>
  <si>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</si>
  <si>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</si>
  <si>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</si>
  <si>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</si>
  <si>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</si>
  <si>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</si>
  <si>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</si>
  <si>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</si>
  <si>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</si>
  <si>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</si>
  <si>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</si>
  <si>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</si>
  <si>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</si>
  <si>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</si>
  <si>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прочие расходы в области ЖКХ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</si>
  <si>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</si>
  <si>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</si>
  <si>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</si>
  <si>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</si>
  <si>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</si>
  <si>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</si>
  <si>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</si>
  <si>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</si>
  <si>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</si>
  <si>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</si>
  <si>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</si>
  <si>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</si>
  <si>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</si>
  <si>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</si>
  <si>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</si>
  <si>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</si>
  <si>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</si>
  <si>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 и средства массовой информации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</si>
  <si>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</si>
  <si>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</si>
  <si>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</si>
  <si>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</si>
  <si>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</si>
  <si>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</si>
  <si>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</si>
  <si>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</si>
  <si>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</si>
  <si>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</si>
  <si>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</si>
  <si>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</si>
  <si>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</si>
  <si>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</si>
  <si>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</si>
  <si>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</si>
  <si>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</si>
  <si>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</si>
  <si>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</si>
  <si>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</si>
  <si>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</si>
  <si>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</si>
  <si>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</si>
  <si>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 субъектов Российской Федерации и муниципальных образований</t>
  </si>
  <si>
    <t>1401</t>
  </si>
  <si>
    <t>Иные дотации</t>
  </si>
  <si>
    <t>1402</t>
  </si>
  <si>
    <t>Условно утвержденные расходы</t>
  </si>
  <si>
    <t>Приложение 4</t>
  </si>
  <si>
    <t xml:space="preserve">№  15 /100  -РС от 16.08.2022    </t>
  </si>
  <si>
    <t xml:space="preserve">                                                   Приложение 7</t>
  </si>
  <si>
    <t>Распределение бюджетных ассигнований по разделам, подразделам, целевым статьям (муниципальным программам Малоархангельского района и непрограммным направлениям деятельности), группам и подгруппам видов расходов классификации расходов районного бюджета на 2022 год и плановый период 2023 и 2024 годов</t>
  </si>
  <si>
    <t>ЦСт</t>
  </si>
  <si>
    <t>ВР</t>
  </si>
  <si>
    <t>Ист.</t>
  </si>
  <si>
    <t>Средства бюджета г. Малоархангельска</t>
  </si>
  <si>
    <t>Районные средства</t>
  </si>
  <si>
    <t>Областные средства</t>
  </si>
  <si>
    <t>Федеральные средства</t>
  </si>
  <si>
    <t>Средства бюджетов поселений</t>
  </si>
  <si>
    <t>Непрограммная часть районного бюджета</t>
  </si>
  <si>
    <t>86 0 00 00000</t>
  </si>
  <si>
    <t>Глава муниципального образования в рамках непрограммной части районного бюджета</t>
  </si>
  <si>
    <t>86 0 00 09501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</si>
  <si>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</si>
  <si>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</si>
  <si>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учреждений</t>
  </si>
  <si>
    <t>120</t>
  </si>
  <si>
    <t>Поощрение за достижение показателей деятельности органов исполнительной власти субъектов Российской Федерации, источником которого являются дотации (гранты) из федерального бюджета в рамках непрограммной части районного бюджета.</t>
  </si>
  <si>
    <t>86 0 00 55490</t>
  </si>
  <si>
    <t>Депутаты районного Совета и их помошники в рамках непрограммной части районного бюджета</t>
  </si>
  <si>
    <t>86 0 00 09502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</si>
  <si>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</si>
  <si>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</si>
  <si>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</si>
  <si>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</si>
  <si>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</si>
  <si>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</si>
  <si>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</si>
  <si>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</si>
  <si>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2</t>
  </si>
  <si>
    <t>Муниципальная программа "Развитие муниципальной службы в Малоархангельском районе на 2019-2022 годы"</t>
  </si>
  <si>
    <t>52 0 00 00000</t>
  </si>
  <si>
    <t>Основное мероприятие "Создание условий для профессионального развития и подготовки кадров"</t>
  </si>
  <si>
    <t>Реализация основного мероприятия</t>
  </si>
  <si>
    <t>52 0 00 09507</t>
  </si>
  <si>
    <t>Центральный аппарат в рамках непрограммной части районного бюджета</t>
  </si>
  <si>
    <t>86 0 00 09503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</si>
  <si>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районного бюджета</t>
  </si>
  <si>
    <t>86 0 00 51200</t>
  </si>
  <si>
    <t>4</t>
  </si>
  <si>
    <t>Резервные фонды местных администраций в рамках непрограммной части районного бюджета</t>
  </si>
  <si>
    <t>86 0 00 09504</t>
  </si>
  <si>
    <t>Резервные средства</t>
  </si>
  <si>
    <t>870</t>
  </si>
  <si>
    <t>Муниципальная программа «Организация оплачиваемых общественных работ в Малоархангельском районе на 2020-2023 годы»</t>
  </si>
  <si>
    <t>74 0 00 00000</t>
  </si>
  <si>
    <t>74 0 00 09539</t>
  </si>
  <si>
    <t>Муниципальная программа  "Профилактика правонарушений в Малоархангельском  районе на 2021-2024 годы"</t>
  </si>
  <si>
    <t>51 0 00 00000</t>
  </si>
  <si>
    <t>52 0 00 09537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</si>
  <si>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</si>
  <si>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</si>
  <si>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</si>
  <si>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</si>
  <si>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Муниципальная программа  "Организация временного трудоустройство несовершеннолетних граждан в возрасте от 14 до 18 лет в свободное от учебы время, в том числе в каникулярный период, в Малоархангельском районе Орловской области на 2020-2023г"</t>
  </si>
  <si>
    <t>72 0 00 00000</t>
  </si>
  <si>
    <t>72 0 00 09637</t>
  </si>
  <si>
    <t>Муниципальная программа «Противодействие экстремизму и профилактики терроризма на территории Малоархангельского района на 2019-2022 годы»</t>
  </si>
  <si>
    <t>51 0 00 09538</t>
  </si>
  <si>
    <t>Создание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правонарушениях, в рамках непрограммной части районного бюджета</t>
  </si>
  <si>
    <t>86 0 00 71580</t>
  </si>
  <si>
    <t>3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</si>
  <si>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</si>
  <si>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86 0 00 71590</t>
  </si>
  <si>
    <t>Выполнение полномочий в сфере трудовых отношений в рамках непрограммной части районного бюджета</t>
  </si>
  <si>
    <t>86 0 00 71610</t>
  </si>
  <si>
    <t>Доплата за счет средств местного бюджета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</si>
  <si>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86 0 00 78180</t>
  </si>
  <si>
    <t>Оценка недвижимости, признание прав и регулирование отношений по государственной и муниципальной собственности в рамках непрограммной части районного бюджета</t>
  </si>
  <si>
    <t>86 0 00 09506</t>
  </si>
  <si>
    <t>Выполнение других обязательств органов местного самоуправления в рамках непрограммной части районного бюджета</t>
  </si>
  <si>
    <t>86 0 00 09505</t>
  </si>
  <si>
    <t>Иные выплаты населению</t>
  </si>
  <si>
    <t>Исполнение судебных актов</t>
  </si>
  <si>
    <t>831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</si>
  <si>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Малоархангельского района</t>
  </si>
  <si>
    <t>86 0 00 84960</t>
  </si>
  <si>
    <t>Проведение Всероссийской переписи населения 2020 года в рамках непрограммной части районного бюджета</t>
  </si>
  <si>
    <t>86 0 00 54690</t>
  </si>
  <si>
    <t>Обеспечение деятельности муниципального казенного учреждения Малоархангельского района Орловской области "Единая дежурно-диспетчерская служба, служба материально-технического обслуживания Малоархангельского района Орловской области" в рамках непрограммной части районного бюджета</t>
  </si>
  <si>
    <t>86 0 00 08505</t>
  </si>
  <si>
    <t>Расходы на выплаты персоналу казенных учреждений</t>
  </si>
  <si>
    <t>110</t>
  </si>
  <si>
    <t>Осуществление первичного воинского учета на территориях, где отсутствуют военные комиссариаты в рамках непрограммной части районного бюджета</t>
  </si>
  <si>
    <t>86 0 00 51180</t>
  </si>
  <si>
    <t>Межбюджетные трансферты</t>
  </si>
  <si>
    <t>500</t>
  </si>
  <si>
    <t>Субвенции</t>
  </si>
  <si>
    <t>530</t>
  </si>
  <si>
    <t>600</t>
  </si>
  <si>
    <t>Автомобильный транспорт</t>
  </si>
  <si>
    <t>Муниципальная программа «Развитие, ремонт и содержание сети автомобильных дорог общего пользования местного значения в границах Малоархангельского района на 2022-2026 годы»</t>
  </si>
  <si>
    <t>53 0 00 00000</t>
  </si>
  <si>
    <t>Основное мероприятие 1. «Строительство автомобильных дорог общего пользования местного значения</t>
  </si>
  <si>
    <t>53 0 01 00953</t>
  </si>
  <si>
    <t>Основное мероприятие 2. «Разработка проектно-сметной документации на строительство автомобильных дорог общего пользования местного значения»</t>
  </si>
  <si>
    <t>53 0 02 00953</t>
  </si>
  <si>
    <t>Основное мероприятие 3. «Ремонт автомобильных дорог общего пользования местного значения»</t>
  </si>
  <si>
    <t>53 0 03 00953</t>
  </si>
  <si>
    <t>Реализация мероприятий, необходимых для обеспечения развития и поддержания в надлежащем техническом состоянии автомобильных дорог общего пользования местного значения</t>
  </si>
  <si>
    <t>53 0 03 S0550</t>
  </si>
  <si>
    <t>53 0 03 70550</t>
  </si>
  <si>
    <t>540</t>
  </si>
  <si>
    <t>Основное мероприятие 4. «Разработка и проверка достоверности определения сметной стоимости сметной документации на ремонт автомобильных дорог общего пользования местного значения»</t>
  </si>
  <si>
    <t>53 0 04 00953</t>
  </si>
  <si>
    <t>Основное мероприятие 5. «Содержание автомобильных дорог общего пользования местного значения»</t>
  </si>
  <si>
    <t>53 0 05 00953</t>
  </si>
  <si>
    <t>Основное мероприятие 6. «Приобретение коммунальной техники для содержания и ремонта автомобильных дорог общего пользования местного значения»</t>
  </si>
  <si>
    <t>53 0 06 00953</t>
  </si>
  <si>
    <t>Обеспечение мероприятий по капитальному ремонту муниципального имущества многоквартирных домов в рамках непрограммной части районного бюджета</t>
  </si>
  <si>
    <t>86 0 00 88790</t>
  </si>
  <si>
    <t>Взносы на капитальный ремонт общего имущества в многоквартирных домах некоммерческой организации "Региональный фонд капитального ремонта общего имущества в многоквартирных домах на территории Орловской области"</t>
  </si>
  <si>
    <t>86 0 00 88890</t>
  </si>
  <si>
    <t>79 0 F3 00000</t>
  </si>
  <si>
    <t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</si>
  <si>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79 0 F3 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</si>
  <si>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</si>
  <si>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</si>
  <si>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</si>
  <si>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</si>
  <si>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</si>
  <si>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</si>
  <si>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2 </t>
  </si>
  <si>
    <t>Обеспечение устойчивого сокращения непригодного для проживания жилого фонда за счет областных средств</t>
  </si>
  <si>
    <t>79 0 F3 67484</t>
  </si>
  <si>
    <t>86 0 00 09601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</si>
  <si>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</si>
  <si>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810</t>
  </si>
  <si>
    <t>Муниципальная программа  "Комплексное развитие систем коммунальной инфраструктуры Малоархангельского района на 2015 - 2025 годы"</t>
  </si>
  <si>
    <t>54 0 00 00000</t>
  </si>
  <si>
    <t>Основное мероприятие «Развитие систем теплоснабжения»</t>
  </si>
  <si>
    <t>54 0 01 09520</t>
  </si>
  <si>
    <t>Основное мероприятие «Развитие систем водоснабжения»</t>
  </si>
  <si>
    <t>54 0 02 09520</t>
  </si>
  <si>
    <t>Основное мероприятие «Развитие систем водоотведения и  очистки сточных вод»</t>
  </si>
  <si>
    <t>54 0 03 09520</t>
  </si>
  <si>
    <t>Основное мероприятие «Развитие систем газоснабжения»</t>
  </si>
  <si>
    <t>54 0 04 09520</t>
  </si>
  <si>
    <t>Основное мероприятие «Приобретение автотранспорта, спецтехники и оборудования, в том числе на условиях лизинга»</t>
  </si>
  <si>
    <t>54 0 05 09520</t>
  </si>
  <si>
    <t>Мероприятия государственной программы Орловской области "Реализация наказов избирателей депутатам Орловского областного Совета народных депутатов" в рамках непрограммной части районного бюджета</t>
  </si>
  <si>
    <t>86 0 00 72650</t>
  </si>
  <si>
    <t xml:space="preserve">Муниципальная программа </t>
  </si>
  <si>
    <t>73 0 00 00000</t>
  </si>
  <si>
    <t xml:space="preserve">Муниципальная программа «Комплексное развитие сельских территорий Малоархангельского района Орловской области на 2022–2030 годы» </t>
  </si>
  <si>
    <t>75 0 00 00000</t>
  </si>
  <si>
    <t>Подпрограмма 3. Создание и развитие инфраструктура на сельских территориях.</t>
  </si>
  <si>
    <t>75 3 00 00000</t>
  </si>
  <si>
    <t>Основное мероприятие «Устройство площадок для твёрдых коммунальных отходов»</t>
  </si>
  <si>
    <t>75 3 01 81140</t>
  </si>
  <si>
    <t>Основное мероприятие «Создание и обустройство детской игровой площадки»</t>
  </si>
  <si>
    <t>75 3 02 81140</t>
  </si>
  <si>
    <t>Муниципальная программа «Благоустройство территории Малоархангельского района Орловской области на 2020-2022 годы» в рамках проекта «Народный бюджет» в Орловской области</t>
  </si>
  <si>
    <t>61 0 02 80140</t>
  </si>
  <si>
    <t>61 0 01 80140</t>
  </si>
  <si>
    <t>61 0 02 70140</t>
  </si>
  <si>
    <t>61 0 02 90140</t>
  </si>
  <si>
    <t>73 0 00 80001</t>
  </si>
  <si>
    <t>Основное мероприятие "Обустройство, строительство  контейнерных площадок, приобретение контейнеров"</t>
  </si>
  <si>
    <t>240,</t>
  </si>
  <si>
    <t>86 0 00 72420</t>
  </si>
  <si>
    <t xml:space="preserve">Организация ритуальных услуг и содержание мест захоронения </t>
  </si>
  <si>
    <t>86 0 00 89040</t>
  </si>
  <si>
    <t xml:space="preserve">Межбюджетные трансферты </t>
  </si>
  <si>
    <t xml:space="preserve">Иные межбюджетные трансферты </t>
  </si>
  <si>
    <t>Муниципальная программа «Обустройство контейнерных площадок на территории Малоархангельского района Орловской области на период 2019-2022 годы»</t>
  </si>
  <si>
    <t>Основное мероприятие "Государственная поддержка закупки контейнеров для раздельного накопления твердых коммунальных отходов"</t>
  </si>
  <si>
    <t>73 0 G2 52690</t>
  </si>
  <si>
    <t>Муниципальная программа Малоархангельского района "Развитие образования Малоархангельского района на 2021-2025 годы"</t>
  </si>
  <si>
    <t>55 0 00 00000</t>
  </si>
  <si>
    <t xml:space="preserve">Подпрограмма 1  "Развитие дошкольного образования" </t>
  </si>
  <si>
    <t>55 1 00 00000</t>
  </si>
  <si>
    <t>Обеспечение деятельности детских дошкольных учреждений</t>
  </si>
  <si>
    <t>55 1 01 00000</t>
  </si>
  <si>
    <t>Основное мероприятие. Обеспечение деятельности  (оказание услуг) детских дошкольных учреждений</t>
  </si>
  <si>
    <t>55 1 01 09420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</si>
  <si>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</si>
  <si>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</si>
  <si>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Основное мероприятие.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</si>
  <si>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55 1 02 00000</t>
  </si>
  <si>
    <t>55 1 02 71570</t>
  </si>
  <si>
    <t>610</t>
  </si>
  <si>
    <t xml:space="preserve">Подпрограмма 2  "Развитие общего образования" </t>
  </si>
  <si>
    <t>55 2 00 00000</t>
  </si>
  <si>
    <t xml:space="preserve">Основное мероприятие "Обеспечение деятельности (оказания услуг) общеобразовательных учреждений." </t>
  </si>
  <si>
    <t>55 2 01 00000</t>
  </si>
  <si>
    <t>Обеспечение деятельности общеобразовательных учреждений</t>
  </si>
  <si>
    <t>55 2 01 09421</t>
  </si>
  <si>
    <t>Основное мероприятие "Создание условий для сохранения и укрепления здоровья детей"</t>
  </si>
  <si>
    <t>55 2 02 00000</t>
  </si>
  <si>
    <t>Софинансирование мероприятий  по обеспечению питанием учащихся муниципальных общеобразовательных организаций</t>
  </si>
  <si>
    <t>55 2 02 72410</t>
  </si>
  <si>
    <t>55 2 02 S2410</t>
  </si>
  <si>
    <t>Основное мероприятие «Организация бесплатного горячего питания обучающихся,получающих начальное общее образование»</t>
  </si>
  <si>
    <t>55 2 03 00000</t>
  </si>
  <si>
    <t>55 2 03 L3040</t>
  </si>
  <si>
    <t xml:space="preserve">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</si>
  <si>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55 2 04 00000</t>
  </si>
  <si>
    <t>55 2 04 71570</t>
  </si>
  <si>
    <t>Ежемесячное денежное вознаграждение за классное руководство</t>
  </si>
  <si>
    <t>55 2 05 00000</t>
  </si>
  <si>
    <t>55 2 05 71500</t>
  </si>
  <si>
    <t>55 2 06 00000</t>
  </si>
  <si>
    <t>55 2 06 53030</t>
  </si>
  <si>
    <t>Основное мероприятие Cтроительство, реконструкцию и капитальный ремонт образовательных организаций «Обустройство теплых санитарно-бытовых помещений»</t>
  </si>
  <si>
    <t>55 2 07 00000</t>
  </si>
  <si>
    <t>55 2 07 02310</t>
  </si>
  <si>
    <t>55 2 07 82310</t>
  </si>
  <si>
    <t>55 2 07 72310</t>
  </si>
  <si>
    <t>Основное мероприятие федерального проекта "Успех каждого ребенка" национального проекта Образование"</t>
  </si>
  <si>
    <t>55 2 E2 00000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</si>
  <si>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</si>
  <si>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55 2 Е2 50970</t>
  </si>
  <si>
    <t>Дополнительное образование</t>
  </si>
  <si>
    <t xml:space="preserve">Подпрограмма 3 «Развитие дополнительного образования» </t>
  </si>
  <si>
    <t>55 3 00 00000</t>
  </si>
  <si>
    <t>Основное мероприятие: Обеспечение деятельности (оказания услуг) учреждений дополнительного образования</t>
  </si>
  <si>
    <t>55 3 01 00000</t>
  </si>
  <si>
    <t>55 3 01 09423</t>
  </si>
  <si>
    <t>Обеспечение функционирования модели персонифицированного финансирования дополнительного образования детей</t>
  </si>
  <si>
    <t>55 3 02 80141</t>
  </si>
  <si>
    <t>Субсидии автономным учреждениям</t>
  </si>
  <si>
    <t>Гранты в форме субсидии автономным учреждениям</t>
  </si>
  <si>
    <t>620</t>
  </si>
  <si>
    <t>Субсидии некоммерческим организациям (за исключением государственных (муниципальных) учреждений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</si>
  <si>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</si>
  <si>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630</t>
  </si>
  <si>
    <t>Муниципальная программа «Развитие отрасли культуры и архивного дела Малоархангельского района на 2022-2025 годы»</t>
  </si>
  <si>
    <t>57 0 00 00000</t>
  </si>
  <si>
    <t>Подпрограмма 2 «Поддержка и развитие дополнительного детского образования в сфере культуры»</t>
  </si>
  <si>
    <t>57 2 00 00000</t>
  </si>
  <si>
    <t>Основное мероприятие обеспечение деятельности (оказания услуг) учреждений дополнительного образования в рамках подпрограммы «Поддержка и развитие дополнительного детского образования в сфере культуры» муниципальной программы «Развитие отрасли культуры и архивного дела Малоархангельского района на 2022-2025 годы»</t>
  </si>
  <si>
    <t>57 2 01 00000</t>
  </si>
  <si>
    <t>Обеспечение деятельности учреждений дополнительного образования</t>
  </si>
  <si>
    <t>57 2 01 09508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</si>
  <si>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</si>
  <si>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55 2 Е2 54910</t>
  </si>
  <si>
    <t>55 3 Е2 54910</t>
  </si>
  <si>
    <t>Субсидия бюджетным учреждениям на капитальный ремонт</t>
  </si>
  <si>
    <t>57 2 A1 55190</t>
  </si>
  <si>
    <t>Муниципальная программа «Развитие образования Малоархангельского района на 2021-2025 годы»</t>
  </si>
  <si>
    <t>Основное мероприятие «Оздоровление детей в рамках муниципальной программы</t>
  </si>
  <si>
    <t>55 4 01 09750</t>
  </si>
  <si>
    <t xml:space="preserve"> Реализация основного мероприятия </t>
  </si>
  <si>
    <t>Основное мероприятие «Субсидия на оплату путевок в организации, оказывающие услуги по отдыху и оздоровлению детей в 2021 году»</t>
  </si>
  <si>
    <t>55 4 02 S0850</t>
  </si>
  <si>
    <t>Софинансирование мероприятий по организации оздоровительной кампании для детей</t>
  </si>
  <si>
    <t>Муниципальная программа «Комплексные меры противодействия злоупотреблению наркотиков и их незаконному обороту на 2021-2024 годы»</t>
  </si>
  <si>
    <t>56 0 00 00000</t>
  </si>
  <si>
    <t xml:space="preserve">Реализация основного мероприятия </t>
  </si>
  <si>
    <t>56 0 00 09751</t>
  </si>
  <si>
    <t>55 2 08 09452</t>
  </si>
  <si>
    <t>Основное мероприятие "Содержание централизованной бухгалтерии отдела образования, молодёжной политики, физической культуры и спорта."</t>
  </si>
  <si>
    <t>1</t>
  </si>
  <si>
    <t>6</t>
  </si>
  <si>
    <t>Подпрограмма 1 «Оказание муниципальных услуг в сфере культуры и архивного дела в Малоархангельском районе»</t>
  </si>
  <si>
    <t>57 1 01 09508</t>
  </si>
  <si>
    <t>Основное мероприятие: Организация библиотечного обслуживания населения района в рамках подпрограммы оказание муниципальных услуг в сфере культуры и архивного дела в Малоархангельском районе» муниципальной программы «Развитие отрасли культуры и архивного дела Малоархангельского района на 2022-2025 годы»</t>
  </si>
  <si>
    <t>Обеспечение деятельности учреждений культуры</t>
  </si>
  <si>
    <t>Реализация мероприятий по модернизации библиотек в части комплектования книжных фондов библиотек в рамках подпрограммы "Оказание муниципальных услуг в сфере культуры и архивного дела в Малоархангельском районе" муниципальной программы "Культура Малоархангельского района на 2017-2021 годы"</t>
  </si>
  <si>
    <t>57 1 01 L519F</t>
  </si>
  <si>
    <t>Основное мероприятие: Проведение культурно-досуговых мероприятий, создание условий для занятий творческой деятельностью на непрофессиональной (любительской) основе района в рамках подпрограммы оказание муниципальных услуг в сфере культуры и архивного дела в Малоархангельском районе» муниципальной программы «Развитие отрасли культуры и архивного дела Малоархангельского района на 2022-2025 годы»</t>
  </si>
  <si>
    <t>57 1 02 09508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</si>
  <si>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2017-2021г».</t>
  </si>
  <si>
    <t>60 0 00 00000</t>
  </si>
  <si>
    <t>60 0 00 29103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</si>
  <si>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2022-2026г».</t>
  </si>
  <si>
    <t>Проведение ремонта и благоустройства воинских захоронений, братских могил и памятных знаков, расположенных на территории Малоархангельского района</t>
  </si>
  <si>
    <t>60 0 01 71790</t>
  </si>
  <si>
    <t>Содержание и благоустройство воинских захоронений, братских могил и памятных знаков, расположенных на территории Малоархангельского района</t>
  </si>
  <si>
    <t>60 0 01 81790</t>
  </si>
  <si>
    <t>Увековечение памяти погибших</t>
  </si>
  <si>
    <t>60 0 02 L2990</t>
  </si>
  <si>
    <t>Муниципальная программа «Культура Малоархангельского района на 2017-2021 годы»</t>
  </si>
  <si>
    <t>57 1 00 00000</t>
  </si>
  <si>
    <t>Основное мероприятие: Организация библиотечного обслуживания населения района в рамках подпрограммы оказание муниципальных услуг в сфере культуры и архивного дела в Малоархангельском районе» муниципальной программы «Культура Малоархангельского района на 2017-2021 годы»</t>
  </si>
  <si>
    <t>57 1 02 00000</t>
  </si>
  <si>
    <t>Непрограммная часть областного бюджета</t>
  </si>
  <si>
    <t>Центральный аппарат в рамках непрограммной части областного бюджета</t>
  </si>
  <si>
    <t>86 0 00 09510</t>
  </si>
  <si>
    <t>86 0 00 09514</t>
  </si>
  <si>
    <t>Стипендии</t>
  </si>
  <si>
    <t>340</t>
  </si>
  <si>
    <t>360</t>
  </si>
  <si>
    <t>Предоставление дополнительных мер социальной поддержки граждан, направленных для прохождения военной службы по контракту для участия в специальной военной операции на территориях Донецкой Народной Республики, Луганской Народной Республики и Украины</t>
  </si>
  <si>
    <t>86 0 00 29515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</si>
  <si>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районного бюджета</t>
  </si>
  <si>
    <t>86 0 00 51340</t>
  </si>
  <si>
    <t>Обеспечение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</si>
  <si>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86 0 00 51760</t>
  </si>
  <si>
    <t xml:space="preserve"> Муниципальная программа "Обеспечение жильем молодых семей"</t>
  </si>
  <si>
    <t>58 0 00 00000</t>
  </si>
  <si>
    <t>Основное мероприятие "Предоставление социальных выплат молодым семьям-участникам подпрограммы на приобретение (строительство) жилья"</t>
  </si>
  <si>
    <t>Реализация мероприятий по обеспечению жильем молодых семей</t>
  </si>
  <si>
    <t>58 0 00 L4970</t>
  </si>
  <si>
    <t>86 0 00 52600</t>
  </si>
  <si>
    <t>Публичные нормативные социальные выплаты гражданам</t>
  </si>
  <si>
    <t>310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</si>
  <si>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районного бюджета</t>
  </si>
  <si>
    <t>86 0 00 71510</t>
  </si>
  <si>
    <t>86 0 00 72470</t>
  </si>
  <si>
    <t>86 0 00 72480</t>
  </si>
  <si>
    <t>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 в рамках непрограммной части районного бюджета</t>
  </si>
  <si>
    <t>86 0 00 72490</t>
  </si>
  <si>
    <t>Закон Орловской области от 12 ноября 2008 года №832-ОЗ "О социальной поддержке граждан, усыновивших (удочеривших) детей-сирот и детей, оставшихся без попечения родителей" в рамках непрограммной части районного бюджета</t>
  </si>
  <si>
    <t>86 0 00 72500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</si>
  <si>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непрограммной части районного бюджета</t>
  </si>
  <si>
    <t>86 0 00 72950</t>
  </si>
  <si>
    <t>Капитальные вложения в объекты недвижимого имущества государственной (муниципальной) собственности</t>
  </si>
  <si>
    <t>86 0 00 72960</t>
  </si>
  <si>
    <t>Выполнение полномочий в сфере опеки и попечительства в рамках непрограммной части районного бюджета</t>
  </si>
  <si>
    <t>86 0 00 71600</t>
  </si>
  <si>
    <t>Возмещение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проживавших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</t>
  </si>
  <si>
    <t>86 0 00 56940</t>
  </si>
  <si>
    <t>Организация временного социально-бытового обустройства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вынуждено покинувших территории Украины, Донецкой Народной Республики, Луганской Народной Республики и прибывших на территорию Орловской области в экстренном массовом порядке в 2022 году, источником финансового обеспечения которых являются поступления от денежных пожертвований в областной бюджет на эти цели</t>
  </si>
  <si>
    <t>86 0 00 74950</t>
  </si>
  <si>
    <t>Бюджет г. Москвы</t>
  </si>
  <si>
    <t>Муниципальная программа "Развитие физической культуры и спорта в Малоархангельском районе на 2021-2026 годы»</t>
  </si>
  <si>
    <t>59 0 00 00000</t>
  </si>
  <si>
    <t>57 5 00 00000</t>
  </si>
  <si>
    <t>57 5 04 00000</t>
  </si>
  <si>
    <t>59 0 00 09513</t>
  </si>
  <si>
    <t>Премии и гранты</t>
  </si>
  <si>
    <t>350</t>
  </si>
  <si>
    <t>Процентные платежи по муниципальному долгу</t>
  </si>
  <si>
    <t>86 0 00 09511</t>
  </si>
  <si>
    <t>Обслуживание государственного (муниципального) долга</t>
  </si>
  <si>
    <t>Обслуживание муниципального долга</t>
  </si>
  <si>
    <t>Выравнивание бюджетной обеспеченности поселений из бюджета муниципального района в рамках непрограммной части районного бюджета</t>
  </si>
  <si>
    <t>86 0 00 71560</t>
  </si>
  <si>
    <t xml:space="preserve">Дотации </t>
  </si>
  <si>
    <t>510</t>
  </si>
  <si>
    <t>Поддержка мер по обеспечению сбалансированности бюджетов в рамках непрограммной части районного бюджета</t>
  </si>
  <si>
    <t>86 0 00 81560</t>
  </si>
  <si>
    <t>Условно утвержденные расходы в рамках непрограммной части районного бюджета</t>
  </si>
  <si>
    <t>86 0 00 99990</t>
  </si>
  <si>
    <t>Приложение 5</t>
  </si>
  <si>
    <t xml:space="preserve">№   15/100 -РС от 16.08.2022       </t>
  </si>
  <si>
    <t xml:space="preserve">                                                   Приложение 8</t>
  </si>
  <si>
    <t>Ведомственная структура расходов районного бюджета на 2022 год и плановый период 2023 и 2024 годов</t>
  </si>
  <si>
    <t>Вед</t>
  </si>
  <si>
    <t>Средства бюджета г. Малоархангельск</t>
  </si>
  <si>
    <t>Отдел по управлению муниципальным имуществом и землеустройству администрации Малоархангельского района Орловской области</t>
  </si>
  <si>
    <t>Администрация Малоархангельского района</t>
  </si>
  <si>
    <t>902</t>
  </si>
  <si>
    <t>Муниципальная программа "Развитие муниципальной службы в Малоархангельском районе на 2019 — 2022 годы"</t>
  </si>
  <si>
    <t>Муниципальная программа  "Профилактика правонарушений в Малоархангельском  районе на 2021 — 2024 годы"</t>
  </si>
  <si>
    <t>53 0 03 00000</t>
  </si>
  <si>
    <t>79 0 00 00000</t>
  </si>
  <si>
    <t xml:space="preserve">Муниципальная программа  "Комплексное развитие систем коммунальной инфраструктуры Малоархангельского района на 2015 - 2025 годы" </t>
  </si>
  <si>
    <t>61 0 00 00000</t>
  </si>
  <si>
    <t>61 0 01 70140</t>
  </si>
  <si>
    <t>Муниципальная программа "Обеспечение жильем молодых семей"</t>
  </si>
  <si>
    <t>Финансовый отдел администрации Малоархангельского района</t>
  </si>
  <si>
    <t>53 0 02 S0550</t>
  </si>
  <si>
    <t>Районный Совет народных депутатов</t>
  </si>
  <si>
    <t>903</t>
  </si>
  <si>
    <t>Контрольно-счетная палата</t>
  </si>
  <si>
    <t xml:space="preserve">Отдел жилищно-коммунального хозяйства и топливно-энергетического комплекса администрации Малоархангельского района  </t>
  </si>
  <si>
    <t>Отдел образования, молодежной политики, физической культуры и спорта администрации Малоархангельского района</t>
  </si>
  <si>
    <t>Муниципальная программа «Комплексные меры противодействия злоупотреблению наркотиков и их незаконному обороту на 2020-2024 годы»</t>
  </si>
  <si>
    <t>Непрограммная часть районного бюджета «Акция дорога в школу»</t>
  </si>
  <si>
    <t>Отдел культуры и архивного дела администрации Малоархангельского района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</si>
  <si>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2021-2026г».</t>
  </si>
  <si>
    <t xml:space="preserve">                                                   Приложение 9</t>
  </si>
  <si>
    <t xml:space="preserve">Распределение дотаций на выравнивание бюджетной обеспеченности поселений </t>
  </si>
  <si>
    <t>на 2022 год и на плановый период 2023 и 2024 годов</t>
  </si>
  <si>
    <t>Губкинское сельское поселение</t>
  </si>
  <si>
    <t>Дубовицкое сельское поселение</t>
  </si>
  <si>
    <t>Ленинское сельское поселение</t>
  </si>
  <si>
    <t>Луковское сельское поселение</t>
  </si>
  <si>
    <t>Октябрьское сельское поселение</t>
  </si>
  <si>
    <t>Первомайское сельское поселение</t>
  </si>
  <si>
    <t>Подгородненское сельское поселение</t>
  </si>
  <si>
    <t>ИТОГО :</t>
  </si>
  <si>
    <t xml:space="preserve">                                                   Приложение 10</t>
  </si>
  <si>
    <t>Распределение субвенции бюджетам поселений на осуществление полномочий по
первичному воинскому учету на территориях, где отсутствуют военные
комиссариаты на плановый период 2022 и  плановый период 2023 и 2024 годы</t>
  </si>
  <si>
    <t>Наименование поселения</t>
  </si>
  <si>
    <t>Приложение 7</t>
  </si>
  <si>
    <t xml:space="preserve">№   8/57-РС от 18.02.2022 </t>
  </si>
  <si>
    <t xml:space="preserve">                                                   Приложение 11</t>
  </si>
  <si>
    <t>к Решению районного Совета народных депутатов</t>
  </si>
  <si>
    <t>Прогнозируемое</t>
  </si>
  <si>
    <t>поступление доходов и распределение бюджетных ассигнований Дорожного фонда Малоархангельского района Орловской области на 2022 год и плановый период 2023 и 2024 годов</t>
  </si>
  <si>
    <t>Наименование  показателя</t>
  </si>
  <si>
    <t>Переходящий остаток на 01.01.2022г</t>
  </si>
  <si>
    <t>Налоговые доходы Дорожного фонда Орловской области</t>
  </si>
  <si>
    <t>Безвозмездные поступления из областного бюджета</t>
  </si>
  <si>
    <t>Всего расходы</t>
  </si>
  <si>
    <t>Строительство, реконструкция, капитальный ремонт, ремонт и содержание автомобильных дорог общего пользования местного значения, повышение безопасности дорожного движения</t>
  </si>
  <si>
    <t>Приложение 6</t>
  </si>
  <si>
    <t xml:space="preserve">№   15/100  -РС от 16.08.2022          </t>
  </si>
  <si>
    <t xml:space="preserve">                                                   Приложение 12</t>
  </si>
  <si>
    <t>Программа
Муниципальных внутренних заимствований Малоархангельского района 
на 2022 год и плановый период 2023 и 2024 годов</t>
  </si>
  <si>
    <t>Показатели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</si>
  <si>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</si>
  <si>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</si>
  <si>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Погашение бюджетами муниципальных районов кредитов от кредитных организаций</t>
  </si>
  <si>
    <t xml:space="preserve">№  15 / 100 -РС от  16.08.2022             </t>
  </si>
  <si>
    <t xml:space="preserve">                                                   Приложение 13</t>
  </si>
  <si>
    <t xml:space="preserve">Распределение дотаций на сбалансированность бюджетам поселений </t>
  </si>
  <si>
    <t>Нераспределенный остаток</t>
  </si>
  <si>
    <t>Приложение 8</t>
  </si>
  <si>
    <t xml:space="preserve">№ 15 /100  -РС от 16.08.2022                         </t>
  </si>
  <si>
    <t xml:space="preserve">                                                   Приложение 14</t>
  </si>
  <si>
    <t xml:space="preserve">Распределение иных межбюджетных трансфертов </t>
  </si>
  <si>
    <t>на 2022 год и на плановый период 2023 и 2024 годов р.0502</t>
  </si>
  <si>
    <t>на 2022 год и на плановый период 2023 и 2024 годов р.0503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</si>
</sst>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000000"/>
    <numFmt numFmtId="167" formatCode="_-* #,##0.00&quot;р.&quot;_-;\-* #,##0.00&quot;р.&quot;_-;_-* \-??&quot;р.&quot;_-;_-@_-"/>
  </numFmts>
  <fonts count="66">
    <font>
      <sz val="10"/>
      <color indexed="8"/>
      <name val="Arial Cyr"/>
      <family val="0"/>
    </font>
    <font>
      <sz val="10"/>
      <name val="Arial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58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b/>
      <sz val="18"/>
      <color indexed="62"/>
      <name val="Cambria"/>
      <family val="0"/>
    </font>
    <font>
      <sz val="11"/>
      <color indexed="10"/>
      <name val="Calibri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0"/>
    </font>
    <font>
      <sz val="11"/>
      <color indexed="8"/>
      <name val="Arial"/>
      <family val="0"/>
    </font>
    <font>
      <sz val="11"/>
      <color indexed="8"/>
      <name val="Arial Cyr"/>
      <family val="0"/>
    </font>
    <font>
      <b/>
      <sz val="11"/>
      <color indexed="8"/>
      <name val="Arial"/>
      <family val="0"/>
    </font>
    <font>
      <b/>
      <sz val="11"/>
      <color indexed="8"/>
      <name val="Arial Cyr"/>
      <family val="0"/>
    </font>
    <font>
      <sz val="12"/>
      <color indexed="8"/>
      <name val="Arial Cyr"/>
      <family val="0"/>
    </font>
    <font>
      <sz val="13"/>
      <color indexed="8"/>
      <name val="Arial"/>
      <family val="0"/>
    </font>
    <font>
      <b/>
      <sz val="13"/>
      <color indexed="8"/>
      <name val="Arial"/>
      <family val="0"/>
    </font>
    <font>
      <b/>
      <sz val="13"/>
      <color indexed="8"/>
      <name val="Times New Roman"/>
      <family val="0"/>
    </font>
    <font>
      <b/>
      <sz val="10"/>
      <color indexed="8"/>
      <name val="Arial"/>
      <family val="0"/>
    </font>
    <font>
      <sz val="13"/>
      <color indexed="8"/>
      <name val="Times New Roman"/>
      <family val="0"/>
    </font>
    <font>
      <i/>
      <sz val="11"/>
      <color indexed="8"/>
      <name val="Arial"/>
      <family val="0"/>
    </font>
    <font>
      <i/>
      <sz val="13"/>
      <color indexed="8"/>
      <name val="Times New Roman"/>
      <family val="0"/>
    </font>
    <font>
      <sz val="10"/>
      <color indexed="8"/>
      <name val="Times New Roman"/>
      <family val="0"/>
    </font>
    <font>
      <i/>
      <u val="single"/>
      <sz val="11"/>
      <color indexed="8"/>
      <name val="Arial"/>
      <family val="2"/>
    </font>
    <font>
      <u val="single"/>
      <sz val="11"/>
      <color indexed="8"/>
      <name val="Arial"/>
      <family val="0"/>
    </font>
    <font>
      <b/>
      <u val="single"/>
      <sz val="11"/>
      <color indexed="8"/>
      <name val="Arial"/>
      <family val="2"/>
    </font>
    <font>
      <sz val="10"/>
      <color indexed="60"/>
      <name val="Arial"/>
      <family val="0"/>
    </font>
    <font>
      <b/>
      <i/>
      <sz val="11"/>
      <color indexed="8"/>
      <name val="Arial"/>
      <family val="2"/>
    </font>
    <font>
      <b/>
      <i/>
      <u val="single"/>
      <sz val="11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i/>
      <u val="single"/>
      <sz val="10"/>
      <color indexed="8"/>
      <name val="Arial"/>
      <family val="0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Times New Roman"/>
      <family val="0"/>
    </font>
    <font>
      <sz val="8"/>
      <name val="Tahom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1" applyNumberFormat="0" applyAlignment="0" applyProtection="0"/>
    <xf numFmtId="0" fontId="5" fillId="27" borderId="2" applyNumberFormat="0" applyAlignment="0" applyProtection="0"/>
    <xf numFmtId="0" fontId="6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Alignment="0" applyProtection="0"/>
    <xf numFmtId="0" fontId="13" fillId="2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" fontId="0" fillId="0" borderId="9">
      <alignment horizontal="center" vertical="top"/>
      <protection/>
    </xf>
    <xf numFmtId="49" fontId="16" fillId="0" borderId="9">
      <alignment horizontal="left" vertical="center" wrapText="1"/>
      <protection/>
    </xf>
    <xf numFmtId="49" fontId="17" fillId="0" borderId="9">
      <alignment horizontal="left" vertical="center" wrapText="1"/>
      <protection/>
    </xf>
    <xf numFmtId="49" fontId="0" fillId="0" borderId="9">
      <alignment horizontal="center" vertical="top"/>
      <protection/>
    </xf>
    <xf numFmtId="0" fontId="18" fillId="0" borderId="9">
      <alignment vertical="top" wrapText="1"/>
      <protection/>
    </xf>
    <xf numFmtId="0" fontId="18" fillId="0" borderId="9">
      <alignment vertical="top" wrapText="1"/>
      <protection/>
    </xf>
    <xf numFmtId="49" fontId="0" fillId="0" borderId="9">
      <alignment horizontal="center" vertical="top"/>
      <protection/>
    </xf>
    <xf numFmtId="49" fontId="17" fillId="0" borderId="9">
      <alignment horizontal="center" vertical="center"/>
      <protection/>
    </xf>
    <xf numFmtId="0" fontId="18" fillId="0" borderId="9">
      <alignment vertical="top" wrapText="1"/>
      <protection/>
    </xf>
    <xf numFmtId="49" fontId="17" fillId="0" borderId="9">
      <alignment horizontal="center" vertical="center"/>
      <protection/>
    </xf>
    <xf numFmtId="0" fontId="18" fillId="0" borderId="9">
      <alignment vertical="top" wrapText="1"/>
      <protection/>
    </xf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1" fillId="36" borderId="10" applyNumberFormat="0" applyAlignment="0" applyProtection="0"/>
    <xf numFmtId="0" fontId="52" fillId="37" borderId="11" applyNumberFormat="0" applyAlignment="0" applyProtection="0"/>
    <xf numFmtId="0" fontId="53" fillId="37" borderId="10" applyNumberForma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54" fillId="0" borderId="12" applyNumberFormat="0" applyFill="0" applyAlignment="0" applyProtection="0"/>
    <xf numFmtId="0" fontId="55" fillId="0" borderId="13" applyNumberFormat="0" applyFill="0" applyAlignment="0" applyProtection="0"/>
    <xf numFmtId="0" fontId="56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58" fillId="38" borderId="16" applyNumberFormat="0" applyAlignment="0" applyProtection="0"/>
    <xf numFmtId="0" fontId="59" fillId="0" borderId="0" applyNumberFormat="0" applyFill="0" applyBorder="0" applyAlignment="0" applyProtection="0"/>
    <xf numFmtId="0" fontId="60" fillId="3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1" fillId="4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41" borderId="17" applyNumberFormat="0" applyFont="0" applyAlignment="0" applyProtection="0"/>
    <xf numFmtId="9" fontId="1" fillId="0" borderId="0" applyFill="0" applyBorder="0" applyAlignment="0" applyProtection="0"/>
    <xf numFmtId="0" fontId="63" fillId="0" borderId="18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5" fillId="42" borderId="0" applyNumberFormat="0" applyBorder="0" applyAlignment="0" applyProtection="0"/>
  </cellStyleXfs>
  <cellXfs count="50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justify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 vertical="center" wrapText="1"/>
    </xf>
    <xf numFmtId="165" fontId="22" fillId="0" borderId="9" xfId="0" applyNumberFormat="1" applyFont="1" applyBorder="1" applyAlignment="1">
      <alignment horizontal="center" vertical="center"/>
    </xf>
    <xf numFmtId="0" fontId="20" fillId="0" borderId="20" xfId="50" applyFont="1" applyBorder="1" applyAlignment="1">
      <alignment horizontal="center"/>
      <protection/>
    </xf>
    <xf numFmtId="49" fontId="22" fillId="0" borderId="9" xfId="0" applyNumberFormat="1" applyFont="1" applyBorder="1" applyAlignment="1" applyProtection="1">
      <alignment horizontal="justify" vertical="center" wrapText="1"/>
      <protection locked="0"/>
    </xf>
    <xf numFmtId="164" fontId="22" fillId="0" borderId="9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 applyProtection="1">
      <alignment horizontal="justify" vertical="center" wrapText="1"/>
      <protection locked="0"/>
    </xf>
    <xf numFmtId="49" fontId="20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justify" vertical="center" wrapText="1"/>
    </xf>
    <xf numFmtId="0" fontId="22" fillId="0" borderId="0" xfId="0" applyFont="1" applyAlignment="1">
      <alignment horizontal="justify" wrapText="1"/>
    </xf>
    <xf numFmtId="0" fontId="20" fillId="0" borderId="0" xfId="0" applyFont="1" applyAlignment="1">
      <alignment horizontal="justify" wrapText="1"/>
    </xf>
    <xf numFmtId="49" fontId="22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justify" wrapText="1"/>
    </xf>
    <xf numFmtId="165" fontId="20" fillId="0" borderId="9" xfId="0" applyNumberFormat="1" applyFont="1" applyBorder="1" applyAlignment="1">
      <alignment horizontal="center" vertical="center"/>
    </xf>
    <xf numFmtId="164" fontId="2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justify" vertical="center" wrapText="1"/>
    </xf>
    <xf numFmtId="0" fontId="16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5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164" fontId="22" fillId="0" borderId="0" xfId="89" applyNumberFormat="1" applyFont="1" applyAlignment="1">
      <alignment horizontal="right" vertical="center"/>
      <protection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7" fillId="0" borderId="9" xfId="0" applyFont="1" applyBorder="1" applyAlignment="1">
      <alignment horizontal="center" vertical="center" wrapText="1"/>
    </xf>
    <xf numFmtId="0" fontId="22" fillId="0" borderId="9" xfId="89" applyFont="1" applyBorder="1" applyAlignment="1">
      <alignment horizontal="center" vertical="center" wrapText="1"/>
      <protection/>
    </xf>
    <xf numFmtId="0" fontId="28" fillId="0" borderId="0" xfId="0" applyFont="1" applyAlignment="1">
      <alignment/>
    </xf>
    <xf numFmtId="0" fontId="27" fillId="0" borderId="19" xfId="0" applyFont="1" applyBorder="1" applyAlignment="1">
      <alignment horizontal="center" vertical="center" wrapText="1"/>
    </xf>
    <xf numFmtId="165" fontId="22" fillId="0" borderId="9" xfId="0" applyNumberFormat="1" applyFont="1" applyBorder="1" applyAlignment="1">
      <alignment horizontal="center" vertical="center" wrapText="1"/>
    </xf>
    <xf numFmtId="165" fontId="28" fillId="0" borderId="0" xfId="0" applyNumberFormat="1" applyFont="1" applyAlignment="1">
      <alignment horizontal="right"/>
    </xf>
    <xf numFmtId="165" fontId="28" fillId="0" borderId="0" xfId="0" applyNumberFormat="1" applyFont="1" applyAlignment="1">
      <alignment/>
    </xf>
    <xf numFmtId="49" fontId="22" fillId="0" borderId="9" xfId="0" applyNumberFormat="1" applyFont="1" applyBorder="1" applyAlignment="1">
      <alignment wrapText="1"/>
    </xf>
    <xf numFmtId="0" fontId="28" fillId="0" borderId="0" xfId="0" applyFont="1" applyAlignment="1">
      <alignment horizontal="right"/>
    </xf>
    <xf numFmtId="0" fontId="29" fillId="0" borderId="9" xfId="0" applyFont="1" applyBorder="1" applyAlignment="1">
      <alignment horizontal="center" vertical="center" wrapText="1"/>
    </xf>
    <xf numFmtId="166" fontId="20" fillId="0" borderId="9" xfId="0" applyNumberFormat="1" applyFont="1" applyBorder="1" applyAlignment="1">
      <alignment horizontal="justify" wrapText="1"/>
    </xf>
    <xf numFmtId="165" fontId="20" fillId="0" borderId="9" xfId="0" applyNumberFormat="1" applyFont="1" applyBorder="1" applyAlignment="1">
      <alignment horizontal="center" vertical="center" wrapText="1"/>
    </xf>
    <xf numFmtId="165" fontId="16" fillId="0" borderId="0" xfId="0" applyNumberFormat="1" applyFont="1" applyAlignment="1">
      <alignment/>
    </xf>
    <xf numFmtId="49" fontId="29" fillId="0" borderId="9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justify"/>
    </xf>
    <xf numFmtId="165" fontId="20" fillId="0" borderId="20" xfId="0" applyNumberFormat="1" applyFont="1" applyBorder="1" applyAlignment="1">
      <alignment horizontal="center" vertical="center"/>
    </xf>
    <xf numFmtId="164" fontId="28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164" fontId="16" fillId="0" borderId="0" xfId="0" applyNumberFormat="1" applyFont="1" applyAlignment="1">
      <alignment/>
    </xf>
    <xf numFmtId="49" fontId="20" fillId="0" borderId="9" xfId="0" applyNumberFormat="1" applyFont="1" applyBorder="1" applyAlignment="1">
      <alignment horizontal="justify" wrapText="1"/>
    </xf>
    <xf numFmtId="49" fontId="29" fillId="0" borderId="9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0" xfId="0" applyFont="1" applyAlignment="1">
      <alignment horizontal="justify" wrapText="1"/>
    </xf>
    <xf numFmtId="49" fontId="29" fillId="0" borderId="2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wrapText="1"/>
    </xf>
    <xf numFmtId="165" fontId="20" fillId="0" borderId="20" xfId="0" applyNumberFormat="1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0" fontId="30" fillId="0" borderId="20" xfId="0" applyFont="1" applyBorder="1" applyAlignment="1">
      <alignment horizontal="justify" wrapText="1"/>
    </xf>
    <xf numFmtId="0" fontId="20" fillId="0" borderId="20" xfId="0" applyFont="1" applyBorder="1" applyAlignment="1">
      <alignment horizontal="justify" wrapText="1"/>
    </xf>
    <xf numFmtId="0" fontId="29" fillId="0" borderId="0" xfId="0" applyFont="1" applyAlignment="1">
      <alignment horizontal="center" vertical="center"/>
    </xf>
    <xf numFmtId="0" fontId="20" fillId="0" borderId="22" xfId="0" applyFont="1" applyBorder="1" applyAlignment="1">
      <alignment horizontal="justify" wrapText="1"/>
    </xf>
    <xf numFmtId="0" fontId="29" fillId="0" borderId="20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justify" vertical="top" wrapText="1"/>
    </xf>
    <xf numFmtId="165" fontId="30" fillId="0" borderId="9" xfId="0" applyNumberFormat="1" applyFont="1" applyBorder="1" applyAlignment="1">
      <alignment horizontal="center" vertical="center" wrapText="1"/>
    </xf>
    <xf numFmtId="0" fontId="30" fillId="0" borderId="20" xfId="0" applyFont="1" applyBorder="1" applyAlignment="1">
      <alignment horizontal="justify" vertical="center" wrapText="1"/>
    </xf>
    <xf numFmtId="49" fontId="29" fillId="0" borderId="23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justify" vertical="top" wrapText="1"/>
    </xf>
    <xf numFmtId="0" fontId="30" fillId="0" borderId="9" xfId="0" applyFont="1" applyBorder="1" applyAlignment="1">
      <alignment horizontal="justify" vertical="center" wrapText="1"/>
    </xf>
    <xf numFmtId="165" fontId="30" fillId="0" borderId="9" xfId="0" applyNumberFormat="1" applyFont="1" applyBorder="1" applyAlignment="1">
      <alignment horizontal="center" vertical="center"/>
    </xf>
    <xf numFmtId="0" fontId="30" fillId="0" borderId="0" xfId="0" applyFont="1" applyAlignment="1">
      <alignment horizontal="justify" wrapText="1"/>
    </xf>
    <xf numFmtId="0" fontId="29" fillId="0" borderId="20" xfId="0" applyFont="1" applyBorder="1" applyAlignment="1">
      <alignment horizontal="center"/>
    </xf>
    <xf numFmtId="0" fontId="22" fillId="0" borderId="20" xfId="0" applyFont="1" applyBorder="1" applyAlignment="1">
      <alignment horizontal="justify" wrapText="1"/>
    </xf>
    <xf numFmtId="165" fontId="22" fillId="0" borderId="20" xfId="0" applyNumberFormat="1" applyFont="1" applyBorder="1" applyAlignment="1">
      <alignment horizontal="center" vertical="center" wrapText="1"/>
    </xf>
    <xf numFmtId="165" fontId="20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left" vertical="top" wrapText="1"/>
    </xf>
    <xf numFmtId="0" fontId="20" fillId="0" borderId="0" xfId="0" applyFont="1" applyAlignment="1">
      <alignment horizontal="right"/>
    </xf>
    <xf numFmtId="0" fontId="20" fillId="26" borderId="9" xfId="0" applyFont="1" applyFill="1" applyBorder="1" applyAlignment="1">
      <alignment horizontal="center" vertical="center"/>
    </xf>
    <xf numFmtId="166" fontId="20" fillId="0" borderId="9" xfId="0" applyNumberFormat="1" applyFont="1" applyBorder="1" applyAlignment="1">
      <alignment horizontal="justify" vertical="center" wrapText="1"/>
    </xf>
    <xf numFmtId="0" fontId="20" fillId="0" borderId="9" xfId="0" applyFont="1" applyBorder="1" applyAlignment="1">
      <alignment horizontal="center" wrapText="1"/>
    </xf>
    <xf numFmtId="0" fontId="21" fillId="0" borderId="9" xfId="0" applyFont="1" applyBorder="1" applyAlignment="1">
      <alignment horizontal="justify" wrapText="1"/>
    </xf>
    <xf numFmtId="0" fontId="22" fillId="0" borderId="9" xfId="0" applyFont="1" applyBorder="1" applyAlignment="1">
      <alignment horizontal="justify" wrapText="1"/>
    </xf>
    <xf numFmtId="0" fontId="16" fillId="0" borderId="0" xfId="89" applyFont="1">
      <alignment/>
      <protection/>
    </xf>
    <xf numFmtId="166" fontId="16" fillId="0" borderId="0" xfId="0" applyNumberFormat="1" applyFont="1" applyAlignment="1">
      <alignment wrapText="1"/>
    </xf>
    <xf numFmtId="0" fontId="16" fillId="0" borderId="0" xfId="89" applyFont="1" applyAlignment="1">
      <alignment vertical="center"/>
      <protection/>
    </xf>
    <xf numFmtId="164" fontId="20" fillId="0" borderId="0" xfId="89" applyNumberFormat="1" applyFont="1" applyAlignment="1">
      <alignment horizontal="left"/>
      <protection/>
    </xf>
    <xf numFmtId="164" fontId="20" fillId="0" borderId="0" xfId="89" applyNumberFormat="1" applyFont="1" applyAlignment="1">
      <alignment horizontal="left" vertical="center"/>
      <protection/>
    </xf>
    <xf numFmtId="0" fontId="16" fillId="0" borderId="0" xfId="89" applyFont="1" applyAlignment="1">
      <alignment horizontal="right" vertical="center"/>
      <protection/>
    </xf>
    <xf numFmtId="0" fontId="16" fillId="0" borderId="24" xfId="89" applyFont="1" applyBorder="1">
      <alignment/>
      <protection/>
    </xf>
    <xf numFmtId="0" fontId="16" fillId="0" borderId="24" xfId="89" applyFont="1" applyBorder="1" applyAlignment="1">
      <alignment vertical="center"/>
      <protection/>
    </xf>
    <xf numFmtId="166" fontId="20" fillId="0" borderId="9" xfId="0" applyNumberFormat="1" applyFont="1" applyBorder="1" applyAlignment="1">
      <alignment horizontal="center" vertical="center" wrapText="1"/>
    </xf>
    <xf numFmtId="0" fontId="20" fillId="0" borderId="9" xfId="89" applyFont="1" applyBorder="1" applyAlignment="1">
      <alignment horizontal="center" vertical="center" wrapText="1"/>
      <protection/>
    </xf>
    <xf numFmtId="166" fontId="22" fillId="0" borderId="9" xfId="0" applyNumberFormat="1" applyFont="1" applyBorder="1" applyAlignment="1">
      <alignment vertical="center" wrapText="1"/>
    </xf>
    <xf numFmtId="165" fontId="22" fillId="0" borderId="9" xfId="89" applyNumberFormat="1" applyFont="1" applyBorder="1" applyAlignment="1">
      <alignment horizontal="center" vertical="center"/>
      <protection/>
    </xf>
    <xf numFmtId="166" fontId="22" fillId="0" borderId="9" xfId="0" applyNumberFormat="1" applyFont="1" applyBorder="1" applyAlignment="1">
      <alignment horizontal="left" vertical="center" wrapText="1"/>
    </xf>
    <xf numFmtId="49" fontId="22" fillId="0" borderId="9" xfId="89" applyNumberFormat="1" applyFont="1" applyBorder="1" applyAlignment="1">
      <alignment horizontal="center" vertical="center" wrapText="1"/>
      <protection/>
    </xf>
    <xf numFmtId="49" fontId="20" fillId="0" borderId="9" xfId="89" applyNumberFormat="1" applyFont="1" applyBorder="1" applyAlignment="1">
      <alignment horizontal="center" vertical="center" wrapText="1"/>
      <protection/>
    </xf>
    <xf numFmtId="165" fontId="20" fillId="0" borderId="9" xfId="89" applyNumberFormat="1" applyFont="1" applyBorder="1" applyAlignment="1">
      <alignment horizontal="center" vertical="center"/>
      <protection/>
    </xf>
    <xf numFmtId="0" fontId="20" fillId="0" borderId="9" xfId="60" applyFont="1" applyAlignment="1">
      <alignment horizontal="justify" vertical="top" wrapText="1"/>
      <protection/>
    </xf>
    <xf numFmtId="166" fontId="22" fillId="0" borderId="9" xfId="0" applyNumberFormat="1" applyFont="1" applyBorder="1" applyAlignment="1">
      <alignment horizontal="justify" vertical="center" wrapText="1"/>
    </xf>
    <xf numFmtId="0" fontId="20" fillId="0" borderId="20" xfId="89" applyFont="1" applyBorder="1" applyAlignment="1">
      <alignment vertical="center"/>
      <protection/>
    </xf>
    <xf numFmtId="0" fontId="20" fillId="0" borderId="9" xfId="0" applyFont="1" applyBorder="1" applyAlignment="1">
      <alignment horizontal="justify"/>
    </xf>
    <xf numFmtId="0" fontId="20" fillId="0" borderId="25" xfId="63" applyFont="1" applyBorder="1" applyAlignment="1">
      <alignment horizontal="justify" vertical="top" wrapText="1"/>
      <protection/>
    </xf>
    <xf numFmtId="49" fontId="20" fillId="0" borderId="19" xfId="58" applyFont="1" applyBorder="1" applyAlignment="1">
      <alignment horizontal="center" vertical="center"/>
      <protection/>
    </xf>
    <xf numFmtId="165" fontId="20" fillId="0" borderId="19" xfId="89" applyNumberFormat="1" applyFont="1" applyBorder="1" applyAlignment="1">
      <alignment horizontal="center" vertical="center" wrapText="1"/>
      <protection/>
    </xf>
    <xf numFmtId="49" fontId="20" fillId="0" borderId="26" xfId="58" applyFont="1" applyBorder="1" applyAlignment="1">
      <alignment horizontal="center" vertical="center"/>
      <protection/>
    </xf>
    <xf numFmtId="0" fontId="22" fillId="0" borderId="9" xfId="89" applyFont="1" applyBorder="1" applyAlignment="1">
      <alignment horizontal="justify"/>
      <protection/>
    </xf>
    <xf numFmtId="0" fontId="20" fillId="0" borderId="9" xfId="89" applyFont="1" applyBorder="1" applyAlignment="1">
      <alignment horizontal="justify"/>
      <protection/>
    </xf>
    <xf numFmtId="166" fontId="22" fillId="0" borderId="19" xfId="0" applyNumberFormat="1" applyFont="1" applyBorder="1" applyAlignment="1">
      <alignment horizontal="justify" vertical="center" wrapText="1"/>
    </xf>
    <xf numFmtId="165" fontId="16" fillId="0" borderId="0" xfId="89" applyNumberFormat="1" applyFont="1">
      <alignment/>
      <protection/>
    </xf>
    <xf numFmtId="0" fontId="20" fillId="0" borderId="22" xfId="0" applyFont="1" applyBorder="1" applyAlignment="1">
      <alignment horizontal="justify"/>
    </xf>
    <xf numFmtId="0" fontId="22" fillId="0" borderId="9" xfId="89" applyFont="1" applyBorder="1" applyAlignment="1">
      <alignment horizontal="center" vertical="center"/>
      <protection/>
    </xf>
    <xf numFmtId="0" fontId="20" fillId="0" borderId="9" xfId="89" applyFont="1" applyBorder="1" applyAlignment="1">
      <alignment horizontal="center" vertical="center"/>
      <protection/>
    </xf>
    <xf numFmtId="166" fontId="28" fillId="0" borderId="9" xfId="0" applyNumberFormat="1" applyFont="1" applyBorder="1" applyAlignment="1">
      <alignment horizontal="justify" vertical="center" wrapText="1"/>
    </xf>
    <xf numFmtId="0" fontId="28" fillId="0" borderId="9" xfId="89" applyFont="1" applyBorder="1" applyAlignment="1">
      <alignment horizontal="center" vertical="center"/>
      <protection/>
    </xf>
    <xf numFmtId="0" fontId="28" fillId="0" borderId="20" xfId="89" applyNumberFormat="1" applyFont="1" applyBorder="1" applyAlignment="1">
      <alignment horizontal="center" vertical="center"/>
      <protection/>
    </xf>
    <xf numFmtId="165" fontId="28" fillId="0" borderId="20" xfId="89" applyNumberFormat="1" applyFont="1" applyBorder="1" applyAlignment="1">
      <alignment horizontal="center" vertical="center"/>
      <protection/>
    </xf>
    <xf numFmtId="0" fontId="16" fillId="0" borderId="9" xfId="89" applyFont="1" applyBorder="1" applyAlignment="1">
      <alignment horizontal="justify" vertical="center"/>
      <protection/>
    </xf>
    <xf numFmtId="0" fontId="16" fillId="0" borderId="9" xfId="89" applyFont="1" applyBorder="1" applyAlignment="1">
      <alignment horizontal="center" vertical="center"/>
      <protection/>
    </xf>
    <xf numFmtId="0" fontId="16" fillId="0" borderId="20" xfId="89" applyNumberFormat="1" applyFont="1" applyBorder="1" applyAlignment="1">
      <alignment horizontal="center" vertical="center"/>
      <protection/>
    </xf>
    <xf numFmtId="165" fontId="16" fillId="0" borderId="20" xfId="89" applyNumberFormat="1" applyFont="1" applyBorder="1" applyAlignment="1">
      <alignment horizontal="center" vertical="center"/>
      <protection/>
    </xf>
    <xf numFmtId="0" fontId="16" fillId="0" borderId="0" xfId="89" applyFont="1" applyAlignment="1">
      <alignment wrapText="1"/>
      <protection/>
    </xf>
    <xf numFmtId="166" fontId="20" fillId="0" borderId="0" xfId="0" applyNumberFormat="1" applyFont="1" applyAlignment="1">
      <alignment wrapText="1"/>
    </xf>
    <xf numFmtId="0" fontId="16" fillId="0" borderId="0" xfId="89" applyFont="1" applyAlignment="1">
      <alignment vertical="center" wrapText="1"/>
      <protection/>
    </xf>
    <xf numFmtId="0" fontId="16" fillId="0" borderId="0" xfId="0" applyFont="1" applyAlignment="1">
      <alignment wrapText="1"/>
    </xf>
    <xf numFmtId="0" fontId="20" fillId="0" borderId="0" xfId="89" applyFont="1" applyAlignment="1">
      <alignment horizontal="right" vertical="center" wrapText="1"/>
      <protection/>
    </xf>
    <xf numFmtId="0" fontId="22" fillId="0" borderId="0" xfId="89" applyFont="1" applyAlignment="1">
      <alignment vertical="center" wrapText="1"/>
      <protection/>
    </xf>
    <xf numFmtId="0" fontId="20" fillId="0" borderId="0" xfId="89" applyFont="1" applyAlignment="1">
      <alignment horizontal="center" vertical="center" wrapText="1"/>
      <protection/>
    </xf>
    <xf numFmtId="0" fontId="20" fillId="0" borderId="0" xfId="0" applyFont="1" applyAlignment="1">
      <alignment wrapText="1"/>
    </xf>
    <xf numFmtId="0" fontId="20" fillId="0" borderId="0" xfId="89" applyFont="1" applyAlignment="1">
      <alignment vertical="center" wrapText="1"/>
      <protection/>
    </xf>
    <xf numFmtId="0" fontId="20" fillId="0" borderId="0" xfId="89" applyFont="1" applyAlignment="1">
      <alignment wrapText="1"/>
      <protection/>
    </xf>
    <xf numFmtId="166" fontId="20" fillId="0" borderId="9" xfId="0" applyNumberFormat="1" applyFont="1" applyBorder="1" applyAlignment="1">
      <alignment horizontal="center" vertical="center" wrapText="1"/>
    </xf>
    <xf numFmtId="0" fontId="20" fillId="0" borderId="9" xfId="89" applyFont="1" applyBorder="1" applyAlignment="1">
      <alignment horizontal="center" vertical="center" textRotation="90" wrapText="1"/>
      <protection/>
    </xf>
    <xf numFmtId="166" fontId="22" fillId="0" borderId="9" xfId="0" applyNumberFormat="1" applyFont="1" applyBorder="1" applyAlignment="1">
      <alignment vertical="center" wrapText="1"/>
    </xf>
    <xf numFmtId="165" fontId="22" fillId="0" borderId="9" xfId="89" applyNumberFormat="1" applyFont="1" applyBorder="1" applyAlignment="1">
      <alignment horizontal="center" vertical="center" wrapText="1"/>
      <protection/>
    </xf>
    <xf numFmtId="165" fontId="20" fillId="0" borderId="9" xfId="89" applyNumberFormat="1" applyFont="1" applyBorder="1" applyAlignment="1">
      <alignment horizontal="center" vertical="center" wrapText="1"/>
      <protection/>
    </xf>
    <xf numFmtId="166" fontId="22" fillId="0" borderId="9" xfId="0" applyNumberFormat="1" applyFont="1" applyBorder="1" applyAlignment="1">
      <alignment horizontal="left" vertical="center" wrapText="1"/>
    </xf>
    <xf numFmtId="166" fontId="33" fillId="0" borderId="9" xfId="0" applyNumberFormat="1" applyFont="1" applyBorder="1" applyAlignment="1">
      <alignment horizontal="justify" vertical="center" wrapText="1"/>
    </xf>
    <xf numFmtId="49" fontId="33" fillId="0" borderId="9" xfId="89" applyNumberFormat="1" applyFont="1" applyBorder="1" applyAlignment="1">
      <alignment horizontal="center" vertical="center" wrapText="1"/>
      <protection/>
    </xf>
    <xf numFmtId="166" fontId="20" fillId="0" borderId="9" xfId="0" applyNumberFormat="1" applyFont="1" applyBorder="1" applyAlignment="1">
      <alignment horizontal="justify" vertical="center" wrapText="1"/>
    </xf>
    <xf numFmtId="49" fontId="21" fillId="0" borderId="9" xfId="89" applyNumberFormat="1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vertical="center" wrapText="1"/>
    </xf>
    <xf numFmtId="0" fontId="20" fillId="0" borderId="9" xfId="87" applyFont="1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justify"/>
    </xf>
    <xf numFmtId="0" fontId="20" fillId="0" borderId="9" xfId="87" applyFont="1" applyBorder="1" applyAlignment="1">
      <alignment horizontal="center" vertical="center"/>
      <protection/>
    </xf>
    <xf numFmtId="166" fontId="20" fillId="0" borderId="20" xfId="0" applyNumberFormat="1" applyFont="1" applyBorder="1" applyAlignment="1">
      <alignment horizontal="left" vertical="center" wrapText="1"/>
    </xf>
    <xf numFmtId="166" fontId="20" fillId="0" borderId="9" xfId="0" applyNumberFormat="1" applyFont="1" applyBorder="1" applyAlignment="1">
      <alignment horizontal="left" vertical="center" wrapText="1"/>
    </xf>
    <xf numFmtId="0" fontId="20" fillId="0" borderId="9" xfId="86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wrapText="1"/>
    </xf>
    <xf numFmtId="166" fontId="20" fillId="0" borderId="9" xfId="0" applyNumberFormat="1" applyFont="1" applyBorder="1" applyAlignment="1">
      <alignment vertical="center" wrapText="1"/>
    </xf>
    <xf numFmtId="0" fontId="20" fillId="0" borderId="9" xfId="89" applyFont="1" applyBorder="1" applyAlignment="1">
      <alignment wrapText="1"/>
      <protection/>
    </xf>
    <xf numFmtId="0" fontId="20" fillId="0" borderId="9" xfId="0" applyFont="1" applyBorder="1" applyAlignment="1">
      <alignment horizontal="left" vertical="center" wrapText="1"/>
    </xf>
    <xf numFmtId="0" fontId="20" fillId="0" borderId="9" xfId="89" applyFont="1" applyBorder="1" applyAlignment="1">
      <alignment vertical="center" wrapText="1"/>
      <protection/>
    </xf>
    <xf numFmtId="0" fontId="33" fillId="0" borderId="9" xfId="60" applyFont="1" applyAlignment="1">
      <alignment horizontal="left" vertical="top" wrapText="1"/>
      <protection/>
    </xf>
    <xf numFmtId="0" fontId="20" fillId="0" borderId="9" xfId="89" applyFont="1" applyBorder="1">
      <alignment/>
      <protection/>
    </xf>
    <xf numFmtId="166" fontId="33" fillId="0" borderId="9" xfId="0" applyNumberFormat="1" applyFont="1" applyBorder="1" applyAlignment="1">
      <alignment vertical="center" wrapText="1"/>
    </xf>
    <xf numFmtId="0" fontId="22" fillId="0" borderId="9" xfId="0" applyFont="1" applyBorder="1" applyAlignment="1">
      <alignment horizontal="justify" wrapText="1"/>
    </xf>
    <xf numFmtId="49" fontId="20" fillId="0" borderId="9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wrapText="1"/>
    </xf>
    <xf numFmtId="0" fontId="20" fillId="0" borderId="9" xfId="0" applyFont="1" applyBorder="1" applyAlignment="1">
      <alignment vertical="center" wrapText="1"/>
    </xf>
    <xf numFmtId="0" fontId="22" fillId="0" borderId="9" xfId="0" applyFont="1" applyBorder="1" applyAlignment="1">
      <alignment horizontal="left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0" xfId="0" applyFont="1" applyAlignment="1">
      <alignment horizontal="justify"/>
    </xf>
    <xf numFmtId="0" fontId="20" fillId="0" borderId="27" xfId="0" applyFont="1" applyBorder="1" applyAlignment="1">
      <alignment horizontal="justify"/>
    </xf>
    <xf numFmtId="0" fontId="20" fillId="0" borderId="22" xfId="0" applyFont="1" applyBorder="1" applyAlignment="1">
      <alignment horizontal="justify"/>
    </xf>
    <xf numFmtId="0" fontId="20" fillId="0" borderId="9" xfId="63" applyFont="1" applyAlignment="1" applyProtection="1">
      <alignment vertical="center" wrapText="1"/>
      <protection locked="0"/>
    </xf>
    <xf numFmtId="49" fontId="20" fillId="0" borderId="9" xfId="58" applyFont="1" applyAlignment="1" applyProtection="1">
      <alignment horizontal="center" vertical="center" wrapText="1"/>
      <protection locked="0"/>
    </xf>
    <xf numFmtId="0" fontId="22" fillId="0" borderId="9" xfId="86" applyFont="1" applyBorder="1" applyAlignment="1">
      <alignment horizontal="center" vertical="center" wrapText="1"/>
      <protection/>
    </xf>
    <xf numFmtId="166" fontId="33" fillId="0" borderId="9" xfId="0" applyNumberFormat="1" applyFont="1" applyBorder="1" applyAlignment="1">
      <alignment horizontal="left" vertical="center" wrapText="1"/>
    </xf>
    <xf numFmtId="1" fontId="20" fillId="0" borderId="9" xfId="89" applyNumberFormat="1" applyFont="1" applyBorder="1" applyAlignment="1">
      <alignment horizontal="center" vertical="center" wrapText="1"/>
      <protection/>
    </xf>
    <xf numFmtId="0" fontId="33" fillId="0" borderId="9" xfId="0" applyFont="1" applyBorder="1" applyAlignment="1">
      <alignment horizontal="justify" wrapText="1"/>
    </xf>
    <xf numFmtId="165" fontId="34" fillId="0" borderId="9" xfId="89" applyNumberFormat="1" applyFont="1" applyBorder="1" applyAlignment="1">
      <alignment horizontal="center" vertical="center" wrapText="1"/>
      <protection/>
    </xf>
    <xf numFmtId="49" fontId="21" fillId="0" borderId="9" xfId="58" applyFont="1" applyAlignment="1">
      <alignment horizontal="center" vertical="center" wrapText="1"/>
      <protection/>
    </xf>
    <xf numFmtId="0" fontId="20" fillId="0" borderId="9" xfId="63" applyFont="1">
      <alignment vertical="top" wrapText="1"/>
      <protection/>
    </xf>
    <xf numFmtId="0" fontId="20" fillId="0" borderId="9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justify"/>
    </xf>
    <xf numFmtId="49" fontId="20" fillId="0" borderId="9" xfId="58" applyFont="1" applyAlignment="1">
      <alignment horizontal="center" vertical="center"/>
      <protection/>
    </xf>
    <xf numFmtId="49" fontId="20" fillId="0" borderId="9" xfId="62" applyFont="1">
      <alignment horizontal="center" vertical="center"/>
      <protection/>
    </xf>
    <xf numFmtId="4" fontId="20" fillId="0" borderId="9" xfId="57" applyNumberFormat="1" applyFont="1" applyAlignment="1">
      <alignment horizontal="justify" vertical="center" wrapText="1"/>
      <protection/>
    </xf>
    <xf numFmtId="49" fontId="17" fillId="0" borderId="9" xfId="64" applyFont="1">
      <alignment horizontal="center" vertical="center"/>
      <protection/>
    </xf>
    <xf numFmtId="4" fontId="20" fillId="0" borderId="9" xfId="56" applyNumberFormat="1" applyFont="1" applyAlignment="1">
      <alignment horizontal="justify" vertical="center" wrapText="1"/>
      <protection/>
    </xf>
    <xf numFmtId="49" fontId="0" fillId="0" borderId="9" xfId="61" applyFont="1" applyAlignment="1">
      <alignment horizontal="center" vertical="center"/>
      <protection/>
    </xf>
    <xf numFmtId="0" fontId="33" fillId="0" borderId="9" xfId="0" applyFont="1" applyBorder="1" applyAlignment="1">
      <alignment wrapText="1"/>
    </xf>
    <xf numFmtId="0" fontId="20" fillId="0" borderId="9" xfId="0" applyFont="1" applyBorder="1" applyAlignment="1">
      <alignment/>
    </xf>
    <xf numFmtId="166" fontId="22" fillId="0" borderId="9" xfId="0" applyNumberFormat="1" applyFont="1" applyBorder="1" applyAlignment="1">
      <alignment horizontal="justify" vertical="center" wrapText="1"/>
    </xf>
    <xf numFmtId="0" fontId="33" fillId="0" borderId="9" xfId="60" applyFont="1" applyAlignment="1" applyProtection="1">
      <alignment vertical="center" wrapText="1"/>
      <protection locked="0"/>
    </xf>
    <xf numFmtId="165" fontId="33" fillId="0" borderId="9" xfId="89" applyNumberFormat="1" applyFont="1" applyBorder="1" applyAlignment="1">
      <alignment horizontal="center" vertical="center" wrapText="1"/>
      <protection/>
    </xf>
    <xf numFmtId="0" fontId="35" fillId="0" borderId="9" xfId="60" applyFont="1" applyAlignment="1" applyProtection="1">
      <alignment horizontal="justify" vertical="center" wrapText="1"/>
      <protection locked="0"/>
    </xf>
    <xf numFmtId="0" fontId="35" fillId="0" borderId="9" xfId="60" applyFont="1" applyAlignment="1" applyProtection="1">
      <alignment vertical="center" wrapText="1"/>
      <protection locked="0"/>
    </xf>
    <xf numFmtId="49" fontId="20" fillId="0" borderId="9" xfId="0" applyNumberFormat="1" applyFont="1" applyBorder="1" applyAlignment="1">
      <alignment horizontal="left" vertical="center" wrapText="1"/>
    </xf>
    <xf numFmtId="166" fontId="20" fillId="0" borderId="9" xfId="0" applyNumberFormat="1" applyFont="1" applyBorder="1" applyAlignment="1">
      <alignment horizontal="left" vertical="center" wrapText="1"/>
    </xf>
    <xf numFmtId="2" fontId="20" fillId="0" borderId="9" xfId="0" applyNumberFormat="1" applyFont="1" applyBorder="1" applyAlignment="1">
      <alignment horizontal="center" vertical="center" wrapText="1"/>
    </xf>
    <xf numFmtId="0" fontId="20" fillId="0" borderId="9" xfId="75" applyNumberFormat="1" applyFont="1" applyFill="1" applyBorder="1" applyAlignment="1" applyProtection="1">
      <alignment vertical="top" wrapText="1"/>
      <protection/>
    </xf>
    <xf numFmtId="166" fontId="20" fillId="26" borderId="9" xfId="0" applyNumberFormat="1" applyFont="1" applyFill="1" applyBorder="1" applyAlignment="1">
      <alignment vertical="center" wrapText="1"/>
    </xf>
    <xf numFmtId="166" fontId="20" fillId="26" borderId="9" xfId="0" applyNumberFormat="1" applyFont="1" applyFill="1" applyBorder="1" applyAlignment="1">
      <alignment horizontal="left" vertical="center" wrapText="1"/>
    </xf>
    <xf numFmtId="0" fontId="20" fillId="0" borderId="9" xfId="0" applyFont="1" applyBorder="1" applyAlignment="1">
      <alignment horizontal="left" wrapText="1"/>
    </xf>
    <xf numFmtId="0" fontId="22" fillId="0" borderId="9" xfId="89" applyFont="1" applyBorder="1" applyAlignment="1">
      <alignment wrapText="1"/>
      <protection/>
    </xf>
    <xf numFmtId="0" fontId="20" fillId="0" borderId="20" xfId="89" applyFont="1" applyBorder="1" applyAlignment="1">
      <alignment horizontal="center" vertical="center"/>
      <protection/>
    </xf>
    <xf numFmtId="165" fontId="20" fillId="0" borderId="20" xfId="89" applyNumberFormat="1" applyFont="1" applyBorder="1" applyAlignment="1">
      <alignment horizontal="center" vertical="center"/>
      <protection/>
    </xf>
    <xf numFmtId="0" fontId="22" fillId="0" borderId="9" xfId="89" applyFont="1" applyBorder="1">
      <alignment/>
      <protection/>
    </xf>
    <xf numFmtId="0" fontId="33" fillId="0" borderId="9" xfId="89" applyFont="1" applyBorder="1">
      <alignment/>
      <protection/>
    </xf>
    <xf numFmtId="0" fontId="33" fillId="0" borderId="9" xfId="0" applyFont="1" applyBorder="1" applyAlignment="1">
      <alignment horizontal="center" vertical="center"/>
    </xf>
    <xf numFmtId="0" fontId="33" fillId="0" borderId="9" xfId="89" applyFont="1" applyBorder="1" applyAlignment="1">
      <alignment horizontal="center" vertical="center"/>
      <protection/>
    </xf>
    <xf numFmtId="165" fontId="33" fillId="0" borderId="9" xfId="89" applyNumberFormat="1" applyFont="1" applyBorder="1" applyAlignment="1">
      <alignment horizontal="center" vertical="center"/>
      <protection/>
    </xf>
    <xf numFmtId="0" fontId="22" fillId="0" borderId="9" xfId="0" applyFont="1" applyBorder="1" applyAlignment="1">
      <alignment vertical="center" wrapText="1"/>
    </xf>
    <xf numFmtId="0" fontId="36" fillId="0" borderId="0" xfId="89" applyFont="1" applyAlignment="1">
      <alignment wrapText="1"/>
      <protection/>
    </xf>
    <xf numFmtId="0" fontId="20" fillId="0" borderId="9" xfId="60" applyFont="1" applyAlignment="1">
      <alignment horizontal="justify" vertical="top" wrapText="1"/>
      <protection/>
    </xf>
    <xf numFmtId="49" fontId="20" fillId="0" borderId="9" xfId="61" applyFont="1" applyAlignment="1">
      <alignment horizontal="center" vertical="center" wrapText="1"/>
      <protection/>
    </xf>
    <xf numFmtId="0" fontId="22" fillId="0" borderId="9" xfId="0" applyFont="1" applyBorder="1" applyAlignment="1">
      <alignment horizontal="justify" vertical="center" wrapText="1"/>
    </xf>
    <xf numFmtId="166" fontId="30" fillId="0" borderId="9" xfId="0" applyNumberFormat="1" applyFont="1" applyBorder="1" applyAlignment="1">
      <alignment horizontal="left" vertical="center" wrapText="1"/>
    </xf>
    <xf numFmtId="0" fontId="33" fillId="0" borderId="9" xfId="0" applyFont="1" applyBorder="1" applyAlignment="1">
      <alignment vertical="center" wrapText="1"/>
    </xf>
    <xf numFmtId="0" fontId="20" fillId="0" borderId="20" xfId="0" applyFont="1" applyBorder="1" applyAlignment="1">
      <alignment horizontal="center" vertical="center"/>
    </xf>
    <xf numFmtId="0" fontId="22" fillId="0" borderId="9" xfId="0" applyFont="1" applyBorder="1" applyAlignment="1">
      <alignment wrapText="1"/>
    </xf>
    <xf numFmtId="0" fontId="20" fillId="0" borderId="22" xfId="0" applyFont="1" applyBorder="1" applyAlignment="1">
      <alignment horizontal="justify" wrapText="1"/>
    </xf>
    <xf numFmtId="0" fontId="22" fillId="0" borderId="0" xfId="0" applyFont="1" applyAlignment="1">
      <alignment horizontal="justify"/>
    </xf>
    <xf numFmtId="166" fontId="20" fillId="0" borderId="9" xfId="0" applyNumberFormat="1" applyFont="1" applyFill="1" applyBorder="1" applyAlignment="1">
      <alignment horizontal="left" vertical="center" wrapText="1"/>
    </xf>
    <xf numFmtId="49" fontId="20" fillId="0" borderId="9" xfId="89" applyNumberFormat="1" applyFont="1" applyFill="1" applyBorder="1" applyAlignment="1">
      <alignment horizontal="center" vertical="center" wrapText="1"/>
      <protection/>
    </xf>
    <xf numFmtId="0" fontId="20" fillId="0" borderId="9" xfId="87" applyFont="1" applyFill="1" applyBorder="1" applyAlignment="1">
      <alignment horizontal="center" vertical="center"/>
      <protection/>
    </xf>
    <xf numFmtId="165" fontId="20" fillId="0" borderId="9" xfId="89" applyNumberFormat="1" applyFont="1" applyFill="1" applyBorder="1" applyAlignment="1">
      <alignment horizontal="center" vertical="center"/>
      <protection/>
    </xf>
    <xf numFmtId="0" fontId="20" fillId="0" borderId="9" xfId="63" applyFont="1" applyAlignment="1">
      <alignment horizontal="justify" vertical="top" wrapText="1"/>
      <protection/>
    </xf>
    <xf numFmtId="166" fontId="37" fillId="0" borderId="9" xfId="0" applyNumberFormat="1" applyFont="1" applyBorder="1" applyAlignment="1">
      <alignment vertical="center" wrapText="1"/>
    </xf>
    <xf numFmtId="0" fontId="20" fillId="0" borderId="9" xfId="88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vertical="center"/>
    </xf>
    <xf numFmtId="0" fontId="20" fillId="0" borderId="20" xfId="0" applyFont="1" applyBorder="1" applyAlignment="1">
      <alignment horizontal="justify" wrapText="1"/>
    </xf>
    <xf numFmtId="49" fontId="20" fillId="26" borderId="9" xfId="89" applyNumberFormat="1" applyFont="1" applyFill="1" applyBorder="1" applyAlignment="1">
      <alignment horizontal="center" vertical="center" wrapText="1"/>
      <protection/>
    </xf>
    <xf numFmtId="0" fontId="20" fillId="26" borderId="9" xfId="86" applyFont="1" applyFill="1" applyBorder="1" applyAlignment="1">
      <alignment horizontal="center" vertical="center" wrapText="1"/>
      <protection/>
    </xf>
    <xf numFmtId="166" fontId="20" fillId="26" borderId="20" xfId="0" applyNumberFormat="1" applyFont="1" applyFill="1" applyBorder="1" applyAlignment="1">
      <alignment vertical="center" wrapText="1"/>
    </xf>
    <xf numFmtId="166" fontId="20" fillId="26" borderId="20" xfId="0" applyNumberFormat="1" applyFont="1" applyFill="1" applyBorder="1" applyAlignment="1">
      <alignment horizontal="left" vertical="center" wrapText="1"/>
    </xf>
    <xf numFmtId="166" fontId="20" fillId="26" borderId="9" xfId="0" applyNumberFormat="1" applyFont="1" applyFill="1" applyBorder="1" applyAlignment="1">
      <alignment horizontal="left" vertical="center" wrapText="1"/>
    </xf>
    <xf numFmtId="166" fontId="20" fillId="26" borderId="9" xfId="0" applyNumberFormat="1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21" fillId="0" borderId="9" xfId="0" applyFont="1" applyBorder="1" applyAlignment="1">
      <alignment vertical="center" wrapText="1"/>
    </xf>
    <xf numFmtId="165" fontId="21" fillId="0" borderId="9" xfId="0" applyNumberFormat="1" applyFont="1" applyBorder="1" applyAlignment="1">
      <alignment horizontal="center" vertical="center" wrapText="1"/>
    </xf>
    <xf numFmtId="166" fontId="20" fillId="0" borderId="9" xfId="0" applyNumberFormat="1" applyFont="1" applyBorder="1" applyAlignment="1">
      <alignment wrapText="1"/>
    </xf>
    <xf numFmtId="166" fontId="22" fillId="0" borderId="20" xfId="0" applyNumberFormat="1" applyFont="1" applyBorder="1" applyAlignment="1">
      <alignment vertical="center" wrapText="1"/>
    </xf>
    <xf numFmtId="0" fontId="22" fillId="0" borderId="20" xfId="89" applyFont="1" applyBorder="1" applyAlignment="1">
      <alignment horizontal="center" vertical="center" wrapText="1"/>
      <protection/>
    </xf>
    <xf numFmtId="165" fontId="22" fillId="0" borderId="20" xfId="89" applyNumberFormat="1" applyFont="1" applyBorder="1" applyAlignment="1">
      <alignment horizontal="center" vertical="center" wrapText="1"/>
      <protection/>
    </xf>
    <xf numFmtId="166" fontId="22" fillId="0" borderId="20" xfId="0" applyNumberFormat="1" applyFont="1" applyBorder="1" applyAlignment="1">
      <alignment horizontal="left" vertical="center" wrapText="1"/>
    </xf>
    <xf numFmtId="0" fontId="20" fillId="0" borderId="20" xfId="89" applyFont="1" applyBorder="1" applyAlignment="1">
      <alignment horizontal="center" vertical="center" wrapText="1"/>
      <protection/>
    </xf>
    <xf numFmtId="165" fontId="20" fillId="0" borderId="20" xfId="89" applyNumberFormat="1" applyFont="1" applyBorder="1" applyAlignment="1">
      <alignment horizontal="center" vertical="center" wrapText="1"/>
      <protection/>
    </xf>
    <xf numFmtId="0" fontId="20" fillId="0" borderId="20" xfId="89" applyFont="1" applyBorder="1" applyAlignment="1">
      <alignment vertical="center"/>
      <protection/>
    </xf>
    <xf numFmtId="166" fontId="20" fillId="0" borderId="20" xfId="0" applyNumberFormat="1" applyFont="1" applyBorder="1" applyAlignment="1">
      <alignment vertical="center" wrapText="1"/>
    </xf>
    <xf numFmtId="165" fontId="16" fillId="0" borderId="0" xfId="89" applyNumberFormat="1" applyFont="1" applyAlignment="1">
      <alignment vertical="center" wrapText="1"/>
      <protection/>
    </xf>
    <xf numFmtId="0" fontId="16" fillId="26" borderId="0" xfId="89" applyFont="1" applyFill="1">
      <alignment/>
      <protection/>
    </xf>
    <xf numFmtId="166" fontId="16" fillId="26" borderId="0" xfId="0" applyNumberFormat="1" applyFont="1" applyFill="1" applyAlignment="1">
      <alignment wrapText="1"/>
    </xf>
    <xf numFmtId="0" fontId="16" fillId="26" borderId="0" xfId="86" applyFill="1">
      <alignment/>
      <protection/>
    </xf>
    <xf numFmtId="0" fontId="16" fillId="26" borderId="0" xfId="89" applyFont="1" applyFill="1" applyAlignment="1">
      <alignment vertical="center"/>
      <protection/>
    </xf>
    <xf numFmtId="165" fontId="16" fillId="0" borderId="0" xfId="89" applyNumberFormat="1" applyFont="1" applyFill="1" applyAlignment="1">
      <alignment vertical="center"/>
      <protection/>
    </xf>
    <xf numFmtId="0" fontId="0" fillId="26" borderId="0" xfId="89" applyFill="1">
      <alignment/>
      <protection/>
    </xf>
    <xf numFmtId="0" fontId="16" fillId="26" borderId="0" xfId="0" applyFont="1" applyFill="1" applyAlignment="1">
      <alignment/>
    </xf>
    <xf numFmtId="166" fontId="20" fillId="26" borderId="0" xfId="0" applyNumberFormat="1" applyFont="1" applyFill="1" applyAlignment="1">
      <alignment wrapText="1"/>
    </xf>
    <xf numFmtId="0" fontId="20" fillId="26" borderId="0" xfId="86" applyFont="1" applyFill="1">
      <alignment/>
      <protection/>
    </xf>
    <xf numFmtId="0" fontId="22" fillId="26" borderId="0" xfId="89" applyFont="1" applyFill="1" applyAlignment="1">
      <alignment vertical="center"/>
      <protection/>
    </xf>
    <xf numFmtId="0" fontId="20" fillId="26" borderId="0" xfId="89" applyFont="1" applyFill="1" applyAlignment="1">
      <alignment horizontal="right" vertical="center"/>
      <protection/>
    </xf>
    <xf numFmtId="0" fontId="21" fillId="26" borderId="0" xfId="0" applyFont="1" applyFill="1" applyAlignment="1">
      <alignment/>
    </xf>
    <xf numFmtId="165" fontId="20" fillId="0" borderId="0" xfId="0" applyNumberFormat="1" applyFont="1" applyFill="1" applyAlignment="1">
      <alignment horizontal="right" vertical="center"/>
    </xf>
    <xf numFmtId="165" fontId="20" fillId="0" borderId="0" xfId="89" applyNumberFormat="1" applyFont="1" applyFill="1" applyAlignment="1">
      <alignment horizontal="right" vertical="center"/>
      <protection/>
    </xf>
    <xf numFmtId="0" fontId="20" fillId="26" borderId="0" xfId="0" applyFont="1" applyFill="1" applyAlignment="1">
      <alignment wrapText="1"/>
    </xf>
    <xf numFmtId="0" fontId="20" fillId="26" borderId="0" xfId="86" applyFont="1" applyFill="1" applyAlignment="1">
      <alignment horizontal="right"/>
      <protection/>
    </xf>
    <xf numFmtId="165" fontId="20" fillId="0" borderId="0" xfId="89" applyNumberFormat="1" applyFont="1" applyFill="1" applyAlignment="1">
      <alignment vertical="center"/>
      <protection/>
    </xf>
    <xf numFmtId="166" fontId="20" fillId="26" borderId="9" xfId="0" applyNumberFormat="1" applyFont="1" applyFill="1" applyBorder="1" applyAlignment="1">
      <alignment horizontal="center" vertical="center" wrapText="1"/>
    </xf>
    <xf numFmtId="0" fontId="20" fillId="26" borderId="9" xfId="89" applyFont="1" applyFill="1" applyBorder="1" applyAlignment="1">
      <alignment horizontal="center" vertical="center" wrapText="1"/>
      <protection/>
    </xf>
    <xf numFmtId="0" fontId="20" fillId="26" borderId="9" xfId="89" applyFont="1" applyFill="1" applyBorder="1" applyAlignment="1">
      <alignment horizontal="center" vertical="center" textRotation="90" wrapText="1"/>
      <protection/>
    </xf>
    <xf numFmtId="49" fontId="22" fillId="0" borderId="9" xfId="0" applyNumberFormat="1" applyFont="1" applyFill="1" applyBorder="1" applyAlignment="1">
      <alignment horizontal="center" vertical="center" wrapText="1"/>
    </xf>
    <xf numFmtId="49" fontId="22" fillId="0" borderId="9" xfId="89" applyNumberFormat="1" applyFont="1" applyFill="1" applyBorder="1" applyAlignment="1">
      <alignment horizontal="center" vertical="center"/>
      <protection/>
    </xf>
    <xf numFmtId="166" fontId="22" fillId="26" borderId="9" xfId="0" applyNumberFormat="1" applyFont="1" applyFill="1" applyBorder="1" applyAlignment="1">
      <alignment vertical="center" wrapText="1"/>
    </xf>
    <xf numFmtId="0" fontId="22" fillId="26" borderId="9" xfId="86" applyFont="1" applyFill="1" applyBorder="1" applyAlignment="1">
      <alignment vertical="center" wrapText="1"/>
      <protection/>
    </xf>
    <xf numFmtId="0" fontId="22" fillId="26" borderId="9" xfId="89" applyFont="1" applyFill="1" applyBorder="1" applyAlignment="1">
      <alignment horizontal="center" vertical="center" wrapText="1"/>
      <protection/>
    </xf>
    <xf numFmtId="165" fontId="22" fillId="0" borderId="9" xfId="89" applyNumberFormat="1" applyFont="1" applyFill="1" applyBorder="1" applyAlignment="1">
      <alignment horizontal="center" vertical="center"/>
      <protection/>
    </xf>
    <xf numFmtId="166" fontId="22" fillId="26" borderId="9" xfId="0" applyNumberFormat="1" applyFont="1" applyFill="1" applyBorder="1" applyAlignment="1">
      <alignment horizontal="left" vertical="center" wrapText="1"/>
    </xf>
    <xf numFmtId="166" fontId="22" fillId="26" borderId="9" xfId="0" applyNumberFormat="1" applyFont="1" applyFill="1" applyBorder="1" applyAlignment="1">
      <alignment horizontal="justify" vertical="center" wrapText="1"/>
    </xf>
    <xf numFmtId="0" fontId="22" fillId="26" borderId="9" xfId="86" applyFont="1" applyFill="1" applyBorder="1" applyAlignment="1">
      <alignment horizontal="center" vertical="center" wrapText="1"/>
      <protection/>
    </xf>
    <xf numFmtId="0" fontId="18" fillId="26" borderId="0" xfId="89" applyNumberFormat="1" applyFont="1" applyFill="1">
      <alignment/>
      <protection/>
    </xf>
    <xf numFmtId="0" fontId="20" fillId="26" borderId="9" xfId="86" applyFont="1" applyFill="1" applyBorder="1" applyAlignment="1">
      <alignment vertical="center" wrapText="1"/>
      <protection/>
    </xf>
    <xf numFmtId="49" fontId="22" fillId="26" borderId="9" xfId="86" applyNumberFormat="1" applyFont="1" applyFill="1" applyBorder="1" applyAlignment="1">
      <alignment horizontal="left" vertical="center" wrapText="1"/>
      <protection/>
    </xf>
    <xf numFmtId="49" fontId="22" fillId="26" borderId="9" xfId="89" applyNumberFormat="1" applyFont="1" applyFill="1" applyBorder="1" applyAlignment="1">
      <alignment horizontal="center" vertical="center" wrapText="1"/>
      <protection/>
    </xf>
    <xf numFmtId="166" fontId="33" fillId="26" borderId="9" xfId="0" applyNumberFormat="1" applyFont="1" applyFill="1" applyBorder="1" applyAlignment="1">
      <alignment horizontal="justify" vertical="center" wrapText="1"/>
    </xf>
    <xf numFmtId="49" fontId="33" fillId="26" borderId="9" xfId="86" applyNumberFormat="1" applyFont="1" applyFill="1" applyBorder="1" applyAlignment="1">
      <alignment horizontal="left" vertical="center" wrapText="1"/>
      <protection/>
    </xf>
    <xf numFmtId="49" fontId="33" fillId="26" borderId="9" xfId="89" applyNumberFormat="1" applyFont="1" applyFill="1" applyBorder="1" applyAlignment="1">
      <alignment horizontal="center" vertical="center" wrapText="1"/>
      <protection/>
    </xf>
    <xf numFmtId="165" fontId="0" fillId="26" borderId="0" xfId="89" applyNumberFormat="1" applyFill="1">
      <alignment/>
      <protection/>
    </xf>
    <xf numFmtId="49" fontId="20" fillId="26" borderId="9" xfId="86" applyNumberFormat="1" applyFont="1" applyFill="1" applyBorder="1" applyAlignment="1">
      <alignment horizontal="left" vertical="center" wrapText="1"/>
      <protection/>
    </xf>
    <xf numFmtId="0" fontId="20" fillId="26" borderId="9" xfId="0" applyFont="1" applyFill="1" applyBorder="1" applyAlignment="1">
      <alignment horizontal="left" vertical="center" wrapText="1"/>
    </xf>
    <xf numFmtId="0" fontId="20" fillId="26" borderId="9" xfId="87" applyFont="1" applyFill="1" applyBorder="1" applyAlignment="1">
      <alignment horizontal="center" vertical="center"/>
      <protection/>
    </xf>
    <xf numFmtId="166" fontId="20" fillId="26" borderId="9" xfId="0" applyNumberFormat="1" applyFont="1" applyFill="1" applyBorder="1" applyAlignment="1">
      <alignment horizontal="justify" vertical="center" wrapText="1"/>
    </xf>
    <xf numFmtId="0" fontId="20" fillId="26" borderId="9" xfId="89" applyFont="1" applyFill="1" applyBorder="1">
      <alignment/>
      <protection/>
    </xf>
    <xf numFmtId="0" fontId="20" fillId="26" borderId="9" xfId="89" applyFont="1" applyFill="1" applyBorder="1" applyAlignment="1">
      <alignment horizontal="center" vertical="center"/>
      <protection/>
    </xf>
    <xf numFmtId="0" fontId="20" fillId="26" borderId="20" xfId="0" applyFont="1" applyFill="1" applyBorder="1" applyAlignment="1">
      <alignment horizontal="justify"/>
    </xf>
    <xf numFmtId="0" fontId="20" fillId="26" borderId="9" xfId="86" applyFont="1" applyFill="1" applyBorder="1" applyAlignment="1">
      <alignment horizontal="left" vertical="center" wrapText="1"/>
      <protection/>
    </xf>
    <xf numFmtId="166" fontId="20" fillId="26" borderId="20" xfId="0" applyNumberFormat="1" applyFont="1" applyFill="1" applyBorder="1" applyAlignment="1">
      <alignment horizontal="left" vertical="center" wrapText="1"/>
    </xf>
    <xf numFmtId="166" fontId="33" fillId="26" borderId="9" xfId="0" applyNumberFormat="1" applyFont="1" applyFill="1" applyBorder="1" applyAlignment="1">
      <alignment vertical="center" wrapText="1"/>
    </xf>
    <xf numFmtId="0" fontId="20" fillId="26" borderId="9" xfId="89" applyFont="1" applyFill="1" applyBorder="1" applyAlignment="1">
      <alignment vertical="center"/>
      <protection/>
    </xf>
    <xf numFmtId="0" fontId="20" fillId="26" borderId="9" xfId="0" applyFont="1" applyFill="1" applyBorder="1" applyAlignment="1">
      <alignment horizontal="justify" vertical="center" wrapText="1"/>
    </xf>
    <xf numFmtId="0" fontId="20" fillId="26" borderId="9" xfId="86" applyFont="1" applyFill="1" applyBorder="1" applyAlignment="1">
      <alignment vertical="center"/>
      <protection/>
    </xf>
    <xf numFmtId="166" fontId="33" fillId="26" borderId="9" xfId="0" applyNumberFormat="1" applyFont="1" applyFill="1" applyBorder="1" applyAlignment="1">
      <alignment horizontal="left" vertical="center" wrapText="1"/>
    </xf>
    <xf numFmtId="0" fontId="22" fillId="26" borderId="9" xfId="0" applyFont="1" applyFill="1" applyBorder="1" applyAlignment="1">
      <alignment horizontal="justify" vertical="center" wrapText="1"/>
    </xf>
    <xf numFmtId="49" fontId="20" fillId="26" borderId="9" xfId="58" applyFont="1" applyFill="1" applyAlignment="1">
      <alignment horizontal="center" vertical="center"/>
      <protection/>
    </xf>
    <xf numFmtId="0" fontId="20" fillId="26" borderId="9" xfId="0" applyFont="1" applyFill="1" applyBorder="1" applyAlignment="1">
      <alignment horizontal="justify" wrapText="1"/>
    </xf>
    <xf numFmtId="0" fontId="22" fillId="26" borderId="9" xfId="87" applyFont="1" applyFill="1" applyBorder="1" applyAlignment="1">
      <alignment horizontal="center" vertical="center"/>
      <protection/>
    </xf>
    <xf numFmtId="0" fontId="33" fillId="26" borderId="9" xfId="0" applyFont="1" applyFill="1" applyBorder="1" applyAlignment="1">
      <alignment/>
    </xf>
    <xf numFmtId="0" fontId="33" fillId="26" borderId="9" xfId="86" applyFont="1" applyFill="1" applyBorder="1" applyAlignment="1">
      <alignment vertical="center" wrapText="1"/>
      <protection/>
    </xf>
    <xf numFmtId="0" fontId="20" fillId="26" borderId="9" xfId="0" applyFont="1" applyFill="1" applyBorder="1" applyAlignment="1">
      <alignment vertical="center"/>
    </xf>
    <xf numFmtId="165" fontId="20" fillId="0" borderId="9" xfId="89" applyNumberFormat="1" applyFont="1" applyFill="1" applyBorder="1" applyAlignment="1">
      <alignment horizontal="center" vertical="center" wrapText="1"/>
      <protection/>
    </xf>
    <xf numFmtId="49" fontId="22" fillId="26" borderId="9" xfId="86" applyNumberFormat="1" applyFont="1" applyFill="1" applyBorder="1" applyAlignment="1">
      <alignment horizontal="center" vertical="center" wrapText="1"/>
      <protection/>
    </xf>
    <xf numFmtId="49" fontId="38" fillId="26" borderId="9" xfId="86" applyNumberFormat="1" applyFont="1" applyFill="1" applyBorder="1" applyAlignment="1">
      <alignment horizontal="left" vertical="center" wrapText="1"/>
      <protection/>
    </xf>
    <xf numFmtId="0" fontId="39" fillId="26" borderId="0" xfId="89" applyFont="1" applyFill="1">
      <alignment/>
      <protection/>
    </xf>
    <xf numFmtId="0" fontId="39" fillId="26" borderId="0" xfId="0" applyFont="1" applyFill="1" applyAlignment="1">
      <alignment/>
    </xf>
    <xf numFmtId="0" fontId="0" fillId="26" borderId="0" xfId="89" applyFill="1" applyAlignment="1">
      <alignment horizontal="center"/>
      <protection/>
    </xf>
    <xf numFmtId="0" fontId="33" fillId="26" borderId="9" xfId="60" applyFont="1" applyFill="1" applyAlignment="1">
      <alignment horizontal="left" vertical="top" wrapText="1"/>
      <protection/>
    </xf>
    <xf numFmtId="0" fontId="22" fillId="26" borderId="9" xfId="0" applyFont="1" applyFill="1" applyBorder="1" applyAlignment="1">
      <alignment horizontal="justify"/>
    </xf>
    <xf numFmtId="49" fontId="20" fillId="26" borderId="9" xfId="0" applyNumberFormat="1" applyFont="1" applyFill="1" applyBorder="1" applyAlignment="1">
      <alignment horizontal="center" vertical="center"/>
    </xf>
    <xf numFmtId="49" fontId="20" fillId="26" borderId="9" xfId="86" applyNumberFormat="1" applyFont="1" applyFill="1" applyBorder="1" applyAlignment="1">
      <alignment horizontal="center" vertical="center" wrapText="1"/>
      <protection/>
    </xf>
    <xf numFmtId="0" fontId="20" fillId="26" borderId="9" xfId="0" applyFont="1" applyFill="1" applyBorder="1" applyAlignment="1">
      <alignment/>
    </xf>
    <xf numFmtId="0" fontId="20" fillId="26" borderId="9" xfId="0" applyFont="1" applyFill="1" applyBorder="1" applyAlignment="1">
      <alignment vertical="center" wrapText="1"/>
    </xf>
    <xf numFmtId="49" fontId="22" fillId="26" borderId="9" xfId="0" applyNumberFormat="1" applyFont="1" applyFill="1" applyBorder="1" applyAlignment="1">
      <alignment horizontal="center" vertical="center"/>
    </xf>
    <xf numFmtId="0" fontId="23" fillId="26" borderId="9" xfId="0" applyFont="1" applyFill="1" applyBorder="1" applyAlignment="1">
      <alignment horizontal="justify" wrapText="1"/>
    </xf>
    <xf numFmtId="49" fontId="22" fillId="26" borderId="9" xfId="0" applyNumberFormat="1" applyFont="1" applyFill="1" applyBorder="1" applyAlignment="1">
      <alignment horizontal="center" vertical="center" wrapText="1"/>
    </xf>
    <xf numFmtId="0" fontId="21" fillId="26" borderId="9" xfId="0" applyFont="1" applyFill="1" applyBorder="1" applyAlignment="1">
      <alignment horizontal="center" vertical="center" wrapText="1"/>
    </xf>
    <xf numFmtId="0" fontId="20" fillId="26" borderId="9" xfId="0" applyFont="1" applyFill="1" applyBorder="1" applyAlignment="1">
      <alignment horizontal="justify"/>
    </xf>
    <xf numFmtId="0" fontId="20" fillId="26" borderId="27" xfId="0" applyFont="1" applyFill="1" applyBorder="1" applyAlignment="1">
      <alignment horizontal="justify"/>
    </xf>
    <xf numFmtId="0" fontId="20" fillId="26" borderId="22" xfId="0" applyFont="1" applyFill="1" applyBorder="1" applyAlignment="1">
      <alignment horizontal="justify"/>
    </xf>
    <xf numFmtId="0" fontId="33" fillId="26" borderId="9" xfId="0" applyFont="1" applyFill="1" applyBorder="1" applyAlignment="1">
      <alignment horizontal="justify"/>
    </xf>
    <xf numFmtId="0" fontId="20" fillId="26" borderId="9" xfId="0" applyFont="1" applyFill="1" applyBorder="1" applyAlignment="1">
      <alignment wrapText="1"/>
    </xf>
    <xf numFmtId="0" fontId="20" fillId="26" borderId="9" xfId="63" applyFont="1" applyFill="1">
      <alignment vertical="top" wrapText="1"/>
      <protection/>
    </xf>
    <xf numFmtId="0" fontId="20" fillId="26" borderId="9" xfId="0" applyFont="1" applyFill="1" applyBorder="1" applyAlignment="1">
      <alignment horizontal="left" vertical="top" wrapText="1"/>
    </xf>
    <xf numFmtId="49" fontId="34" fillId="26" borderId="9" xfId="89" applyNumberFormat="1" applyFont="1" applyFill="1" applyBorder="1" applyAlignment="1">
      <alignment horizontal="center" vertical="center" wrapText="1"/>
      <protection/>
    </xf>
    <xf numFmtId="49" fontId="20" fillId="26" borderId="9" xfId="62" applyFont="1" applyFill="1">
      <alignment horizontal="center" vertical="center"/>
      <protection/>
    </xf>
    <xf numFmtId="165" fontId="34" fillId="0" borderId="9" xfId="89" applyNumberFormat="1" applyFont="1" applyFill="1" applyBorder="1" applyAlignment="1">
      <alignment horizontal="center" vertical="center"/>
      <protection/>
    </xf>
    <xf numFmtId="4" fontId="20" fillId="26" borderId="9" xfId="57" applyNumberFormat="1" applyFont="1" applyFill="1" applyAlignment="1">
      <alignment horizontal="justify" vertical="center" wrapText="1"/>
      <protection/>
    </xf>
    <xf numFmtId="49" fontId="30" fillId="26" borderId="9" xfId="64" applyFont="1" applyFill="1">
      <alignment horizontal="center" vertical="center"/>
      <protection/>
    </xf>
    <xf numFmtId="4" fontId="20" fillId="26" borderId="9" xfId="56" applyNumberFormat="1" applyFont="1" applyFill="1" applyAlignment="1">
      <alignment horizontal="justify" vertical="center" wrapText="1"/>
      <protection/>
    </xf>
    <xf numFmtId="49" fontId="21" fillId="26" borderId="9" xfId="61" applyFont="1" applyFill="1" applyAlignment="1">
      <alignment horizontal="center" vertical="center"/>
      <protection/>
    </xf>
    <xf numFmtId="0" fontId="20" fillId="26" borderId="9" xfId="87" applyFont="1" applyFill="1" applyBorder="1" applyAlignment="1">
      <alignment horizontal="center" vertical="center" wrapText="1"/>
      <protection/>
    </xf>
    <xf numFmtId="0" fontId="20" fillId="26" borderId="9" xfId="0" applyFont="1" applyFill="1" applyBorder="1" applyAlignment="1">
      <alignment horizontal="center" vertical="center" wrapText="1"/>
    </xf>
    <xf numFmtId="0" fontId="33" fillId="26" borderId="9" xfId="60" applyFont="1" applyFill="1" applyAlignment="1" applyProtection="1">
      <alignment vertical="center" wrapText="1"/>
      <protection locked="0"/>
    </xf>
    <xf numFmtId="165" fontId="33" fillId="0" borderId="9" xfId="89" applyNumberFormat="1" applyFont="1" applyFill="1" applyBorder="1" applyAlignment="1">
      <alignment horizontal="center" vertical="center"/>
      <protection/>
    </xf>
    <xf numFmtId="0" fontId="35" fillId="26" borderId="9" xfId="60" applyFont="1" applyFill="1" applyAlignment="1" applyProtection="1">
      <alignment horizontal="justify" vertical="center" wrapText="1"/>
      <protection locked="0"/>
    </xf>
    <xf numFmtId="0" fontId="22" fillId="26" borderId="9" xfId="0" applyFont="1" applyFill="1" applyBorder="1" applyAlignment="1">
      <alignment horizontal="center" vertical="center"/>
    </xf>
    <xf numFmtId="0" fontId="21" fillId="26" borderId="0" xfId="0" applyFont="1" applyFill="1" applyAlignment="1">
      <alignment horizontal="justify"/>
    </xf>
    <xf numFmtId="166" fontId="21" fillId="26" borderId="9" xfId="0" applyNumberFormat="1" applyFont="1" applyFill="1" applyBorder="1" applyAlignment="1">
      <alignment horizontal="left" vertical="center" wrapText="1"/>
    </xf>
    <xf numFmtId="0" fontId="22" fillId="26" borderId="9" xfId="0" applyFont="1" applyFill="1" applyBorder="1" applyAlignment="1">
      <alignment vertical="center" wrapText="1"/>
    </xf>
    <xf numFmtId="0" fontId="20" fillId="0" borderId="9" xfId="86" applyFont="1" applyFill="1" applyBorder="1" applyAlignment="1">
      <alignment vertical="center"/>
      <protection/>
    </xf>
    <xf numFmtId="166" fontId="37" fillId="26" borderId="9" xfId="0" applyNumberFormat="1" applyFont="1" applyFill="1" applyBorder="1" applyAlignment="1">
      <alignment vertical="center" wrapText="1"/>
    </xf>
    <xf numFmtId="0" fontId="20" fillId="26" borderId="9" xfId="88" applyFont="1" applyFill="1" applyBorder="1" applyAlignment="1">
      <alignment horizontal="center" vertical="center" wrapText="1"/>
      <protection/>
    </xf>
    <xf numFmtId="0" fontId="21" fillId="26" borderId="9" xfId="63" applyFont="1" applyFill="1" applyAlignment="1">
      <alignment horizontal="justify" vertical="top" wrapText="1"/>
      <protection/>
    </xf>
    <xf numFmtId="0" fontId="20" fillId="26" borderId="20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justify" wrapText="1"/>
    </xf>
    <xf numFmtId="166" fontId="20" fillId="26" borderId="20" xfId="0" applyNumberFormat="1" applyFont="1" applyFill="1" applyBorder="1" applyAlignment="1">
      <alignment vertical="center" wrapText="1"/>
    </xf>
    <xf numFmtId="0" fontId="22" fillId="26" borderId="9" xfId="86" applyFont="1" applyFill="1" applyBorder="1" applyAlignment="1">
      <alignment vertical="center"/>
      <protection/>
    </xf>
    <xf numFmtId="1" fontId="20" fillId="26" borderId="9" xfId="89" applyNumberFormat="1" applyFont="1" applyFill="1" applyBorder="1" applyAlignment="1">
      <alignment horizontal="center" vertical="center" wrapText="1"/>
      <protection/>
    </xf>
    <xf numFmtId="0" fontId="40" fillId="26" borderId="9" xfId="75" applyNumberFormat="1" applyFont="1" applyFill="1" applyBorder="1" applyAlignment="1" applyProtection="1">
      <alignment vertical="top" wrapText="1"/>
      <protection/>
    </xf>
    <xf numFmtId="0" fontId="40" fillId="26" borderId="9" xfId="0" applyFont="1" applyFill="1" applyBorder="1" applyAlignment="1">
      <alignment horizontal="left" wrapText="1"/>
    </xf>
    <xf numFmtId="0" fontId="22" fillId="26" borderId="9" xfId="89" applyFont="1" applyFill="1" applyBorder="1" applyAlignment="1">
      <alignment wrapText="1"/>
      <protection/>
    </xf>
    <xf numFmtId="0" fontId="20" fillId="26" borderId="9" xfId="86" applyFont="1" applyFill="1" applyBorder="1">
      <alignment/>
      <protection/>
    </xf>
    <xf numFmtId="0" fontId="33" fillId="26" borderId="9" xfId="87" applyFont="1" applyFill="1" applyBorder="1" applyAlignment="1">
      <alignment horizontal="center" vertical="center"/>
      <protection/>
    </xf>
    <xf numFmtId="0" fontId="22" fillId="26" borderId="9" xfId="89" applyFont="1" applyFill="1" applyBorder="1">
      <alignment/>
      <protection/>
    </xf>
    <xf numFmtId="0" fontId="22" fillId="26" borderId="9" xfId="89" applyFont="1" applyFill="1" applyBorder="1" applyAlignment="1">
      <alignment horizontal="center" vertical="center"/>
      <protection/>
    </xf>
    <xf numFmtId="0" fontId="20" fillId="26" borderId="9" xfId="86" applyFont="1" applyFill="1" applyBorder="1" applyAlignment="1">
      <alignment horizontal="justify" vertical="center" wrapText="1"/>
      <protection/>
    </xf>
    <xf numFmtId="166" fontId="22" fillId="26" borderId="20" xfId="0" applyNumberFormat="1" applyFont="1" applyFill="1" applyBorder="1" applyAlignment="1">
      <alignment vertical="center" wrapText="1"/>
    </xf>
    <xf numFmtId="0" fontId="20" fillId="26" borderId="20" xfId="89" applyFont="1" applyFill="1" applyBorder="1" applyAlignment="1">
      <alignment horizontal="center" vertical="center" wrapText="1"/>
      <protection/>
    </xf>
    <xf numFmtId="165" fontId="22" fillId="0" borderId="20" xfId="89" applyNumberFormat="1" applyFont="1" applyFill="1" applyBorder="1" applyAlignment="1">
      <alignment horizontal="center" vertical="center" wrapText="1"/>
      <protection/>
    </xf>
    <xf numFmtId="166" fontId="22" fillId="26" borderId="20" xfId="0" applyNumberFormat="1" applyFont="1" applyFill="1" applyBorder="1" applyAlignment="1">
      <alignment horizontal="left" vertical="center" wrapText="1"/>
    </xf>
    <xf numFmtId="165" fontId="20" fillId="0" borderId="20" xfId="89" applyNumberFormat="1" applyFont="1" applyFill="1" applyBorder="1" applyAlignment="1">
      <alignment horizontal="center" vertical="center" wrapText="1"/>
      <protection/>
    </xf>
    <xf numFmtId="0" fontId="20" fillId="26" borderId="20" xfId="89" applyFont="1" applyFill="1" applyBorder="1" applyAlignment="1">
      <alignment vertical="center"/>
      <protection/>
    </xf>
    <xf numFmtId="49" fontId="22" fillId="26" borderId="9" xfId="86" applyNumberFormat="1" applyFont="1" applyFill="1" applyBorder="1" applyAlignment="1">
      <alignment horizontal="right" vertical="center" wrapText="1"/>
      <protection/>
    </xf>
    <xf numFmtId="0" fontId="28" fillId="26" borderId="0" xfId="89" applyFont="1" applyFill="1">
      <alignment/>
      <protection/>
    </xf>
    <xf numFmtId="0" fontId="22" fillId="26" borderId="9" xfId="89" applyFont="1" applyFill="1" applyBorder="1" applyAlignment="1">
      <alignment vertical="center"/>
      <protection/>
    </xf>
    <xf numFmtId="0" fontId="28" fillId="26" borderId="0" xfId="0" applyFont="1" applyFill="1" applyAlignment="1">
      <alignment/>
    </xf>
    <xf numFmtId="0" fontId="22" fillId="26" borderId="9" xfId="0" applyFont="1" applyFill="1" applyBorder="1" applyAlignment="1">
      <alignment horizontal="justify" wrapText="1"/>
    </xf>
    <xf numFmtId="49" fontId="21" fillId="26" borderId="9" xfId="58" applyFont="1" applyFill="1" applyAlignment="1">
      <alignment horizontal="center" vertical="center" wrapText="1"/>
      <protection/>
    </xf>
    <xf numFmtId="0" fontId="21" fillId="26" borderId="9" xfId="0" applyFont="1" applyFill="1" applyBorder="1" applyAlignment="1">
      <alignment wrapText="1"/>
    </xf>
    <xf numFmtId="0" fontId="33" fillId="26" borderId="9" xfId="89" applyFont="1" applyFill="1" applyBorder="1" applyAlignment="1">
      <alignment horizontal="center" vertical="center" wrapText="1"/>
      <protection/>
    </xf>
    <xf numFmtId="165" fontId="30" fillId="0" borderId="9" xfId="89" applyNumberFormat="1" applyFont="1" applyFill="1" applyBorder="1" applyAlignment="1">
      <alignment horizontal="center" vertical="center"/>
      <protection/>
    </xf>
    <xf numFmtId="0" fontId="22" fillId="26" borderId="9" xfId="60" applyFont="1" applyFill="1" applyAlignment="1" applyProtection="1">
      <alignment vertical="center" wrapText="1"/>
      <protection locked="0"/>
    </xf>
    <xf numFmtId="49" fontId="30" fillId="26" borderId="9" xfId="86" applyNumberFormat="1" applyFont="1" applyFill="1" applyBorder="1" applyAlignment="1">
      <alignment horizontal="left" vertical="center" wrapText="1"/>
      <protection/>
    </xf>
    <xf numFmtId="0" fontId="20" fillId="26" borderId="9" xfId="60" applyFont="1" applyFill="1" applyAlignment="1" applyProtection="1">
      <alignment vertical="center" wrapText="1"/>
      <protection locked="0"/>
    </xf>
    <xf numFmtId="0" fontId="20" fillId="26" borderId="20" xfId="86" applyFont="1" applyFill="1" applyBorder="1" applyAlignment="1">
      <alignment vertical="center"/>
      <protection/>
    </xf>
    <xf numFmtId="0" fontId="20" fillId="26" borderId="20" xfId="89" applyFont="1" applyFill="1" applyBorder="1" applyAlignment="1">
      <alignment horizontal="center" vertical="center"/>
      <protection/>
    </xf>
    <xf numFmtId="165" fontId="20" fillId="0" borderId="20" xfId="89" applyNumberFormat="1" applyFont="1" applyFill="1" applyBorder="1" applyAlignment="1">
      <alignment horizontal="center" vertical="center"/>
      <protection/>
    </xf>
    <xf numFmtId="0" fontId="41" fillId="26" borderId="0" xfId="89" applyFont="1" applyFill="1">
      <alignment/>
      <protection/>
    </xf>
    <xf numFmtId="0" fontId="33" fillId="26" borderId="9" xfId="89" applyFont="1" applyFill="1" applyBorder="1">
      <alignment/>
      <protection/>
    </xf>
    <xf numFmtId="0" fontId="33" fillId="26" borderId="9" xfId="86" applyFont="1" applyFill="1" applyBorder="1" applyAlignment="1">
      <alignment vertical="center"/>
      <protection/>
    </xf>
    <xf numFmtId="0" fontId="33" fillId="26" borderId="9" xfId="0" applyFont="1" applyFill="1" applyBorder="1" applyAlignment="1">
      <alignment horizontal="center" vertical="center"/>
    </xf>
    <xf numFmtId="0" fontId="33" fillId="26" borderId="9" xfId="89" applyFont="1" applyFill="1" applyBorder="1" applyAlignment="1">
      <alignment horizontal="center" vertical="center"/>
      <protection/>
    </xf>
    <xf numFmtId="0" fontId="41" fillId="26" borderId="0" xfId="0" applyFont="1" applyFill="1" applyAlignment="1">
      <alignment/>
    </xf>
    <xf numFmtId="0" fontId="20" fillId="26" borderId="9" xfId="89" applyFont="1" applyFill="1" applyBorder="1" applyAlignment="1">
      <alignment wrapText="1"/>
      <protection/>
    </xf>
    <xf numFmtId="0" fontId="22" fillId="26" borderId="9" xfId="60" applyFont="1" applyFill="1" applyAlignment="1">
      <alignment horizontal="justify" vertical="top" wrapText="1"/>
      <protection/>
    </xf>
    <xf numFmtId="49" fontId="22" fillId="26" borderId="9" xfId="61" applyFont="1" applyFill="1" applyAlignment="1">
      <alignment horizontal="center" vertical="center"/>
      <protection/>
    </xf>
    <xf numFmtId="49" fontId="20" fillId="26" borderId="9" xfId="61" applyFont="1" applyFill="1" applyAlignment="1">
      <alignment horizontal="center" vertical="center"/>
      <protection/>
    </xf>
    <xf numFmtId="0" fontId="21" fillId="26" borderId="20" xfId="0" applyFont="1" applyFill="1" applyBorder="1" applyAlignment="1">
      <alignment horizontal="justify"/>
    </xf>
    <xf numFmtId="166" fontId="20" fillId="26" borderId="20" xfId="0" applyNumberFormat="1" applyFont="1" applyFill="1" applyBorder="1" applyAlignment="1">
      <alignment horizontal="justify" vertical="center" wrapText="1"/>
    </xf>
    <xf numFmtId="0" fontId="22" fillId="26" borderId="9" xfId="0" applyFont="1" applyFill="1" applyBorder="1" applyAlignment="1">
      <alignment horizontal="left" vertical="center" wrapText="1"/>
    </xf>
    <xf numFmtId="166" fontId="20" fillId="0" borderId="9" xfId="0" applyNumberFormat="1" applyFont="1" applyBorder="1" applyAlignment="1">
      <alignment vertical="center" wrapText="1"/>
    </xf>
    <xf numFmtId="49" fontId="38" fillId="26" borderId="9" xfId="89" applyNumberFormat="1" applyFont="1" applyFill="1" applyBorder="1" applyAlignment="1">
      <alignment horizontal="center" vertical="center" wrapText="1"/>
      <protection/>
    </xf>
    <xf numFmtId="0" fontId="20" fillId="26" borderId="9" xfId="60" applyFont="1" applyFill="1" applyAlignment="1">
      <alignment horizontal="justify" vertical="top" wrapText="1"/>
      <protection/>
    </xf>
    <xf numFmtId="49" fontId="20" fillId="26" borderId="9" xfId="0" applyNumberFormat="1" applyFont="1" applyFill="1" applyBorder="1" applyAlignment="1">
      <alignment horizontal="center" vertical="center" wrapText="1"/>
    </xf>
    <xf numFmtId="0" fontId="33" fillId="26" borderId="9" xfId="0" applyFont="1" applyFill="1" applyBorder="1" applyAlignment="1">
      <alignment vertical="center" wrapText="1"/>
    </xf>
    <xf numFmtId="0" fontId="22" fillId="26" borderId="9" xfId="0" applyFont="1" applyFill="1" applyBorder="1" applyAlignment="1">
      <alignment/>
    </xf>
    <xf numFmtId="0" fontId="20" fillId="26" borderId="22" xfId="0" applyFont="1" applyFill="1" applyBorder="1" applyAlignment="1">
      <alignment horizontal="justify" wrapText="1"/>
    </xf>
    <xf numFmtId="0" fontId="21" fillId="26" borderId="9" xfId="63" applyFont="1" applyFill="1">
      <alignment vertical="top" wrapText="1"/>
      <protection/>
    </xf>
    <xf numFmtId="166" fontId="30" fillId="26" borderId="9" xfId="0" applyNumberFormat="1" applyFont="1" applyFill="1" applyBorder="1" applyAlignment="1">
      <alignment horizontal="left" vertical="center" wrapText="1"/>
    </xf>
    <xf numFmtId="0" fontId="20" fillId="26" borderId="0" xfId="0" applyFont="1" applyFill="1" applyAlignment="1">
      <alignment horizontal="justify"/>
    </xf>
    <xf numFmtId="0" fontId="20" fillId="26" borderId="9" xfId="0" applyFont="1" applyFill="1" applyBorder="1" applyAlignment="1">
      <alignment horizontal="left" wrapText="1"/>
    </xf>
    <xf numFmtId="0" fontId="22" fillId="26" borderId="9" xfId="86" applyFont="1" applyFill="1" applyBorder="1">
      <alignment/>
      <protection/>
    </xf>
    <xf numFmtId="0" fontId="23" fillId="26" borderId="0" xfId="0" applyFont="1" applyFill="1" applyAlignment="1">
      <alignment horizontal="justify"/>
    </xf>
    <xf numFmtId="166" fontId="20" fillId="26" borderId="28" xfId="0" applyNumberFormat="1" applyFont="1" applyFill="1" applyBorder="1" applyAlignment="1">
      <alignment vertical="center" wrapText="1"/>
    </xf>
    <xf numFmtId="0" fontId="20" fillId="26" borderId="28" xfId="86" applyFont="1" applyFill="1" applyBorder="1">
      <alignment/>
      <protection/>
    </xf>
    <xf numFmtId="49" fontId="20" fillId="26" borderId="28" xfId="89" applyNumberFormat="1" applyFont="1" applyFill="1" applyBorder="1" applyAlignment="1">
      <alignment horizontal="center" vertical="center" wrapText="1"/>
      <protection/>
    </xf>
    <xf numFmtId="49" fontId="20" fillId="26" borderId="28" xfId="0" applyNumberFormat="1" applyFont="1" applyFill="1" applyBorder="1" applyAlignment="1">
      <alignment horizontal="center" vertical="center"/>
    </xf>
    <xf numFmtId="165" fontId="20" fillId="0" borderId="28" xfId="89" applyNumberFormat="1" applyFont="1" applyFill="1" applyBorder="1" applyAlignment="1">
      <alignment horizontal="center" vertical="center"/>
      <protection/>
    </xf>
    <xf numFmtId="0" fontId="20" fillId="26" borderId="20" xfId="86" applyFont="1" applyFill="1" applyBorder="1">
      <alignment/>
      <protection/>
    </xf>
    <xf numFmtId="49" fontId="20" fillId="26" borderId="20" xfId="89" applyNumberFormat="1" applyFont="1" applyFill="1" applyBorder="1" applyAlignment="1">
      <alignment horizontal="center" vertical="center" wrapText="1"/>
      <protection/>
    </xf>
    <xf numFmtId="49" fontId="20" fillId="26" borderId="2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0" fillId="0" borderId="0" xfId="0" applyFont="1" applyAlignment="1">
      <alignment/>
    </xf>
    <xf numFmtId="0" fontId="28" fillId="0" borderId="9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16" fillId="0" borderId="9" xfId="0" applyFont="1" applyBorder="1" applyAlignment="1">
      <alignment/>
    </xf>
    <xf numFmtId="0" fontId="16" fillId="0" borderId="9" xfId="0" applyFont="1" applyBorder="1" applyAlignment="1">
      <alignment horizontal="center"/>
    </xf>
    <xf numFmtId="0" fontId="16" fillId="26" borderId="9" xfId="0" applyFont="1" applyFill="1" applyBorder="1" applyAlignment="1">
      <alignment/>
    </xf>
    <xf numFmtId="0" fontId="28" fillId="0" borderId="9" xfId="0" applyFont="1" applyBorder="1" applyAlignment="1">
      <alignment/>
    </xf>
    <xf numFmtId="164" fontId="28" fillId="0" borderId="9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164" fontId="0" fillId="0" borderId="0" xfId="89" applyNumberFormat="1" applyAlignment="1">
      <alignment horizontal="right"/>
      <protection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164" fontId="0" fillId="0" borderId="9" xfId="0" applyNumberFormat="1" applyFont="1" applyBorder="1" applyAlignment="1">
      <alignment horizontal="center" vertical="center"/>
    </xf>
    <xf numFmtId="0" fontId="0" fillId="26" borderId="9" xfId="0" applyFont="1" applyFill="1" applyBorder="1" applyAlignment="1">
      <alignment/>
    </xf>
    <xf numFmtId="0" fontId="18" fillId="0" borderId="9" xfId="0" applyFont="1" applyBorder="1" applyAlignment="1">
      <alignment/>
    </xf>
    <xf numFmtId="164" fontId="18" fillId="0" borderId="9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justify"/>
    </xf>
    <xf numFmtId="165" fontId="22" fillId="0" borderId="9" xfId="0" applyNumberFormat="1" applyFont="1" applyBorder="1" applyAlignment="1">
      <alignment horizontal="center"/>
    </xf>
    <xf numFmtId="165" fontId="20" fillId="0" borderId="9" xfId="0" applyNumberFormat="1" applyFont="1" applyBorder="1" applyAlignment="1">
      <alignment horizontal="center"/>
    </xf>
    <xf numFmtId="164" fontId="22" fillId="0" borderId="0" xfId="89" applyNumberFormat="1" applyFont="1" applyAlignment="1">
      <alignment vertical="center"/>
      <protection/>
    </xf>
    <xf numFmtId="164" fontId="28" fillId="0" borderId="0" xfId="89" applyNumberFormat="1" applyFont="1">
      <alignment/>
      <protection/>
    </xf>
    <xf numFmtId="164" fontId="20" fillId="0" borderId="0" xfId="89" applyNumberFormat="1" applyFont="1" applyAlignment="1">
      <alignment vertical="center"/>
      <protection/>
    </xf>
    <xf numFmtId="164" fontId="20" fillId="0" borderId="0" xfId="89" applyNumberFormat="1" applyFont="1" applyAlignment="1">
      <alignment horizontal="right" vertical="center"/>
      <protection/>
    </xf>
    <xf numFmtId="164" fontId="16" fillId="0" borderId="0" xfId="89" applyNumberFormat="1" applyFont="1">
      <alignment/>
      <protection/>
    </xf>
    <xf numFmtId="0" fontId="18" fillId="0" borderId="0" xfId="0" applyFont="1" applyAlignment="1">
      <alignment horizontal="center" wrapText="1"/>
    </xf>
    <xf numFmtId="0" fontId="22" fillId="0" borderId="9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right" vertical="center" wrapText="1"/>
    </xf>
    <xf numFmtId="0" fontId="22" fillId="0" borderId="29" xfId="0" applyFont="1" applyBorder="1" applyAlignment="1">
      <alignment horizontal="center" vertical="center" wrapText="1"/>
    </xf>
    <xf numFmtId="0" fontId="20" fillId="0" borderId="9" xfId="0" applyFont="1" applyBorder="1" applyAlignment="1">
      <alignment/>
    </xf>
    <xf numFmtId="0" fontId="22" fillId="0" borderId="9" xfId="0" applyFont="1" applyBorder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164" fontId="20" fillId="0" borderId="0" xfId="89" applyNumberFormat="1" applyFont="1" applyBorder="1" applyAlignment="1">
      <alignment horizontal="right" vertical="center"/>
      <protection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9" xfId="89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164" fontId="22" fillId="0" borderId="0" xfId="89" applyNumberFormat="1" applyFont="1" applyBorder="1" applyAlignment="1">
      <alignment horizontal="right"/>
      <protection/>
    </xf>
    <xf numFmtId="164" fontId="20" fillId="0" borderId="0" xfId="89" applyNumberFormat="1" applyFont="1" applyBorder="1" applyAlignment="1">
      <alignment horizontal="right"/>
      <protection/>
    </xf>
    <xf numFmtId="0" fontId="28" fillId="0" borderId="0" xfId="89" applyFont="1" applyBorder="1" applyAlignment="1">
      <alignment horizontal="center" vertical="center" wrapText="1"/>
      <protection/>
    </xf>
    <xf numFmtId="166" fontId="20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/>
    </xf>
    <xf numFmtId="0" fontId="20" fillId="0" borderId="0" xfId="89" applyFont="1" applyBorder="1" applyAlignment="1">
      <alignment horizontal="center" vertical="center" wrapText="1"/>
      <protection/>
    </xf>
    <xf numFmtId="164" fontId="22" fillId="0" borderId="0" xfId="89" applyNumberFormat="1" applyFont="1" applyBorder="1" applyAlignment="1">
      <alignment horizontal="right" vertical="center"/>
      <protection/>
    </xf>
    <xf numFmtId="164" fontId="20" fillId="0" borderId="0" xfId="89" applyNumberFormat="1" applyFont="1" applyBorder="1" applyAlignment="1">
      <alignment horizontal="right" vertical="center" wrapText="1"/>
      <protection/>
    </xf>
    <xf numFmtId="164" fontId="20" fillId="0" borderId="0" xfId="89" applyNumberFormat="1" applyFont="1" applyBorder="1" applyAlignment="1">
      <alignment horizontal="right" wrapText="1"/>
      <protection/>
    </xf>
    <xf numFmtId="0" fontId="22" fillId="0" borderId="0" xfId="89" applyFont="1" applyBorder="1" applyAlignment="1">
      <alignment horizontal="center" vertical="center" wrapText="1"/>
      <protection/>
    </xf>
    <xf numFmtId="165" fontId="22" fillId="0" borderId="0" xfId="0" applyNumberFormat="1" applyFont="1" applyFill="1" applyBorder="1" applyAlignment="1">
      <alignment horizontal="right" vertical="center"/>
    </xf>
    <xf numFmtId="166" fontId="20" fillId="26" borderId="0" xfId="0" applyNumberFormat="1" applyFont="1" applyFill="1" applyBorder="1" applyAlignment="1">
      <alignment horizontal="right" vertical="center" wrapText="1"/>
    </xf>
    <xf numFmtId="0" fontId="20" fillId="26" borderId="0" xfId="0" applyFont="1" applyFill="1" applyBorder="1" applyAlignment="1">
      <alignment horizontal="right" vertical="center"/>
    </xf>
    <xf numFmtId="0" fontId="22" fillId="26" borderId="0" xfId="89" applyFont="1" applyFill="1" applyBorder="1" applyAlignment="1">
      <alignment horizontal="right" vertical="center"/>
      <protection/>
    </xf>
    <xf numFmtId="0" fontId="22" fillId="26" borderId="0" xfId="89" applyFont="1" applyFill="1" applyBorder="1" applyAlignment="1">
      <alignment horizontal="center" vertical="center" wrapText="1"/>
      <protection/>
    </xf>
    <xf numFmtId="0" fontId="0" fillId="26" borderId="0" xfId="89" applyFill="1" applyBorder="1">
      <alignment/>
      <protection/>
    </xf>
    <xf numFmtId="164" fontId="22" fillId="0" borderId="0" xfId="89" applyNumberFormat="1" applyFont="1" applyBorder="1" applyAlignment="1">
      <alignment horizontal="center" vertical="center"/>
      <protection/>
    </xf>
    <xf numFmtId="0" fontId="20" fillId="0" borderId="24" xfId="0" applyFont="1" applyBorder="1" applyAlignment="1">
      <alignment horizontal="right"/>
    </xf>
    <xf numFmtId="164" fontId="28" fillId="0" borderId="0" xfId="89" applyNumberFormat="1" applyFont="1" applyBorder="1" applyAlignment="1">
      <alignment horizontal="right" vertical="center"/>
      <protection/>
    </xf>
    <xf numFmtId="0" fontId="44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8" fillId="0" borderId="9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vertical="center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 1" xfId="39"/>
    <cellStyle name="Calculation" xfId="40"/>
    <cellStyle name="Check Cell" xfId="41"/>
    <cellStyle name="Explanatory Text" xfId="42"/>
    <cellStyle name="Good 1" xfId="43"/>
    <cellStyle name="Heading 1 1" xfId="44"/>
    <cellStyle name="Heading 2 1" xfId="45"/>
    <cellStyle name="Heading 3" xfId="46"/>
    <cellStyle name="Heading 4" xfId="47"/>
    <cellStyle name="Linked Cell" xfId="48"/>
    <cellStyle name="Neutral 1" xfId="49"/>
    <cellStyle name="Normal_для Игоря копия с внесенными уведомлениями напрямую без экономической классификации 2" xfId="50"/>
    <cellStyle name="Note 1" xfId="51"/>
    <cellStyle name="Output" xfId="52"/>
    <cellStyle name="Title" xfId="53"/>
    <cellStyle name="Warning Text" xfId="54"/>
    <cellStyle name="xl26" xfId="55"/>
    <cellStyle name="xl28" xfId="56"/>
    <cellStyle name="xl29" xfId="57"/>
    <cellStyle name="xl31" xfId="58"/>
    <cellStyle name="xl33" xfId="59"/>
    <cellStyle name="xl34" xfId="60"/>
    <cellStyle name="xl35" xfId="61"/>
    <cellStyle name="xl38" xfId="62"/>
    <cellStyle name="xl40" xfId="63"/>
    <cellStyle name="xl41" xfId="64"/>
    <cellStyle name="xl60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 3" xfId="85"/>
    <cellStyle name="Обычный_2014-2016" xfId="86"/>
    <cellStyle name="Обычный_Лист1" xfId="87"/>
    <cellStyle name="Обычный_Приложения 2014-2016l" xfId="88"/>
    <cellStyle name="Обычный_Приложения2013-2015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5CE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chfo\Desktop\&#1089;&#1077;&#1089;&#1089;&#1080;&#1080;\2022\Users\&#1042;&#1085;&#1091;&#1082;&#1086;&#1074;&#1072;%20&#1070;&#1042;\YandexDisk\&#1056;&#1077;&#1077;&#1089;&#1090;&#1088;&#1099;%20&#1087;&#1077;&#1088;&#1077;&#1095;&#1080;&#1089;&#1083;&#1077;&#1085;&#1085;&#1099;&#1093;%20&#1087;&#1086;&#1089;&#1090;&#1091;&#1087;&#1083;&#1077;&#1085;&#1080;&#1081;\2020\&#1060;&#1080;&#1085;&#1072;&#1085;&#1089;&#1086;&#1074;&#1099;&#1074;&#1081;%20&#1086;&#1090;&#1076;&#1077;&#1083;\&#1076;&#1083;&#1103;%20&#1089;&#1077;&#1089;&#1089;&#1080;&#1080;\Users\admin\AppData\Local\Temp\7zO4003089D\Documents%20and%20Settings\vvv\&#1056;&#1072;&#1073;&#1086;&#1095;&#1080;&#1081;%20&#1089;&#1090;&#1086;&#1083;\blank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32"/>
  <sheetViews>
    <sheetView zoomScale="85" zoomScaleNormal="85" zoomScalePageLayoutView="0" workbookViewId="0" topLeftCell="A1">
      <selection activeCell="B4" sqref="B4:E4"/>
    </sheetView>
  </sheetViews>
  <sheetFormatPr defaultColWidth="7.375" defaultRowHeight="12.75"/>
  <cols>
    <col min="1" max="1" width="23.875" style="1" customWidth="1"/>
    <col min="2" max="2" width="49.625" style="2" customWidth="1"/>
    <col min="3" max="3" width="10.875" style="1" customWidth="1"/>
    <col min="4" max="4" width="12.375" style="1" customWidth="1"/>
    <col min="5" max="5" width="11.375" style="1" customWidth="1"/>
    <col min="6" max="16384" width="7.375" style="3" customWidth="1"/>
  </cols>
  <sheetData>
    <row r="1" spans="1:5" ht="12.75" customHeight="1">
      <c r="A1" s="4"/>
      <c r="B1" s="5"/>
      <c r="C1" s="6"/>
      <c r="D1" s="466" t="s">
        <v>0</v>
      </c>
      <c r="E1" s="466"/>
    </row>
    <row r="2" spans="1:5" ht="12.75" customHeight="1">
      <c r="A2" s="4"/>
      <c r="B2" s="467" t="s">
        <v>1</v>
      </c>
      <c r="C2" s="467"/>
      <c r="D2" s="467"/>
      <c r="E2" s="467"/>
    </row>
    <row r="3" spans="1:5" ht="12.75" customHeight="1">
      <c r="A3" s="4"/>
      <c r="B3" s="467" t="s">
        <v>2</v>
      </c>
      <c r="C3" s="467"/>
      <c r="D3" s="467"/>
      <c r="E3" s="467"/>
    </row>
    <row r="4" spans="1:5" ht="12.75" customHeight="1">
      <c r="A4" s="4"/>
      <c r="B4" s="468" t="s">
        <v>3</v>
      </c>
      <c r="C4" s="468"/>
      <c r="D4" s="468"/>
      <c r="E4" s="468"/>
    </row>
    <row r="5" spans="1:5" ht="12.75" customHeight="1">
      <c r="A5" s="4"/>
      <c r="B5" s="469"/>
      <c r="C5" s="469"/>
      <c r="D5" s="469"/>
      <c r="E5" s="469"/>
    </row>
    <row r="6" spans="1:5" ht="12.75" customHeight="1">
      <c r="A6" s="4"/>
      <c r="B6" s="470" t="s">
        <v>4</v>
      </c>
      <c r="C6" s="470"/>
      <c r="D6" s="470"/>
      <c r="E6" s="470"/>
    </row>
    <row r="7" spans="1:5" ht="19.5" customHeight="1">
      <c r="A7" s="4"/>
      <c r="B7" s="471" t="s">
        <v>1</v>
      </c>
      <c r="C7" s="471"/>
      <c r="D7" s="471"/>
      <c r="E7" s="471"/>
    </row>
    <row r="8" spans="1:5" ht="12.75" customHeight="1">
      <c r="A8" s="4"/>
      <c r="B8" s="472" t="s">
        <v>5</v>
      </c>
      <c r="C8" s="472"/>
      <c r="D8" s="472"/>
      <c r="E8" s="472"/>
    </row>
    <row r="9" spans="1:5" ht="15.75" customHeight="1">
      <c r="A9" s="4"/>
      <c r="B9" s="468" t="s">
        <v>6</v>
      </c>
      <c r="C9" s="468"/>
      <c r="D9" s="468"/>
      <c r="E9" s="468"/>
    </row>
    <row r="10" spans="1:5" ht="12.75" customHeight="1">
      <c r="A10" s="4"/>
      <c r="B10" s="473"/>
      <c r="C10" s="473"/>
      <c r="D10" s="473"/>
      <c r="E10" s="473"/>
    </row>
    <row r="11" spans="1:5" ht="12.75" customHeight="1">
      <c r="A11" s="474" t="s">
        <v>7</v>
      </c>
      <c r="B11" s="474"/>
      <c r="C11" s="474"/>
      <c r="D11" s="474"/>
      <c r="E11" s="474"/>
    </row>
    <row r="12" spans="1:5" ht="12.75" customHeight="1">
      <c r="A12" s="474" t="s">
        <v>8</v>
      </c>
      <c r="B12" s="474"/>
      <c r="C12" s="474"/>
      <c r="D12" s="474"/>
      <c r="E12" s="474"/>
    </row>
    <row r="13" spans="1:5" ht="12.75" customHeight="1">
      <c r="A13" s="7"/>
      <c r="B13" s="7"/>
      <c r="C13" s="7"/>
      <c r="D13" s="4"/>
      <c r="E13" s="4"/>
    </row>
    <row r="14" spans="1:5" ht="14.25" customHeight="1">
      <c r="A14" s="4"/>
      <c r="B14" s="8"/>
      <c r="C14" s="4"/>
      <c r="D14" s="475" t="s">
        <v>9</v>
      </c>
      <c r="E14" s="475"/>
    </row>
    <row r="15" spans="1:5" ht="14.25" customHeight="1">
      <c r="A15" s="10" t="s">
        <v>10</v>
      </c>
      <c r="B15" s="10" t="s">
        <v>11</v>
      </c>
      <c r="C15" s="10">
        <v>2022</v>
      </c>
      <c r="D15" s="10">
        <v>2023</v>
      </c>
      <c r="E15" s="10">
        <v>2024</v>
      </c>
    </row>
    <row r="16" spans="1:5" ht="27.75" customHeight="1">
      <c r="A16" s="11"/>
      <c r="B16" s="12" t="s">
        <v>12</v>
      </c>
      <c r="C16" s="13">
        <f>C24+C17</f>
        <v>8000</v>
      </c>
      <c r="D16" s="13">
        <f>D24+D17</f>
        <v>4203.200000000041</v>
      </c>
      <c r="E16" s="13">
        <f>E24+E17</f>
        <v>5116.000000000029</v>
      </c>
    </row>
    <row r="17" spans="1:5" ht="27.75" customHeight="1">
      <c r="A17" s="14" t="s">
        <v>13</v>
      </c>
      <c r="B17" s="15" t="s">
        <v>14</v>
      </c>
      <c r="C17" s="13">
        <f>C18+C22</f>
        <v>0</v>
      </c>
      <c r="D17" s="16">
        <f>D18+D22</f>
        <v>0</v>
      </c>
      <c r="E17" s="16">
        <f>E18+E22</f>
        <v>0</v>
      </c>
    </row>
    <row r="18" spans="1:5" ht="27.75" customHeight="1">
      <c r="A18" s="14" t="s">
        <v>15</v>
      </c>
      <c r="B18" s="17" t="s">
        <v>16</v>
      </c>
      <c r="C18" s="13">
        <f>C19</f>
        <v>3000</v>
      </c>
      <c r="D18" s="13">
        <f>D19</f>
        <v>3000</v>
      </c>
      <c r="E18" s="13">
        <f>E19</f>
        <v>0</v>
      </c>
    </row>
    <row r="19" spans="1:5" ht="40.5" customHeight="1">
      <c r="A19" s="18" t="s">
        <v>17</v>
      </c>
      <c r="B19" s="19" t="s">
        <v>18</v>
      </c>
      <c r="C19" s="13">
        <v>3000</v>
      </c>
      <c r="D19" s="16">
        <v>3000</v>
      </c>
      <c r="E19" s="16">
        <v>0</v>
      </c>
    </row>
    <row r="20" spans="1:5" ht="45">
      <c r="A20" s="18" t="s">
        <v>19</v>
      </c>
      <c r="B20" s="20" t="s">
        <v>20</v>
      </c>
      <c r="C20" s="13">
        <f>C21</f>
        <v>3000</v>
      </c>
      <c r="D20" s="13">
        <f>D21</f>
        <v>0</v>
      </c>
      <c r="E20" s="13">
        <f>E21</f>
        <v>0</v>
      </c>
    </row>
    <row r="21" spans="1:5" ht="57">
      <c r="A21" s="18" t="s">
        <v>19</v>
      </c>
      <c r="B21" s="21" t="s">
        <v>21</v>
      </c>
      <c r="C21" s="13">
        <v>3000</v>
      </c>
      <c r="D21" s="16">
        <v>0</v>
      </c>
      <c r="E21" s="16">
        <v>0</v>
      </c>
    </row>
    <row r="22" spans="1:5" ht="40.5" customHeight="1">
      <c r="A22" s="22" t="s">
        <v>22</v>
      </c>
      <c r="B22" s="12" t="s">
        <v>23</v>
      </c>
      <c r="C22" s="13">
        <f>C23</f>
        <v>-3000</v>
      </c>
      <c r="D22" s="16">
        <f>D23</f>
        <v>-3000</v>
      </c>
      <c r="E22" s="16">
        <f>E23</f>
        <v>0</v>
      </c>
    </row>
    <row r="23" spans="1:5" ht="40.5" customHeight="1">
      <c r="A23" s="18" t="s">
        <v>24</v>
      </c>
      <c r="B23" s="23" t="s">
        <v>25</v>
      </c>
      <c r="C23" s="13">
        <v>-3000</v>
      </c>
      <c r="D23" s="16">
        <v>-3000</v>
      </c>
      <c r="E23" s="16">
        <v>0</v>
      </c>
    </row>
    <row r="24" spans="1:5" ht="27.75" customHeight="1">
      <c r="A24" s="22" t="s">
        <v>26</v>
      </c>
      <c r="B24" s="12" t="s">
        <v>27</v>
      </c>
      <c r="C24" s="13">
        <f>C25+C29</f>
        <v>8000</v>
      </c>
      <c r="D24" s="13">
        <f>D25+D29</f>
        <v>4203.200000000041</v>
      </c>
      <c r="E24" s="16">
        <f>E25+E29</f>
        <v>5116.000000000029</v>
      </c>
    </row>
    <row r="25" spans="1:5" ht="15.75" customHeight="1">
      <c r="A25" s="18" t="s">
        <v>28</v>
      </c>
      <c r="B25" s="19" t="s">
        <v>29</v>
      </c>
      <c r="C25" s="24">
        <f>C26</f>
        <v>-307534.8</v>
      </c>
      <c r="D25" s="25">
        <f>D26</f>
        <v>-235802.19999999998</v>
      </c>
      <c r="E25" s="25">
        <f>E26</f>
        <v>-233021</v>
      </c>
    </row>
    <row r="26" spans="1:5" ht="14.25" customHeight="1">
      <c r="A26" s="18" t="s">
        <v>30</v>
      </c>
      <c r="B26" s="19" t="s">
        <v>31</v>
      </c>
      <c r="C26" s="24">
        <f>C27</f>
        <v>-307534.8</v>
      </c>
      <c r="D26" s="25">
        <f>D27</f>
        <v>-235802.19999999998</v>
      </c>
      <c r="E26" s="25">
        <f>E27</f>
        <v>-233021</v>
      </c>
    </row>
    <row r="27" spans="1:5" ht="27.75" customHeight="1">
      <c r="A27" s="18" t="s">
        <v>32</v>
      </c>
      <c r="B27" s="19" t="s">
        <v>33</v>
      </c>
      <c r="C27" s="24">
        <f>C28</f>
        <v>-307534.8</v>
      </c>
      <c r="D27" s="25">
        <f>D28</f>
        <v>-235802.19999999998</v>
      </c>
      <c r="E27" s="25">
        <f>E28</f>
        <v>-233021</v>
      </c>
    </row>
    <row r="28" spans="1:5" ht="27.75" customHeight="1">
      <c r="A28" s="18" t="s">
        <v>34</v>
      </c>
      <c r="B28" s="26" t="s">
        <v>35</v>
      </c>
      <c r="C28" s="24">
        <f>'Прил.4'!C15*(-1)-'Прил. 12'!C20-'Прил. 12'!C22</f>
        <v>-307534.8</v>
      </c>
      <c r="D28" s="24">
        <f>'Прил.4'!D15*(-1)-'Прил. 12'!D20</f>
        <v>-235802.19999999998</v>
      </c>
      <c r="E28" s="24">
        <f>'Прил.4'!E15*(-1)-'Прил. 12'!E20</f>
        <v>-233021</v>
      </c>
    </row>
    <row r="29" spans="1:5" ht="14.25" customHeight="1">
      <c r="A29" s="18" t="s">
        <v>36</v>
      </c>
      <c r="B29" s="19" t="s">
        <v>37</v>
      </c>
      <c r="C29" s="24">
        <f>C30</f>
        <v>315534.8</v>
      </c>
      <c r="D29" s="25">
        <f>D30</f>
        <v>240005.40000000002</v>
      </c>
      <c r="E29" s="25">
        <f>E30</f>
        <v>238137.00000000003</v>
      </c>
    </row>
    <row r="30" spans="1:5" ht="14.25" customHeight="1">
      <c r="A30" s="18" t="s">
        <v>38</v>
      </c>
      <c r="B30" s="19" t="s">
        <v>39</v>
      </c>
      <c r="C30" s="24">
        <f>C31</f>
        <v>315534.8</v>
      </c>
      <c r="D30" s="25">
        <f>D31</f>
        <v>240005.40000000002</v>
      </c>
      <c r="E30" s="25">
        <f>E31</f>
        <v>238137.00000000003</v>
      </c>
    </row>
    <row r="31" spans="1:5" ht="27.75" customHeight="1">
      <c r="A31" s="18" t="s">
        <v>40</v>
      </c>
      <c r="B31" s="19" t="s">
        <v>41</v>
      </c>
      <c r="C31" s="24">
        <f>C32</f>
        <v>315534.8</v>
      </c>
      <c r="D31" s="25">
        <f>D32</f>
        <v>240005.40000000002</v>
      </c>
      <c r="E31" s="25">
        <f>E32</f>
        <v>238137.00000000003</v>
      </c>
    </row>
    <row r="32" spans="1:5" ht="26.25" customHeight="1">
      <c r="A32" s="18" t="s">
        <v>42</v>
      </c>
      <c r="B32" s="26" t="s">
        <v>43</v>
      </c>
      <c r="C32" s="24">
        <f>'Прил.6.'!E14-C23</f>
        <v>315534.8</v>
      </c>
      <c r="D32" s="24">
        <f>'Прил.6.'!F14-D23</f>
        <v>240005.40000000002</v>
      </c>
      <c r="E32" s="24">
        <f>'Прил.6.'!G14-E23</f>
        <v>238137.00000000003</v>
      </c>
    </row>
  </sheetData>
  <sheetProtection selectLockedCells="1" selectUnlockedCells="1"/>
  <mergeCells count="13">
    <mergeCell ref="D14:E14"/>
    <mergeCell ref="B7:E7"/>
    <mergeCell ref="B8:E8"/>
    <mergeCell ref="B9:E9"/>
    <mergeCell ref="B10:E10"/>
    <mergeCell ref="A11:E11"/>
    <mergeCell ref="A12:E12"/>
    <mergeCell ref="D1:E1"/>
    <mergeCell ref="B2:E2"/>
    <mergeCell ref="B3:E3"/>
    <mergeCell ref="B4:E4"/>
    <mergeCell ref="B5:E5"/>
    <mergeCell ref="B6:E6"/>
  </mergeCells>
  <printOptions/>
  <pageMargins left="0.9097222222222222" right="0.2" top="0.55" bottom="1" header="0.5118110236220472" footer="0.5118110236220472"/>
  <pageSetup horizontalDpi="300" verticalDpi="3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"/>
  <sheetViews>
    <sheetView zoomScale="85" zoomScaleNormal="85" zoomScalePageLayoutView="0" workbookViewId="0" topLeftCell="A1">
      <selection activeCell="B4" sqref="B4:E4"/>
    </sheetView>
  </sheetViews>
  <sheetFormatPr defaultColWidth="8.375" defaultRowHeight="12.75"/>
  <cols>
    <col min="1" max="1" width="5.875" style="3" customWidth="1"/>
    <col min="2" max="2" width="62.75390625" style="3" customWidth="1"/>
    <col min="3" max="3" width="14.375" style="84" customWidth="1"/>
    <col min="4" max="4" width="11.00390625" style="84" customWidth="1"/>
    <col min="5" max="5" width="11.875" style="84" customWidth="1"/>
    <col min="6" max="16384" width="8.375" style="3" customWidth="1"/>
  </cols>
  <sheetData>
    <row r="1" spans="2:5" ht="12.75" customHeight="1">
      <c r="B1" s="5"/>
      <c r="C1" s="6"/>
      <c r="D1" s="466" t="s">
        <v>655</v>
      </c>
      <c r="E1" s="466"/>
    </row>
    <row r="2" spans="2:5" ht="12.75" customHeight="1">
      <c r="B2" s="467" t="s">
        <v>1</v>
      </c>
      <c r="C2" s="467"/>
      <c r="D2" s="467"/>
      <c r="E2" s="467"/>
    </row>
    <row r="3" spans="2:5" ht="12.75" customHeight="1">
      <c r="B3" s="467" t="s">
        <v>2</v>
      </c>
      <c r="C3" s="467"/>
      <c r="D3" s="467"/>
      <c r="E3" s="467"/>
    </row>
    <row r="4" spans="2:5" ht="12.75" customHeight="1">
      <c r="B4" s="468" t="s">
        <v>656</v>
      </c>
      <c r="C4" s="468"/>
      <c r="D4" s="468"/>
      <c r="E4" s="468"/>
    </row>
    <row r="6" spans="2:8" ht="12.75" customHeight="1">
      <c r="B6" s="427"/>
      <c r="C6" s="449"/>
      <c r="D6" s="449"/>
      <c r="E6" s="34" t="s">
        <v>657</v>
      </c>
      <c r="F6" s="450"/>
      <c r="G6" s="450"/>
      <c r="H6" s="450"/>
    </row>
    <row r="7" spans="2:8" ht="12.75" customHeight="1">
      <c r="B7" s="427"/>
      <c r="C7" s="451"/>
      <c r="D7" s="451"/>
      <c r="E7" s="452" t="s">
        <v>646</v>
      </c>
      <c r="F7" s="453"/>
      <c r="G7" s="453"/>
      <c r="H7" s="453"/>
    </row>
    <row r="8" spans="2:8" ht="12.75" customHeight="1">
      <c r="B8" s="427"/>
      <c r="C8" s="451"/>
      <c r="D8" s="451"/>
      <c r="E8" s="452" t="s">
        <v>5</v>
      </c>
      <c r="F8" s="453"/>
      <c r="G8" s="453"/>
      <c r="H8" s="453"/>
    </row>
    <row r="9" spans="2:5" ht="12.75" customHeight="1">
      <c r="B9" s="468" t="s">
        <v>6</v>
      </c>
      <c r="C9" s="468"/>
      <c r="D9" s="468"/>
      <c r="E9" s="468"/>
    </row>
    <row r="10" spans="2:5" ht="12.75" customHeight="1">
      <c r="B10" s="28"/>
      <c r="C10" s="30"/>
      <c r="D10" s="30"/>
      <c r="E10" s="30"/>
    </row>
    <row r="11" spans="2:8" ht="12.75" customHeight="1">
      <c r="B11" s="481" t="s">
        <v>658</v>
      </c>
      <c r="C11" s="481"/>
      <c r="D11" s="481"/>
      <c r="E11" s="481"/>
      <c r="F11" s="438"/>
      <c r="G11" s="438"/>
      <c r="H11" s="438"/>
    </row>
    <row r="12" spans="2:8" ht="15.75" customHeight="1">
      <c r="B12" s="481"/>
      <c r="C12" s="481"/>
      <c r="D12" s="481"/>
      <c r="E12" s="481"/>
      <c r="F12" s="438"/>
      <c r="G12" s="438"/>
      <c r="H12" s="438"/>
    </row>
    <row r="13" spans="2:8" ht="14.25" customHeight="1">
      <c r="B13" s="481"/>
      <c r="C13" s="481"/>
      <c r="D13" s="481"/>
      <c r="E13" s="481"/>
      <c r="F13" s="454"/>
      <c r="G13" s="454"/>
      <c r="H13" s="454"/>
    </row>
    <row r="14" spans="2:5" ht="12.75" customHeight="1">
      <c r="B14" s="506"/>
      <c r="C14" s="506"/>
      <c r="D14" s="30"/>
      <c r="E14" s="30"/>
    </row>
    <row r="15" spans="2:5" ht="12.75" customHeight="1">
      <c r="B15" s="501"/>
      <c r="C15" s="501"/>
      <c r="D15" s="30"/>
      <c r="E15" s="6" t="s">
        <v>177</v>
      </c>
    </row>
    <row r="16" spans="2:5" ht="46.5" customHeight="1">
      <c r="B16" s="478" t="s">
        <v>659</v>
      </c>
      <c r="C16" s="478" t="s">
        <v>9</v>
      </c>
      <c r="D16" s="478"/>
      <c r="E16" s="478"/>
    </row>
    <row r="17" spans="2:5" ht="15.75" customHeight="1">
      <c r="B17" s="478"/>
      <c r="C17" s="10" t="s">
        <v>49</v>
      </c>
      <c r="D17" s="9" t="s">
        <v>50</v>
      </c>
      <c r="E17" s="9" t="s">
        <v>51</v>
      </c>
    </row>
    <row r="18" spans="2:5" ht="15.75" customHeight="1">
      <c r="B18" s="455" t="s">
        <v>660</v>
      </c>
      <c r="C18" s="24">
        <f>C19</f>
        <v>3000</v>
      </c>
      <c r="D18" s="24">
        <f>D19</f>
        <v>0</v>
      </c>
      <c r="E18" s="24">
        <f>E19</f>
        <v>0</v>
      </c>
    </row>
    <row r="19" spans="2:5" ht="27.75" customHeight="1">
      <c r="B19" s="456" t="s">
        <v>661</v>
      </c>
      <c r="C19" s="24">
        <f>C20+C23+C22</f>
        <v>3000</v>
      </c>
      <c r="D19" s="24">
        <f>D20+D23</f>
        <v>0</v>
      </c>
      <c r="E19" s="24">
        <f>E20-E23</f>
        <v>0</v>
      </c>
    </row>
    <row r="20" spans="2:5" ht="27.75" customHeight="1">
      <c r="B20" s="19" t="s">
        <v>18</v>
      </c>
      <c r="C20" s="24">
        <v>3000</v>
      </c>
      <c r="D20" s="24">
        <v>3000</v>
      </c>
      <c r="E20" s="24">
        <v>0</v>
      </c>
    </row>
    <row r="21" spans="2:5" ht="27.75" customHeight="1">
      <c r="B21" s="20" t="s">
        <v>20</v>
      </c>
      <c r="C21" s="24">
        <f>C22</f>
        <v>3000</v>
      </c>
      <c r="D21" s="24"/>
      <c r="E21" s="24"/>
    </row>
    <row r="22" spans="2:5" ht="42.75">
      <c r="B22" s="21" t="s">
        <v>21</v>
      </c>
      <c r="C22" s="24">
        <v>3000</v>
      </c>
      <c r="D22" s="24"/>
      <c r="E22" s="24"/>
    </row>
    <row r="23" spans="2:5" s="435" customFormat="1" ht="27.75" customHeight="1">
      <c r="B23" s="19" t="s">
        <v>662</v>
      </c>
      <c r="C23" s="24">
        <v>-3000</v>
      </c>
      <c r="D23" s="24">
        <v>-3000</v>
      </c>
      <c r="E23" s="24">
        <v>0</v>
      </c>
    </row>
  </sheetData>
  <sheetProtection selectLockedCells="1" selectUnlockedCells="1"/>
  <mergeCells count="10">
    <mergeCell ref="B14:C14"/>
    <mergeCell ref="B15:C15"/>
    <mergeCell ref="B16:B17"/>
    <mergeCell ref="C16:E16"/>
    <mergeCell ref="D1:E1"/>
    <mergeCell ref="B2:E2"/>
    <mergeCell ref="B3:E3"/>
    <mergeCell ref="B4:E4"/>
    <mergeCell ref="B9:E9"/>
    <mergeCell ref="B11:E13"/>
  </mergeCells>
  <printOptions/>
  <pageMargins left="0.7875" right="0.7875" top="0.7875" bottom="0.7875" header="0.5118110236220472" footer="0.5118110236220472"/>
  <pageSetup fitToHeight="1" fitToWidth="1" horizontalDpi="300" verticalDpi="3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24"/>
  <sheetViews>
    <sheetView zoomScale="85" zoomScaleNormal="85" zoomScalePageLayoutView="0" workbookViewId="0" topLeftCell="A1">
      <selection activeCell="B4" sqref="B4:E4"/>
    </sheetView>
  </sheetViews>
  <sheetFormatPr defaultColWidth="7.375" defaultRowHeight="12.75"/>
  <cols>
    <col min="1" max="1" width="5.00390625" style="3" customWidth="1"/>
    <col min="2" max="2" width="62.00390625" style="3" customWidth="1"/>
    <col min="3" max="3" width="15.375" style="84" customWidth="1"/>
    <col min="4" max="4" width="12.00390625" style="84" customWidth="1"/>
    <col min="5" max="5" width="15.375" style="84" customWidth="1"/>
    <col min="6" max="16384" width="7.375" style="3" customWidth="1"/>
  </cols>
  <sheetData>
    <row r="1" spans="2:5" ht="12.75" customHeight="1">
      <c r="B1" s="5"/>
      <c r="C1" s="6"/>
      <c r="D1" s="466" t="s">
        <v>643</v>
      </c>
      <c r="E1" s="466"/>
    </row>
    <row r="2" spans="2:5" ht="12.75" customHeight="1">
      <c r="B2" s="467" t="s">
        <v>1</v>
      </c>
      <c r="C2" s="467"/>
      <c r="D2" s="467"/>
      <c r="E2" s="467"/>
    </row>
    <row r="3" spans="2:5" ht="12.75" customHeight="1">
      <c r="B3" s="467" t="s">
        <v>2</v>
      </c>
      <c r="C3" s="467"/>
      <c r="D3" s="467"/>
      <c r="E3" s="467"/>
    </row>
    <row r="4" spans="2:5" ht="12.75" customHeight="1">
      <c r="B4" s="468" t="s">
        <v>663</v>
      </c>
      <c r="C4" s="468"/>
      <c r="D4" s="468"/>
      <c r="E4" s="468"/>
    </row>
    <row r="5" spans="2:3" ht="12.75" customHeight="1">
      <c r="B5" s="435"/>
      <c r="C5" s="457"/>
    </row>
    <row r="6" spans="2:3" ht="12.75" customHeight="1" hidden="1">
      <c r="B6" s="435"/>
      <c r="C6" s="457"/>
    </row>
    <row r="7" spans="2:5" ht="12.75" customHeight="1">
      <c r="B7" s="427"/>
      <c r="C7" s="490" t="s">
        <v>664</v>
      </c>
      <c r="D7" s="490"/>
      <c r="E7" s="490"/>
    </row>
    <row r="8" spans="2:5" ht="12.75" customHeight="1">
      <c r="B8" s="468" t="s">
        <v>47</v>
      </c>
      <c r="C8" s="468"/>
      <c r="D8" s="468"/>
      <c r="E8" s="468"/>
    </row>
    <row r="9" spans="2:5" ht="12.75" customHeight="1">
      <c r="B9" s="468" t="s">
        <v>5</v>
      </c>
      <c r="C9" s="468"/>
      <c r="D9" s="468"/>
      <c r="E9" s="468"/>
    </row>
    <row r="10" spans="2:8" ht="12.75" customHeight="1">
      <c r="B10" s="468" t="s">
        <v>6</v>
      </c>
      <c r="C10" s="468"/>
      <c r="D10" s="468"/>
      <c r="E10" s="468"/>
      <c r="F10" s="458"/>
      <c r="G10" s="458"/>
      <c r="H10" s="458"/>
    </row>
    <row r="11" spans="2:5" ht="12.75" customHeight="1">
      <c r="B11" s="28"/>
      <c r="C11" s="30"/>
      <c r="D11" s="30"/>
      <c r="E11" s="30"/>
    </row>
    <row r="12" spans="2:5" ht="12.75" customHeight="1">
      <c r="B12" s="474" t="s">
        <v>665</v>
      </c>
      <c r="C12" s="474"/>
      <c r="D12" s="474"/>
      <c r="E12" s="474"/>
    </row>
    <row r="13" spans="2:5" ht="12.75" customHeight="1">
      <c r="B13" s="474" t="s">
        <v>631</v>
      </c>
      <c r="C13" s="474"/>
      <c r="D13" s="474"/>
      <c r="E13" s="474"/>
    </row>
    <row r="14" spans="2:5" ht="12.75" customHeight="1">
      <c r="B14" s="501"/>
      <c r="C14" s="501"/>
      <c r="D14" s="30"/>
      <c r="E14" s="6" t="s">
        <v>177</v>
      </c>
    </row>
    <row r="15" spans="2:5" ht="46.5" customHeight="1">
      <c r="B15" s="10" t="s">
        <v>178</v>
      </c>
      <c r="C15" s="459" t="s">
        <v>49</v>
      </c>
      <c r="D15" s="459" t="s">
        <v>50</v>
      </c>
      <c r="E15" s="459" t="s">
        <v>51</v>
      </c>
    </row>
    <row r="16" spans="2:5" ht="14.25" customHeight="1">
      <c r="B16" s="460" t="s">
        <v>632</v>
      </c>
      <c r="C16" s="24">
        <v>515.6</v>
      </c>
      <c r="D16" s="24"/>
      <c r="E16" s="24"/>
    </row>
    <row r="17" spans="2:5" ht="14.25" customHeight="1">
      <c r="B17" s="460" t="s">
        <v>633</v>
      </c>
      <c r="C17" s="24"/>
      <c r="D17" s="24"/>
      <c r="E17" s="24"/>
    </row>
    <row r="18" spans="2:5" ht="14.25" customHeight="1">
      <c r="B18" s="460" t="s">
        <v>634</v>
      </c>
      <c r="C18" s="24">
        <v>759.2</v>
      </c>
      <c r="D18" s="24"/>
      <c r="E18" s="24"/>
    </row>
    <row r="19" spans="2:5" ht="14.25" customHeight="1">
      <c r="B19" s="324" t="s">
        <v>635</v>
      </c>
      <c r="C19" s="24">
        <v>1087.1</v>
      </c>
      <c r="D19" s="24"/>
      <c r="E19" s="24"/>
    </row>
    <row r="20" spans="2:5" ht="14.25" customHeight="1">
      <c r="B20" s="460" t="s">
        <v>636</v>
      </c>
      <c r="C20" s="24">
        <v>1505.9</v>
      </c>
      <c r="D20" s="24"/>
      <c r="E20" s="24"/>
    </row>
    <row r="21" spans="2:5" ht="14.25" customHeight="1">
      <c r="B21" s="460" t="s">
        <v>637</v>
      </c>
      <c r="C21" s="24"/>
      <c r="D21" s="24"/>
      <c r="E21" s="24"/>
    </row>
    <row r="22" spans="2:5" ht="15.75" customHeight="1">
      <c r="B22" s="460" t="s">
        <v>638</v>
      </c>
      <c r="C22" s="24"/>
      <c r="D22" s="24"/>
      <c r="E22" s="24"/>
    </row>
    <row r="23" spans="2:5" ht="15.75" customHeight="1">
      <c r="B23" s="460" t="s">
        <v>666</v>
      </c>
      <c r="C23" s="24">
        <v>719.2</v>
      </c>
      <c r="D23" s="24"/>
      <c r="E23" s="24"/>
    </row>
    <row r="24" spans="2:6" s="435" customFormat="1" ht="12.75" customHeight="1">
      <c r="B24" s="461" t="s">
        <v>639</v>
      </c>
      <c r="C24" s="13">
        <f>C16+C17+C18+C19+C20+C21+C22+C23</f>
        <v>4587</v>
      </c>
      <c r="D24" s="13">
        <f>SUM(D16:D23)</f>
        <v>0</v>
      </c>
      <c r="E24" s="13">
        <f>SUM(E16:E23)</f>
        <v>0</v>
      </c>
      <c r="F24" s="435">
        <v>4587</v>
      </c>
    </row>
  </sheetData>
  <sheetProtection selectLockedCells="1" selectUnlockedCells="1"/>
  <mergeCells count="11">
    <mergeCell ref="B9:E9"/>
    <mergeCell ref="B10:E10"/>
    <mergeCell ref="B12:E12"/>
    <mergeCell ref="B13:E13"/>
    <mergeCell ref="B14:C14"/>
    <mergeCell ref="D1:E1"/>
    <mergeCell ref="B2:E2"/>
    <mergeCell ref="B3:E3"/>
    <mergeCell ref="B4:E4"/>
    <mergeCell ref="C7:E7"/>
    <mergeCell ref="B8:E8"/>
  </mergeCells>
  <printOptions/>
  <pageMargins left="0.7875" right="0.7875" top="0.7875" bottom="0.7875" header="0.5118110236220472" footer="0.5118110236220472"/>
  <pageSetup horizontalDpi="300" verticalDpi="3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39"/>
  <sheetViews>
    <sheetView tabSelected="1" zoomScale="85" zoomScaleNormal="85" zoomScalePageLayoutView="0" workbookViewId="0" topLeftCell="A1">
      <selection activeCell="B4" sqref="B4:E4"/>
    </sheetView>
  </sheetViews>
  <sheetFormatPr defaultColWidth="7.375" defaultRowHeight="12.75"/>
  <cols>
    <col min="1" max="1" width="5.00390625" style="3" customWidth="1"/>
    <col min="2" max="2" width="62.00390625" style="3" customWidth="1"/>
    <col min="3" max="3" width="15.375" style="462" customWidth="1"/>
    <col min="4" max="4" width="12.00390625" style="462" customWidth="1"/>
    <col min="5" max="5" width="15.375" style="462" customWidth="1"/>
    <col min="6" max="16384" width="7.375" style="3" customWidth="1"/>
  </cols>
  <sheetData>
    <row r="1" spans="2:5" ht="12.75" customHeight="1">
      <c r="B1" s="5"/>
      <c r="C1" s="6"/>
      <c r="D1" s="466" t="s">
        <v>667</v>
      </c>
      <c r="E1" s="466"/>
    </row>
    <row r="2" spans="2:5" ht="12.75" customHeight="1">
      <c r="B2" s="467" t="s">
        <v>1</v>
      </c>
      <c r="C2" s="467"/>
      <c r="D2" s="467"/>
      <c r="E2" s="467"/>
    </row>
    <row r="3" spans="2:5" ht="12.75" customHeight="1">
      <c r="B3" s="467" t="s">
        <v>2</v>
      </c>
      <c r="C3" s="467"/>
      <c r="D3" s="467"/>
      <c r="E3" s="467"/>
    </row>
    <row r="4" spans="2:5" ht="12.75" customHeight="1">
      <c r="B4" s="468" t="s">
        <v>668</v>
      </c>
      <c r="C4" s="468"/>
      <c r="D4" s="468"/>
      <c r="E4" s="468"/>
    </row>
    <row r="5" spans="2:3" ht="12.75" customHeight="1">
      <c r="B5" s="435"/>
      <c r="C5" s="438"/>
    </row>
    <row r="6" spans="2:5" ht="12.75" customHeight="1">
      <c r="B6" s="466" t="s">
        <v>669</v>
      </c>
      <c r="C6" s="466"/>
      <c r="D6" s="466"/>
      <c r="E6" s="466"/>
    </row>
    <row r="7" spans="2:5" ht="12.75" customHeight="1">
      <c r="B7" s="468" t="s">
        <v>47</v>
      </c>
      <c r="C7" s="468"/>
      <c r="D7" s="468"/>
      <c r="E7" s="468"/>
    </row>
    <row r="8" spans="2:5" ht="12.75" customHeight="1">
      <c r="B8" s="468" t="s">
        <v>5</v>
      </c>
      <c r="C8" s="468"/>
      <c r="D8" s="468"/>
      <c r="E8" s="468"/>
    </row>
    <row r="9" spans="2:8" ht="12.75" customHeight="1">
      <c r="B9" s="468" t="s">
        <v>6</v>
      </c>
      <c r="C9" s="468"/>
      <c r="D9" s="468"/>
      <c r="E9" s="468"/>
      <c r="F9" s="458"/>
      <c r="G9" s="458"/>
      <c r="H9" s="458"/>
    </row>
    <row r="10" spans="2:5" ht="12.75" customHeight="1">
      <c r="B10" s="28"/>
      <c r="C10" s="463"/>
      <c r="D10" s="463"/>
      <c r="E10" s="463"/>
    </row>
    <row r="11" spans="2:5" ht="12.75" customHeight="1">
      <c r="B11" s="508" t="s">
        <v>670</v>
      </c>
      <c r="C11" s="508"/>
      <c r="D11" s="508" t="s">
        <v>670</v>
      </c>
      <c r="E11" s="508"/>
    </row>
    <row r="12" spans="2:5" ht="12.75" customHeight="1">
      <c r="B12" s="474" t="s">
        <v>671</v>
      </c>
      <c r="C12" s="474"/>
      <c r="D12" s="474"/>
      <c r="E12" s="474"/>
    </row>
    <row r="13" spans="2:5" ht="12.75" customHeight="1">
      <c r="B13" s="501"/>
      <c r="C13" s="501"/>
      <c r="D13" s="463"/>
      <c r="E13" s="86" t="s">
        <v>177</v>
      </c>
    </row>
    <row r="14" spans="2:5" ht="46.5" customHeight="1">
      <c r="B14" s="10" t="s">
        <v>178</v>
      </c>
      <c r="C14" s="459" t="s">
        <v>49</v>
      </c>
      <c r="D14" s="459" t="s">
        <v>50</v>
      </c>
      <c r="E14" s="459" t="s">
        <v>51</v>
      </c>
    </row>
    <row r="15" spans="2:5" ht="14.25" customHeight="1">
      <c r="B15" s="460" t="s">
        <v>632</v>
      </c>
      <c r="C15" s="448">
        <v>41.6</v>
      </c>
      <c r="D15" s="448"/>
      <c r="E15" s="448"/>
    </row>
    <row r="16" spans="2:5" ht="14.25" customHeight="1">
      <c r="B16" s="460" t="s">
        <v>633</v>
      </c>
      <c r="C16" s="448">
        <v>447.6</v>
      </c>
      <c r="D16" s="448"/>
      <c r="E16" s="448"/>
    </row>
    <row r="17" spans="2:5" ht="14.25" customHeight="1">
      <c r="B17" s="460" t="s">
        <v>634</v>
      </c>
      <c r="C17" s="448">
        <v>129</v>
      </c>
      <c r="D17" s="448"/>
      <c r="E17" s="448"/>
    </row>
    <row r="18" spans="2:5" ht="14.25" customHeight="1">
      <c r="B18" s="324" t="s">
        <v>635</v>
      </c>
      <c r="C18" s="448">
        <v>284</v>
      </c>
      <c r="D18" s="448"/>
      <c r="E18" s="448"/>
    </row>
    <row r="19" spans="2:5" ht="14.25" customHeight="1">
      <c r="B19" s="460" t="s">
        <v>636</v>
      </c>
      <c r="C19" s="448"/>
      <c r="D19" s="448"/>
      <c r="E19" s="448"/>
    </row>
    <row r="20" spans="2:5" ht="14.25" customHeight="1">
      <c r="B20" s="460" t="s">
        <v>637</v>
      </c>
      <c r="C20" s="448">
        <v>287.3</v>
      </c>
      <c r="D20" s="448"/>
      <c r="E20" s="448"/>
    </row>
    <row r="21" spans="2:5" ht="15.75" customHeight="1">
      <c r="B21" s="460" t="s">
        <v>638</v>
      </c>
      <c r="C21" s="448">
        <v>468.5</v>
      </c>
      <c r="D21" s="448"/>
      <c r="E21" s="448"/>
    </row>
    <row r="22" spans="2:5" ht="15.75" customHeight="1">
      <c r="B22" s="460" t="s">
        <v>666</v>
      </c>
      <c r="C22" s="448">
        <v>347.2</v>
      </c>
      <c r="D22" s="448"/>
      <c r="E22" s="448"/>
    </row>
    <row r="23" spans="2:5" s="435" customFormat="1" ht="12.75" customHeight="1">
      <c r="B23" s="461" t="s">
        <v>639</v>
      </c>
      <c r="C23" s="13">
        <f>SUM(C15:C22)</f>
        <v>2005.2</v>
      </c>
      <c r="D23" s="16">
        <f>SUM(D15:D22)</f>
        <v>0</v>
      </c>
      <c r="E23" s="16">
        <f>SUM(E15:E22)</f>
        <v>0</v>
      </c>
    </row>
    <row r="25" spans="2:5" ht="12.75" customHeight="1">
      <c r="B25" s="508" t="s">
        <v>670</v>
      </c>
      <c r="C25" s="508"/>
      <c r="D25" s="508" t="s">
        <v>670</v>
      </c>
      <c r="E25" s="508"/>
    </row>
    <row r="26" spans="2:5" ht="12.75" customHeight="1">
      <c r="B26" s="474" t="s">
        <v>672</v>
      </c>
      <c r="C26" s="474"/>
      <c r="D26" s="474"/>
      <c r="E26" s="474"/>
    </row>
    <row r="27" spans="2:5" ht="12.75" customHeight="1">
      <c r="B27" s="501"/>
      <c r="C27" s="501"/>
      <c r="D27" s="463"/>
      <c r="E27" s="86" t="s">
        <v>177</v>
      </c>
    </row>
    <row r="28" spans="2:5" ht="12.75" customHeight="1">
      <c r="B28" s="10" t="s">
        <v>178</v>
      </c>
      <c r="C28" s="459" t="s">
        <v>49</v>
      </c>
      <c r="D28" s="459" t="s">
        <v>50</v>
      </c>
      <c r="E28" s="459" t="s">
        <v>51</v>
      </c>
    </row>
    <row r="29" spans="2:5" ht="12.75" customHeight="1">
      <c r="B29" s="460" t="s">
        <v>632</v>
      </c>
      <c r="C29" s="448">
        <v>6.8</v>
      </c>
      <c r="D29" s="448"/>
      <c r="E29" s="448"/>
    </row>
    <row r="30" spans="2:5" ht="12.75" customHeight="1">
      <c r="B30" s="460" t="s">
        <v>633</v>
      </c>
      <c r="C30" s="448">
        <v>27</v>
      </c>
      <c r="D30" s="448"/>
      <c r="E30" s="448"/>
    </row>
    <row r="31" spans="2:5" ht="12.75" customHeight="1">
      <c r="B31" s="460" t="s">
        <v>634</v>
      </c>
      <c r="C31" s="448"/>
      <c r="D31" s="448"/>
      <c r="E31" s="448"/>
    </row>
    <row r="32" spans="2:5" ht="12.75" customHeight="1">
      <c r="B32" s="324" t="s">
        <v>635</v>
      </c>
      <c r="C32" s="448"/>
      <c r="D32" s="448"/>
      <c r="E32" s="448"/>
    </row>
    <row r="33" spans="2:5" ht="12.75" customHeight="1">
      <c r="B33" s="460" t="s">
        <v>636</v>
      </c>
      <c r="C33" s="448"/>
      <c r="D33" s="448"/>
      <c r="E33" s="448"/>
    </row>
    <row r="34" spans="2:5" ht="12.75" customHeight="1">
      <c r="B34" s="460" t="s">
        <v>637</v>
      </c>
      <c r="C34" s="448"/>
      <c r="D34" s="448"/>
      <c r="E34" s="448"/>
    </row>
    <row r="35" spans="2:5" ht="12.75" customHeight="1">
      <c r="B35" s="460" t="s">
        <v>638</v>
      </c>
      <c r="C35" s="448"/>
      <c r="D35" s="448"/>
      <c r="E35" s="448"/>
    </row>
    <row r="36" spans="2:5" ht="12.75" customHeight="1">
      <c r="B36" s="460" t="s">
        <v>666</v>
      </c>
      <c r="C36" s="448">
        <v>116.2</v>
      </c>
      <c r="D36" s="448"/>
      <c r="E36" s="448"/>
    </row>
    <row r="37" spans="2:5" ht="12.75" customHeight="1">
      <c r="B37" s="461" t="s">
        <v>639</v>
      </c>
      <c r="C37" s="13">
        <f>SUM(C29:C36)</f>
        <v>150</v>
      </c>
      <c r="D37" s="16">
        <f>SUM(D29:D36)</f>
        <v>0</v>
      </c>
      <c r="E37" s="16">
        <f>SUM(E29:E36)</f>
        <v>0</v>
      </c>
    </row>
    <row r="38" spans="2:5" ht="12.75" customHeight="1">
      <c r="B38" s="427"/>
      <c r="C38" s="463"/>
      <c r="D38" s="463"/>
      <c r="E38" s="463"/>
    </row>
    <row r="39" spans="2:5" ht="12.75" customHeight="1">
      <c r="B39" s="464"/>
      <c r="C39" s="465"/>
      <c r="D39" s="465"/>
      <c r="E39" s="465"/>
    </row>
  </sheetData>
  <sheetProtection selectLockedCells="1" selectUnlockedCells="1"/>
  <mergeCells count="14">
    <mergeCell ref="B26:E26"/>
    <mergeCell ref="B27:C27"/>
    <mergeCell ref="B8:E8"/>
    <mergeCell ref="B9:E9"/>
    <mergeCell ref="B11:E11"/>
    <mergeCell ref="B12:E12"/>
    <mergeCell ref="B13:C13"/>
    <mergeCell ref="B25:E25"/>
    <mergeCell ref="D1:E1"/>
    <mergeCell ref="B2:E2"/>
    <mergeCell ref="B3:E3"/>
    <mergeCell ref="B4:E4"/>
    <mergeCell ref="B6:E6"/>
    <mergeCell ref="B7:E7"/>
  </mergeCells>
  <printOptions/>
  <pageMargins left="0.7875" right="0.7875" top="0.7875" bottom="0.7875" header="0.5118110236220472" footer="0.5118110236220472"/>
  <pageSetup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J199"/>
  <sheetViews>
    <sheetView zoomScale="85" zoomScaleNormal="85" zoomScalePageLayoutView="0" workbookViewId="0" topLeftCell="A1">
      <selection activeCell="B5" sqref="B5"/>
    </sheetView>
  </sheetViews>
  <sheetFormatPr defaultColWidth="8.00390625" defaultRowHeight="12.75"/>
  <cols>
    <col min="1" max="1" width="27.875" style="27" customWidth="1"/>
    <col min="2" max="2" width="88.00390625" style="28" customWidth="1"/>
    <col min="3" max="3" width="14.875" style="29" customWidth="1"/>
    <col min="4" max="4" width="14.875" style="30" customWidth="1"/>
    <col min="5" max="5" width="15.75390625" style="30" customWidth="1"/>
    <col min="6" max="6" width="8.00390625" style="27" customWidth="1"/>
    <col min="7" max="7" width="16.75390625" style="27" customWidth="1"/>
    <col min="8" max="8" width="10.625" style="27" customWidth="1"/>
    <col min="9" max="9" width="10.75390625" style="27" customWidth="1"/>
    <col min="10" max="10" width="9.375" style="27" customWidth="1"/>
    <col min="11" max="16384" width="8.00390625" style="27" customWidth="1"/>
  </cols>
  <sheetData>
    <row r="1" spans="1:5" ht="12.75" customHeight="1">
      <c r="A1" s="31"/>
      <c r="B1" s="5"/>
      <c r="C1" s="6"/>
      <c r="D1" s="466" t="s">
        <v>44</v>
      </c>
      <c r="E1" s="466"/>
    </row>
    <row r="2" spans="1:5" ht="12.75" customHeight="1">
      <c r="A2" s="31"/>
      <c r="B2" s="467" t="s">
        <v>1</v>
      </c>
      <c r="C2" s="467"/>
      <c r="D2" s="467"/>
      <c r="E2" s="467"/>
    </row>
    <row r="3" spans="1:5" ht="12.75" customHeight="1">
      <c r="A3" s="31"/>
      <c r="B3" s="467" t="s">
        <v>2</v>
      </c>
      <c r="C3" s="467"/>
      <c r="D3" s="467"/>
      <c r="E3" s="467"/>
    </row>
    <row r="4" spans="1:5" ht="12.75" customHeight="1">
      <c r="A4" s="31"/>
      <c r="B4" s="468" t="s">
        <v>45</v>
      </c>
      <c r="C4" s="468"/>
      <c r="D4" s="468"/>
      <c r="E4" s="468"/>
    </row>
    <row r="5" spans="1:5" ht="12.75" customHeight="1">
      <c r="A5" s="31"/>
      <c r="B5" s="32"/>
      <c r="C5" s="33"/>
      <c r="E5" s="34"/>
    </row>
    <row r="6" spans="1:5" ht="14.25" customHeight="1">
      <c r="A6" s="31"/>
      <c r="B6" s="32"/>
      <c r="C6" s="33"/>
      <c r="E6" s="34" t="s">
        <v>46</v>
      </c>
    </row>
    <row r="7" spans="1:5" ht="14.25" customHeight="1">
      <c r="A7" s="468" t="s">
        <v>47</v>
      </c>
      <c r="B7" s="468"/>
      <c r="C7" s="468"/>
      <c r="D7" s="468"/>
      <c r="E7" s="468"/>
    </row>
    <row r="8" spans="1:5" ht="14.25" customHeight="1">
      <c r="A8" s="468" t="s">
        <v>5</v>
      </c>
      <c r="B8" s="468"/>
      <c r="C8" s="468"/>
      <c r="D8" s="468"/>
      <c r="E8" s="468"/>
    </row>
    <row r="9" spans="1:5" ht="14.25" customHeight="1">
      <c r="A9" s="468" t="s">
        <v>6</v>
      </c>
      <c r="B9" s="468"/>
      <c r="C9" s="468"/>
      <c r="D9" s="468"/>
      <c r="E9" s="468"/>
    </row>
    <row r="10" ht="14.25" customHeight="1">
      <c r="A10" s="31"/>
    </row>
    <row r="11" spans="1:5" ht="14.25" customHeight="1">
      <c r="A11" s="476" t="s">
        <v>48</v>
      </c>
      <c r="B11" s="476"/>
      <c r="C11" s="476"/>
      <c r="D11" s="476"/>
      <c r="E11" s="476"/>
    </row>
    <row r="12" spans="1:4" ht="14.25" customHeight="1">
      <c r="A12" s="35"/>
      <c r="B12" s="36"/>
      <c r="C12" s="7"/>
      <c r="D12" s="7"/>
    </row>
    <row r="13" spans="1:5" ht="17.25" customHeight="1">
      <c r="A13" s="477" t="s">
        <v>10</v>
      </c>
      <c r="B13" s="478" t="s">
        <v>11</v>
      </c>
      <c r="C13" s="10"/>
      <c r="D13" s="479" t="s">
        <v>9</v>
      </c>
      <c r="E13" s="479"/>
    </row>
    <row r="14" spans="1:5" s="39" customFormat="1" ht="21.75" customHeight="1">
      <c r="A14" s="477"/>
      <c r="B14" s="478"/>
      <c r="C14" s="10" t="s">
        <v>49</v>
      </c>
      <c r="D14" s="10" t="s">
        <v>50</v>
      </c>
      <c r="E14" s="10" t="s">
        <v>51</v>
      </c>
    </row>
    <row r="15" spans="1:10" s="39" customFormat="1" ht="15.75" customHeight="1">
      <c r="A15" s="40"/>
      <c r="B15" s="11" t="s">
        <v>52</v>
      </c>
      <c r="C15" s="41">
        <f>C16+C32</f>
        <v>301534.8</v>
      </c>
      <c r="D15" s="41">
        <f>D16+D32</f>
        <v>232802.19999999998</v>
      </c>
      <c r="E15" s="41">
        <f>E16+E32</f>
        <v>233021</v>
      </c>
      <c r="G15" s="42"/>
      <c r="H15" s="43"/>
      <c r="I15" s="43"/>
      <c r="J15" s="43"/>
    </row>
    <row r="16" spans="1:7" s="39" customFormat="1" ht="15.75" customHeight="1">
      <c r="A16" s="37" t="s">
        <v>53</v>
      </c>
      <c r="B16" s="44" t="s">
        <v>54</v>
      </c>
      <c r="C16" s="41">
        <f>C17+C25</f>
        <v>120209.4</v>
      </c>
      <c r="D16" s="41">
        <f>D17+D25</f>
        <v>91979</v>
      </c>
      <c r="E16" s="41">
        <f>E17+E25</f>
        <v>95637</v>
      </c>
      <c r="G16" s="45"/>
    </row>
    <row r="17" spans="1:7" s="39" customFormat="1" ht="15.75" customHeight="1">
      <c r="A17" s="37"/>
      <c r="B17" s="11" t="s">
        <v>55</v>
      </c>
      <c r="C17" s="41">
        <f>C18+C19+C20+C21+C23+C24+C22</f>
        <v>87228</v>
      </c>
      <c r="D17" s="41">
        <f>D18+D19+D20+D21+D23+D24+D22</f>
        <v>83819</v>
      </c>
      <c r="E17" s="41">
        <f>E18+E19+E20+E21+E23+E24+E22</f>
        <v>87477</v>
      </c>
      <c r="G17" s="45"/>
    </row>
    <row r="18" spans="1:9" ht="15.75" customHeight="1">
      <c r="A18" s="46" t="s">
        <v>56</v>
      </c>
      <c r="B18" s="47" t="s">
        <v>57</v>
      </c>
      <c r="C18" s="48">
        <v>66368</v>
      </c>
      <c r="D18" s="24">
        <v>69619</v>
      </c>
      <c r="E18" s="24">
        <v>73267</v>
      </c>
      <c r="H18" s="49"/>
      <c r="I18" s="49"/>
    </row>
    <row r="19" spans="1:10" ht="31.5" customHeight="1">
      <c r="A19" s="50" t="s">
        <v>58</v>
      </c>
      <c r="B19" s="51" t="s">
        <v>59</v>
      </c>
      <c r="C19" s="52">
        <v>8000</v>
      </c>
      <c r="D19" s="24">
        <v>8000</v>
      </c>
      <c r="E19" s="24">
        <v>8000</v>
      </c>
      <c r="G19" s="39"/>
      <c r="H19" s="53"/>
      <c r="I19" s="53"/>
      <c r="J19" s="53"/>
    </row>
    <row r="20" spans="1:9" ht="15.75" customHeight="1" hidden="1">
      <c r="A20" s="54" t="s">
        <v>60</v>
      </c>
      <c r="B20" s="8" t="s">
        <v>61</v>
      </c>
      <c r="C20" s="48"/>
      <c r="D20" s="24"/>
      <c r="E20" s="24"/>
      <c r="H20" s="55"/>
      <c r="I20" s="55"/>
    </row>
    <row r="21" spans="1:9" ht="18" customHeight="1">
      <c r="A21" s="46" t="s">
        <v>62</v>
      </c>
      <c r="B21" s="19" t="s">
        <v>63</v>
      </c>
      <c r="C21" s="48">
        <v>7160</v>
      </c>
      <c r="D21" s="24">
        <v>490</v>
      </c>
      <c r="E21" s="24">
        <v>490</v>
      </c>
      <c r="H21" s="55"/>
      <c r="I21" s="55"/>
    </row>
    <row r="22" spans="1:9" ht="18" customHeight="1">
      <c r="A22" s="46" t="s">
        <v>64</v>
      </c>
      <c r="B22" s="19" t="s">
        <v>65</v>
      </c>
      <c r="C22" s="48">
        <v>4200</v>
      </c>
      <c r="D22" s="24">
        <v>4200</v>
      </c>
      <c r="E22" s="24">
        <v>4200</v>
      </c>
      <c r="H22" s="55"/>
      <c r="I22" s="55"/>
    </row>
    <row r="23" spans="1:8" ht="27.75" customHeight="1">
      <c r="A23" s="46" t="s">
        <v>66</v>
      </c>
      <c r="B23" s="47" t="s">
        <v>67</v>
      </c>
      <c r="C23" s="48">
        <v>600</v>
      </c>
      <c r="D23" s="24">
        <v>610</v>
      </c>
      <c r="E23" s="24">
        <v>620</v>
      </c>
      <c r="H23" s="55"/>
    </row>
    <row r="24" spans="1:10" ht="27.75" customHeight="1">
      <c r="A24" s="46" t="s">
        <v>68</v>
      </c>
      <c r="B24" s="56" t="s">
        <v>69</v>
      </c>
      <c r="C24" s="48">
        <v>900</v>
      </c>
      <c r="D24" s="24">
        <v>900</v>
      </c>
      <c r="E24" s="24">
        <v>900</v>
      </c>
      <c r="H24" s="55"/>
      <c r="I24" s="55"/>
      <c r="J24" s="55"/>
    </row>
    <row r="25" spans="1:10" ht="15.75" customHeight="1">
      <c r="A25" s="57"/>
      <c r="B25" s="10" t="s">
        <v>70</v>
      </c>
      <c r="C25" s="41">
        <f>C26+C27+C29+C30+C31+C28</f>
        <v>32981.4</v>
      </c>
      <c r="D25" s="41">
        <f>D26+D27+D29+D30+D31+D28</f>
        <v>8160</v>
      </c>
      <c r="E25" s="41">
        <f>E26+E27+E29+E30+E31+E28</f>
        <v>8160</v>
      </c>
      <c r="H25" s="55"/>
      <c r="I25" s="55"/>
      <c r="J25" s="55"/>
    </row>
    <row r="26" spans="1:10" ht="54" customHeight="1">
      <c r="A26" s="50" t="s">
        <v>71</v>
      </c>
      <c r="B26" s="19" t="s">
        <v>72</v>
      </c>
      <c r="C26" s="48">
        <v>10548.2</v>
      </c>
      <c r="D26" s="24">
        <v>7905</v>
      </c>
      <c r="E26" s="24">
        <v>7905</v>
      </c>
      <c r="H26" s="55"/>
      <c r="I26" s="55"/>
      <c r="J26" s="55"/>
    </row>
    <row r="27" spans="1:8" ht="15.75" customHeight="1">
      <c r="A27" s="46" t="s">
        <v>73</v>
      </c>
      <c r="B27" s="58" t="s">
        <v>74</v>
      </c>
      <c r="C27" s="48">
        <v>90</v>
      </c>
      <c r="D27" s="48">
        <v>90</v>
      </c>
      <c r="E27" s="24">
        <v>90</v>
      </c>
      <c r="H27" s="55"/>
    </row>
    <row r="28" spans="1:8" ht="71.25">
      <c r="A28" s="46" t="s">
        <v>75</v>
      </c>
      <c r="B28" s="59" t="s">
        <v>76</v>
      </c>
      <c r="C28" s="48">
        <v>8753.2</v>
      </c>
      <c r="D28" s="48"/>
      <c r="E28" s="24"/>
      <c r="H28" s="55"/>
    </row>
    <row r="29" spans="1:5" ht="38.25" customHeight="1">
      <c r="A29" s="50" t="s">
        <v>77</v>
      </c>
      <c r="B29" s="19" t="s">
        <v>78</v>
      </c>
      <c r="C29" s="48">
        <v>13425</v>
      </c>
      <c r="D29" s="48"/>
      <c r="E29" s="24"/>
    </row>
    <row r="30" spans="1:10" ht="15.75" customHeight="1">
      <c r="A30" s="60" t="s">
        <v>79</v>
      </c>
      <c r="B30" s="61" t="s">
        <v>80</v>
      </c>
      <c r="C30" s="62">
        <v>110</v>
      </c>
      <c r="D30" s="62">
        <v>110</v>
      </c>
      <c r="E30" s="52">
        <v>110</v>
      </c>
      <c r="H30" s="49"/>
      <c r="I30" s="49"/>
      <c r="J30" s="49"/>
    </row>
    <row r="31" spans="1:5" ht="15.75" customHeight="1">
      <c r="A31" s="60" t="s">
        <v>81</v>
      </c>
      <c r="B31" s="61" t="s">
        <v>82</v>
      </c>
      <c r="C31" s="62">
        <v>55</v>
      </c>
      <c r="D31" s="62">
        <v>55</v>
      </c>
      <c r="E31" s="52">
        <v>55</v>
      </c>
    </row>
    <row r="32" spans="1:5" s="39" customFormat="1" ht="15.75" customHeight="1">
      <c r="A32" s="63" t="s">
        <v>83</v>
      </c>
      <c r="B32" s="44" t="s">
        <v>84</v>
      </c>
      <c r="C32" s="41">
        <f>C33+C86</f>
        <v>181325.4</v>
      </c>
      <c r="D32" s="41">
        <f>D33+D86</f>
        <v>140823.19999999998</v>
      </c>
      <c r="E32" s="41">
        <f>E33+E86</f>
        <v>137384</v>
      </c>
    </row>
    <row r="33" spans="1:10" ht="31.5" customHeight="1">
      <c r="A33" s="63" t="s">
        <v>85</v>
      </c>
      <c r="B33" s="44" t="s">
        <v>86</v>
      </c>
      <c r="C33" s="41">
        <f>C34+C37+C59+C81</f>
        <v>176045.4</v>
      </c>
      <c r="D33" s="41">
        <f>D34+D37+D59+D81</f>
        <v>135543.19999999998</v>
      </c>
      <c r="E33" s="41">
        <f>E34+E37+E59+E81</f>
        <v>132104</v>
      </c>
      <c r="H33" s="49"/>
      <c r="I33" s="49"/>
      <c r="J33" s="49"/>
    </row>
    <row r="34" spans="1:10" s="39" customFormat="1" ht="15.75" customHeight="1">
      <c r="A34" s="37" t="s">
        <v>87</v>
      </c>
      <c r="B34" s="12" t="s">
        <v>88</v>
      </c>
      <c r="C34" s="41">
        <f>C35+C36</f>
        <v>13961</v>
      </c>
      <c r="D34" s="41">
        <f>D35</f>
        <v>8164</v>
      </c>
      <c r="E34" s="41">
        <f>E35</f>
        <v>3959</v>
      </c>
      <c r="H34" s="43"/>
      <c r="I34" s="43"/>
      <c r="J34" s="43"/>
    </row>
    <row r="35" spans="1:10" ht="31.5" customHeight="1">
      <c r="A35" s="46" t="s">
        <v>89</v>
      </c>
      <c r="B35" s="19" t="s">
        <v>90</v>
      </c>
      <c r="C35" s="48">
        <v>13158</v>
      </c>
      <c r="D35" s="48">
        <v>8164</v>
      </c>
      <c r="E35" s="24">
        <v>3959</v>
      </c>
      <c r="H35" s="49"/>
      <c r="I35" s="49"/>
      <c r="J35" s="49"/>
    </row>
    <row r="36" spans="1:10" ht="31.5" customHeight="1">
      <c r="A36" s="46" t="s">
        <v>91</v>
      </c>
      <c r="B36" s="19" t="s">
        <v>92</v>
      </c>
      <c r="C36" s="48">
        <v>803</v>
      </c>
      <c r="D36" s="48"/>
      <c r="E36" s="24"/>
      <c r="H36" s="49"/>
      <c r="I36" s="49"/>
      <c r="J36" s="49"/>
    </row>
    <row r="37" spans="1:10" ht="26.25" customHeight="1">
      <c r="A37" s="37" t="s">
        <v>93</v>
      </c>
      <c r="B37" s="12" t="s">
        <v>94</v>
      </c>
      <c r="C37" s="41">
        <f>C38+C45+C52+C39+C46+C42+C49+C58</f>
        <v>57793.6</v>
      </c>
      <c r="D37" s="41">
        <f>D38+D45+D52+D39+D46+D42+D49</f>
        <v>29943.3</v>
      </c>
      <c r="E37" s="41">
        <f>E38+E45+E52+E39+E46+E42+E49</f>
        <v>32872.8</v>
      </c>
      <c r="H37" s="49"/>
      <c r="I37" s="49"/>
      <c r="J37" s="49"/>
    </row>
    <row r="38" spans="1:5" ht="54" customHeight="1">
      <c r="A38" s="46" t="s">
        <v>95</v>
      </c>
      <c r="B38" s="19" t="s">
        <v>96</v>
      </c>
      <c r="C38" s="48">
        <v>44800</v>
      </c>
      <c r="D38" s="48">
        <v>22000</v>
      </c>
      <c r="E38" s="24">
        <v>22000</v>
      </c>
    </row>
    <row r="39" spans="1:5" ht="45" customHeight="1">
      <c r="A39" s="46" t="s">
        <v>97</v>
      </c>
      <c r="B39" s="19" t="s">
        <v>98</v>
      </c>
      <c r="C39" s="48">
        <v>3876.3</v>
      </c>
      <c r="D39" s="48">
        <f>D40+D41</f>
        <v>0</v>
      </c>
      <c r="E39" s="48">
        <f>E40+E41</f>
        <v>0</v>
      </c>
    </row>
    <row r="40" spans="1:5" ht="18" customHeight="1" hidden="1">
      <c r="A40" s="46"/>
      <c r="B40" s="64" t="s">
        <v>99</v>
      </c>
      <c r="C40" s="48">
        <v>3921.6</v>
      </c>
      <c r="D40" s="48"/>
      <c r="E40" s="24"/>
    </row>
    <row r="41" spans="1:5" ht="18" customHeight="1" hidden="1">
      <c r="A41" s="46"/>
      <c r="B41" s="64" t="s">
        <v>100</v>
      </c>
      <c r="C41" s="48">
        <v>39.6</v>
      </c>
      <c r="D41" s="48"/>
      <c r="E41" s="24"/>
    </row>
    <row r="42" spans="1:5" ht="42.75">
      <c r="A42" s="46" t="s">
        <v>101</v>
      </c>
      <c r="B42" s="65" t="s">
        <v>102</v>
      </c>
      <c r="C42" s="48">
        <f>C43+C44</f>
        <v>387.4</v>
      </c>
      <c r="D42" s="48">
        <f>D43+D44</f>
        <v>1671.9</v>
      </c>
      <c r="E42" s="48">
        <f>E43+E44</f>
        <v>0</v>
      </c>
    </row>
    <row r="43" spans="1:5" ht="16.5" hidden="1">
      <c r="A43" s="46"/>
      <c r="B43" s="64" t="s">
        <v>99</v>
      </c>
      <c r="C43" s="48">
        <v>383.5</v>
      </c>
      <c r="D43" s="48">
        <v>1655.2</v>
      </c>
      <c r="E43" s="24"/>
    </row>
    <row r="44" spans="1:5" ht="16.5" hidden="1">
      <c r="A44" s="46"/>
      <c r="B44" s="64" t="s">
        <v>100</v>
      </c>
      <c r="C44" s="48">
        <v>3.9</v>
      </c>
      <c r="D44" s="48">
        <v>16.7</v>
      </c>
      <c r="E44" s="24"/>
    </row>
    <row r="45" spans="1:5" ht="31.5" customHeight="1">
      <c r="A45" s="46" t="s">
        <v>103</v>
      </c>
      <c r="B45" s="23" t="s">
        <v>104</v>
      </c>
      <c r="C45" s="48">
        <v>284</v>
      </c>
      <c r="D45" s="48">
        <v>155.3</v>
      </c>
      <c r="E45" s="24">
        <v>154.9</v>
      </c>
    </row>
    <row r="46" spans="1:5" ht="45" customHeight="1">
      <c r="A46" s="66" t="s">
        <v>105</v>
      </c>
      <c r="B46" s="67" t="s">
        <v>106</v>
      </c>
      <c r="C46" s="48">
        <f>C47+C48</f>
        <v>3934.7</v>
      </c>
      <c r="D46" s="48">
        <f>D47+D48</f>
        <v>3863.7999999999997</v>
      </c>
      <c r="E46" s="48">
        <f>E47+E48</f>
        <v>4008.6000000000004</v>
      </c>
    </row>
    <row r="47" spans="1:5" ht="18" customHeight="1" hidden="1">
      <c r="A47" s="68"/>
      <c r="B47" s="64" t="s">
        <v>99</v>
      </c>
      <c r="C47" s="62">
        <v>3580.6</v>
      </c>
      <c r="D47" s="62">
        <v>3516.1</v>
      </c>
      <c r="E47" s="24">
        <v>3647.8</v>
      </c>
    </row>
    <row r="48" spans="1:5" ht="18" customHeight="1" hidden="1">
      <c r="A48" s="68"/>
      <c r="B48" s="64" t="s">
        <v>100</v>
      </c>
      <c r="C48" s="62">
        <v>354.1</v>
      </c>
      <c r="D48" s="62">
        <v>347.7</v>
      </c>
      <c r="E48" s="24">
        <v>360.8</v>
      </c>
    </row>
    <row r="49" spans="1:5" ht="28.5">
      <c r="A49" s="68" t="s">
        <v>107</v>
      </c>
      <c r="B49" s="64" t="s">
        <v>108</v>
      </c>
      <c r="C49" s="62">
        <f>C50+C51</f>
        <v>610.6</v>
      </c>
      <c r="D49" s="62">
        <f>D50+D51</f>
        <v>0</v>
      </c>
      <c r="E49" s="62">
        <f>E50+E51</f>
        <v>450</v>
      </c>
    </row>
    <row r="50" spans="1:5" ht="16.5" hidden="1">
      <c r="A50" s="68"/>
      <c r="B50" s="64" t="s">
        <v>99</v>
      </c>
      <c r="C50" s="62"/>
      <c r="D50" s="62"/>
      <c r="E50" s="24"/>
    </row>
    <row r="51" spans="1:5" ht="16.5" hidden="1">
      <c r="A51" s="68"/>
      <c r="B51" s="64" t="s">
        <v>100</v>
      </c>
      <c r="C51" s="62">
        <v>610.6</v>
      </c>
      <c r="D51" s="62"/>
      <c r="E51" s="24">
        <v>450</v>
      </c>
    </row>
    <row r="52" spans="1:5" ht="18" customHeight="1">
      <c r="A52" s="46" t="s">
        <v>109</v>
      </c>
      <c r="B52" s="19" t="s">
        <v>110</v>
      </c>
      <c r="C52" s="48">
        <f>C53+C54+C55+C56+C57</f>
        <v>2338.9</v>
      </c>
      <c r="D52" s="48">
        <f>D53+D54+D55+D56+D57+D58</f>
        <v>2252.3</v>
      </c>
      <c r="E52" s="48">
        <f>E53+E54+E55+E56+E57+E58</f>
        <v>6259.299999999999</v>
      </c>
    </row>
    <row r="53" spans="1:5" ht="27.75" customHeight="1">
      <c r="A53" s="69" t="s">
        <v>109</v>
      </c>
      <c r="B53" s="70" t="s">
        <v>111</v>
      </c>
      <c r="C53" s="48">
        <v>2258.9</v>
      </c>
      <c r="D53" s="48">
        <v>2252.3</v>
      </c>
      <c r="E53" s="24">
        <v>2220.2</v>
      </c>
    </row>
    <row r="54" spans="1:5" ht="18" customHeight="1" hidden="1">
      <c r="A54" s="69" t="s">
        <v>109</v>
      </c>
      <c r="B54" s="70" t="s">
        <v>112</v>
      </c>
      <c r="C54" s="71"/>
      <c r="D54" s="48"/>
      <c r="E54" s="24"/>
    </row>
    <row r="55" spans="1:5" ht="40.5" customHeight="1">
      <c r="A55" s="69" t="s">
        <v>109</v>
      </c>
      <c r="B55" s="70" t="s">
        <v>113</v>
      </c>
      <c r="C55" s="71">
        <v>80</v>
      </c>
      <c r="D55" s="48">
        <v>0</v>
      </c>
      <c r="E55" s="24">
        <v>0</v>
      </c>
    </row>
    <row r="56" spans="1:5" ht="40.5" customHeight="1">
      <c r="A56" s="69" t="s">
        <v>109</v>
      </c>
      <c r="B56" s="72" t="s">
        <v>114</v>
      </c>
      <c r="C56" s="71">
        <v>0</v>
      </c>
      <c r="D56" s="48">
        <v>0</v>
      </c>
      <c r="E56" s="24">
        <v>3998.7</v>
      </c>
    </row>
    <row r="57" spans="1:5" ht="40.5" customHeight="1">
      <c r="A57" s="69" t="s">
        <v>109</v>
      </c>
      <c r="B57" s="72" t="s">
        <v>115</v>
      </c>
      <c r="C57" s="71">
        <v>0</v>
      </c>
      <c r="D57" s="48">
        <v>0</v>
      </c>
      <c r="E57" s="24">
        <v>40.4</v>
      </c>
    </row>
    <row r="58" spans="1:5" ht="40.5" customHeight="1">
      <c r="A58" s="69" t="s">
        <v>116</v>
      </c>
      <c r="B58" s="72" t="s">
        <v>117</v>
      </c>
      <c r="C58" s="71">
        <v>1561.7</v>
      </c>
      <c r="D58" s="48">
        <v>0</v>
      </c>
      <c r="E58" s="24">
        <v>0</v>
      </c>
    </row>
    <row r="59" spans="1:5" s="39" customFormat="1" ht="18" customHeight="1">
      <c r="A59" s="37" t="s">
        <v>118</v>
      </c>
      <c r="B59" s="12" t="s">
        <v>119</v>
      </c>
      <c r="C59" s="41">
        <f>C61+C69+C70+C71+C77+C60+C72+C73+C76+C74+C75</f>
        <v>95029.2</v>
      </c>
      <c r="D59" s="41">
        <f>D61+D69+D70+D71+D77+D60+D72+D73+D76+D74+D75</f>
        <v>89587.59999999999</v>
      </c>
      <c r="E59" s="41">
        <f>E61+E69+E70+E71+E77+E60+E72+E73+E76+E74+E75</f>
        <v>87089.3</v>
      </c>
    </row>
    <row r="60" spans="1:5" s="39" customFormat="1" ht="27.75" customHeight="1">
      <c r="A60" s="73" t="s">
        <v>120</v>
      </c>
      <c r="B60" s="74" t="s">
        <v>121</v>
      </c>
      <c r="C60" s="48">
        <v>1536.4</v>
      </c>
      <c r="D60" s="48">
        <v>1536.4</v>
      </c>
      <c r="E60" s="24">
        <v>1536.4</v>
      </c>
    </row>
    <row r="61" spans="1:5" ht="27.75" customHeight="1">
      <c r="A61" s="46" t="s">
        <v>122</v>
      </c>
      <c r="B61" s="19" t="s">
        <v>123</v>
      </c>
      <c r="C61" s="48">
        <f>C62+C63+C64+C65+C66+C67+C68</f>
        <v>5996</v>
      </c>
      <c r="D61" s="48">
        <f>D62+D63+D64+D65+D66+D67+D68</f>
        <v>5996</v>
      </c>
      <c r="E61" s="48">
        <f>E62+E63+E64+E65+E66+E67+E68</f>
        <v>5996</v>
      </c>
    </row>
    <row r="62" spans="1:5" ht="27.75" customHeight="1">
      <c r="A62" s="46" t="s">
        <v>122</v>
      </c>
      <c r="B62" s="75" t="s">
        <v>124</v>
      </c>
      <c r="C62" s="71">
        <v>3655.6</v>
      </c>
      <c r="D62" s="71">
        <v>3655.6</v>
      </c>
      <c r="E62" s="76">
        <v>3655.6</v>
      </c>
    </row>
    <row r="63" spans="1:5" ht="40.5" customHeight="1">
      <c r="A63" s="46" t="s">
        <v>122</v>
      </c>
      <c r="B63" s="75" t="s">
        <v>125</v>
      </c>
      <c r="C63" s="71">
        <v>327.4</v>
      </c>
      <c r="D63" s="71">
        <v>327.4</v>
      </c>
      <c r="E63" s="76">
        <v>327.4</v>
      </c>
    </row>
    <row r="64" spans="1:5" ht="40.5" customHeight="1">
      <c r="A64" s="46" t="s">
        <v>122</v>
      </c>
      <c r="B64" s="75" t="s">
        <v>126</v>
      </c>
      <c r="C64" s="71">
        <v>359.3</v>
      </c>
      <c r="D64" s="71">
        <v>359.3</v>
      </c>
      <c r="E64" s="76">
        <v>359.3</v>
      </c>
    </row>
    <row r="65" spans="1:5" s="39" customFormat="1" ht="27.75" customHeight="1">
      <c r="A65" s="46" t="s">
        <v>122</v>
      </c>
      <c r="B65" s="75" t="s">
        <v>127</v>
      </c>
      <c r="C65" s="71">
        <v>1322.5</v>
      </c>
      <c r="D65" s="71">
        <v>1322.5</v>
      </c>
      <c r="E65" s="76">
        <v>1322.5</v>
      </c>
    </row>
    <row r="66" spans="1:5" s="39" customFormat="1" ht="27.75" customHeight="1">
      <c r="A66" s="46" t="s">
        <v>122</v>
      </c>
      <c r="B66" s="75" t="s">
        <v>128</v>
      </c>
      <c r="C66" s="71">
        <v>331.2</v>
      </c>
      <c r="D66" s="71">
        <v>331.2</v>
      </c>
      <c r="E66" s="76">
        <v>331.2</v>
      </c>
    </row>
    <row r="67" spans="1:5" s="39" customFormat="1" ht="54" customHeight="1" hidden="1">
      <c r="A67" s="46" t="s">
        <v>122</v>
      </c>
      <c r="B67" s="75" t="s">
        <v>129</v>
      </c>
      <c r="C67" s="71"/>
      <c r="D67" s="71"/>
      <c r="E67" s="76"/>
    </row>
    <row r="68" spans="1:5" s="39" customFormat="1" ht="78" customHeight="1" hidden="1">
      <c r="A68" s="46" t="s">
        <v>122</v>
      </c>
      <c r="B68" s="77" t="s">
        <v>130</v>
      </c>
      <c r="C68" s="71"/>
      <c r="D68" s="71"/>
      <c r="E68" s="76"/>
    </row>
    <row r="69" spans="1:5" s="39" customFormat="1" ht="27.75" customHeight="1">
      <c r="A69" s="46" t="s">
        <v>131</v>
      </c>
      <c r="B69" s="19" t="s">
        <v>132</v>
      </c>
      <c r="C69" s="48">
        <v>469.7</v>
      </c>
      <c r="D69" s="48">
        <v>469.7</v>
      </c>
      <c r="E69" s="24">
        <v>469.7</v>
      </c>
    </row>
    <row r="70" spans="1:5" ht="54" customHeight="1">
      <c r="A70" s="46" t="s">
        <v>133</v>
      </c>
      <c r="B70" s="19" t="s">
        <v>134</v>
      </c>
      <c r="C70" s="48">
        <v>587.3</v>
      </c>
      <c r="D70" s="48">
        <v>536.6</v>
      </c>
      <c r="E70" s="24">
        <v>509.6</v>
      </c>
    </row>
    <row r="71" spans="1:5" s="39" customFormat="1" ht="45" customHeight="1">
      <c r="A71" s="46" t="s">
        <v>135</v>
      </c>
      <c r="B71" s="19" t="s">
        <v>136</v>
      </c>
      <c r="C71" s="48">
        <v>3194</v>
      </c>
      <c r="D71" s="48">
        <v>1597</v>
      </c>
      <c r="E71" s="24">
        <v>1597</v>
      </c>
    </row>
    <row r="72" spans="1:5" s="39" customFormat="1" ht="27.75" customHeight="1">
      <c r="A72" s="46" t="s">
        <v>137</v>
      </c>
      <c r="B72" s="19" t="s">
        <v>138</v>
      </c>
      <c r="C72" s="48">
        <v>773.3</v>
      </c>
      <c r="D72" s="48">
        <v>799</v>
      </c>
      <c r="E72" s="48">
        <v>826.8</v>
      </c>
    </row>
    <row r="73" spans="1:5" s="39" customFormat="1" ht="40.5" customHeight="1">
      <c r="A73" s="46" t="s">
        <v>139</v>
      </c>
      <c r="B73" s="56" t="s">
        <v>140</v>
      </c>
      <c r="C73" s="48">
        <v>48.2</v>
      </c>
      <c r="D73" s="48">
        <v>3.4</v>
      </c>
      <c r="E73" s="48">
        <v>3</v>
      </c>
    </row>
    <row r="74" spans="1:5" s="39" customFormat="1" ht="38.25" customHeight="1" hidden="1">
      <c r="A74" s="46" t="s">
        <v>141</v>
      </c>
      <c r="B74" s="56" t="s">
        <v>142</v>
      </c>
      <c r="C74" s="48"/>
      <c r="D74" s="48"/>
      <c r="E74" s="48"/>
    </row>
    <row r="75" spans="1:5" s="39" customFormat="1" ht="38.25" customHeight="1">
      <c r="A75" s="46" t="s">
        <v>143</v>
      </c>
      <c r="B75" s="56" t="s">
        <v>144</v>
      </c>
      <c r="C75" s="48">
        <v>450</v>
      </c>
      <c r="D75" s="48">
        <v>710</v>
      </c>
      <c r="E75" s="48">
        <v>0</v>
      </c>
    </row>
    <row r="76" spans="1:5" s="39" customFormat="1" ht="27.75" customHeight="1" hidden="1">
      <c r="A76" s="46" t="s">
        <v>145</v>
      </c>
      <c r="B76" s="19" t="s">
        <v>146</v>
      </c>
      <c r="C76" s="48"/>
      <c r="D76" s="48"/>
      <c r="E76" s="48"/>
    </row>
    <row r="77" spans="1:5" ht="18" customHeight="1">
      <c r="A77" s="46" t="s">
        <v>147</v>
      </c>
      <c r="B77" s="19" t="s">
        <v>148</v>
      </c>
      <c r="C77" s="48">
        <f>C78+C80</f>
        <v>81974.3</v>
      </c>
      <c r="D77" s="48">
        <f>D78+D80</f>
        <v>77939.5</v>
      </c>
      <c r="E77" s="48">
        <f>E78+E80</f>
        <v>76150.8</v>
      </c>
    </row>
    <row r="78" spans="1:5" ht="54" customHeight="1">
      <c r="A78" s="69" t="s">
        <v>147</v>
      </c>
      <c r="B78" s="75" t="s">
        <v>149</v>
      </c>
      <c r="C78" s="71">
        <v>81924.3</v>
      </c>
      <c r="D78" s="48">
        <v>77889.5</v>
      </c>
      <c r="E78" s="48">
        <v>76100.8</v>
      </c>
    </row>
    <row r="79" spans="1:5" ht="54" customHeight="1" hidden="1">
      <c r="A79" s="69" t="s">
        <v>147</v>
      </c>
      <c r="B79" s="75" t="s">
        <v>150</v>
      </c>
      <c r="C79" s="71"/>
      <c r="D79" s="71"/>
      <c r="E79" s="24"/>
    </row>
    <row r="80" spans="1:5" ht="54" customHeight="1">
      <c r="A80" s="69" t="s">
        <v>147</v>
      </c>
      <c r="B80" s="75" t="s">
        <v>151</v>
      </c>
      <c r="C80" s="71">
        <v>50</v>
      </c>
      <c r="D80" s="71">
        <v>50</v>
      </c>
      <c r="E80" s="24">
        <v>50</v>
      </c>
    </row>
    <row r="81" spans="1:5" ht="18" customHeight="1">
      <c r="A81" s="37" t="s">
        <v>152</v>
      </c>
      <c r="B81" s="12" t="s">
        <v>153</v>
      </c>
      <c r="C81" s="41">
        <f>C82+C84+C83</f>
        <v>9261.6</v>
      </c>
      <c r="D81" s="41">
        <f>D82+D84</f>
        <v>7848.3</v>
      </c>
      <c r="E81" s="41">
        <f>E82+E84</f>
        <v>8182.9</v>
      </c>
    </row>
    <row r="82" spans="1:5" ht="28.5">
      <c r="A82" s="46" t="s">
        <v>154</v>
      </c>
      <c r="B82" s="65" t="s">
        <v>155</v>
      </c>
      <c r="C82" s="48">
        <v>475.6</v>
      </c>
      <c r="D82" s="48"/>
      <c r="E82" s="24"/>
    </row>
    <row r="83" spans="1:5" ht="42.75">
      <c r="A83" s="46" t="s">
        <v>156</v>
      </c>
      <c r="B83" s="19" t="s">
        <v>157</v>
      </c>
      <c r="C83" s="48">
        <v>937.7</v>
      </c>
      <c r="D83" s="48"/>
      <c r="E83" s="24"/>
    </row>
    <row r="84" spans="1:5" ht="18" customHeight="1">
      <c r="A84" s="78" t="s">
        <v>158</v>
      </c>
      <c r="B84" s="65" t="s">
        <v>155</v>
      </c>
      <c r="C84" s="62">
        <f>C85</f>
        <v>7848.3</v>
      </c>
      <c r="D84" s="62">
        <f>D85</f>
        <v>7848.3</v>
      </c>
      <c r="E84" s="62">
        <f>E85</f>
        <v>8182.9</v>
      </c>
    </row>
    <row r="85" spans="1:5" ht="40.5" customHeight="1">
      <c r="A85" s="78" t="s">
        <v>158</v>
      </c>
      <c r="B85" s="65" t="s">
        <v>159</v>
      </c>
      <c r="C85" s="62">
        <v>7848.3</v>
      </c>
      <c r="D85" s="62">
        <v>7848.3</v>
      </c>
      <c r="E85" s="52">
        <v>8182.9</v>
      </c>
    </row>
    <row r="86" spans="1:5" ht="18" customHeight="1">
      <c r="A86" s="78"/>
      <c r="B86" s="79" t="s">
        <v>160</v>
      </c>
      <c r="C86" s="80">
        <f>C87</f>
        <v>5280</v>
      </c>
      <c r="D86" s="80">
        <f>D87</f>
        <v>5280</v>
      </c>
      <c r="E86" s="80">
        <f>E87</f>
        <v>5280</v>
      </c>
    </row>
    <row r="87" spans="1:5" ht="18" customHeight="1">
      <c r="A87" s="78" t="s">
        <v>161</v>
      </c>
      <c r="B87" s="65" t="s">
        <v>162</v>
      </c>
      <c r="C87" s="62">
        <v>5280</v>
      </c>
      <c r="D87" s="52">
        <v>5280</v>
      </c>
      <c r="E87" s="52">
        <v>5280</v>
      </c>
    </row>
    <row r="88" spans="4:5" ht="14.25" customHeight="1">
      <c r="D88" s="81"/>
      <c r="E88" s="81"/>
    </row>
    <row r="89" spans="4:5" ht="14.25" customHeight="1">
      <c r="D89" s="81"/>
      <c r="E89" s="81"/>
    </row>
    <row r="90" spans="4:5" ht="14.25" customHeight="1">
      <c r="D90" s="81"/>
      <c r="E90" s="81"/>
    </row>
    <row r="91" spans="4:5" ht="14.25" customHeight="1">
      <c r="D91" s="81"/>
      <c r="E91" s="81"/>
    </row>
    <row r="92" spans="4:5" ht="14.25" customHeight="1">
      <c r="D92" s="81"/>
      <c r="E92" s="81"/>
    </row>
    <row r="93" spans="4:5" ht="14.25" customHeight="1">
      <c r="D93" s="81"/>
      <c r="E93" s="81"/>
    </row>
    <row r="94" spans="4:5" ht="14.25" customHeight="1">
      <c r="D94" s="81"/>
      <c r="E94" s="81"/>
    </row>
    <row r="95" spans="4:5" ht="14.25" customHeight="1">
      <c r="D95" s="81"/>
      <c r="E95" s="81"/>
    </row>
    <row r="96" spans="4:5" ht="14.25" customHeight="1">
      <c r="D96" s="81"/>
      <c r="E96" s="81"/>
    </row>
    <row r="97" spans="4:5" ht="14.25" customHeight="1">
      <c r="D97" s="81"/>
      <c r="E97" s="81"/>
    </row>
    <row r="98" spans="4:5" ht="14.25" customHeight="1">
      <c r="D98" s="81"/>
      <c r="E98" s="81"/>
    </row>
    <row r="99" spans="4:5" ht="14.25" customHeight="1">
      <c r="D99" s="81"/>
      <c r="E99" s="81"/>
    </row>
    <row r="100" spans="4:5" ht="14.25" customHeight="1">
      <c r="D100" s="81"/>
      <c r="E100" s="81"/>
    </row>
    <row r="101" spans="4:5" ht="14.25" customHeight="1">
      <c r="D101" s="81"/>
      <c r="E101" s="81"/>
    </row>
    <row r="102" spans="4:5" ht="14.25" customHeight="1">
      <c r="D102" s="81"/>
      <c r="E102" s="81"/>
    </row>
    <row r="103" spans="4:5" ht="14.25" customHeight="1">
      <c r="D103" s="81"/>
      <c r="E103" s="81"/>
    </row>
    <row r="104" spans="4:5" ht="14.25" customHeight="1">
      <c r="D104" s="81"/>
      <c r="E104" s="81"/>
    </row>
    <row r="105" spans="4:5" ht="14.25" customHeight="1">
      <c r="D105" s="81"/>
      <c r="E105" s="81"/>
    </row>
    <row r="106" spans="4:5" ht="14.25" customHeight="1">
      <c r="D106" s="81"/>
      <c r="E106" s="81"/>
    </row>
    <row r="107" spans="4:5" ht="14.25" customHeight="1">
      <c r="D107" s="81"/>
      <c r="E107" s="81"/>
    </row>
    <row r="108" spans="4:5" ht="14.25" customHeight="1">
      <c r="D108" s="81"/>
      <c r="E108" s="81"/>
    </row>
    <row r="109" spans="4:5" ht="14.25" customHeight="1">
      <c r="D109" s="81"/>
      <c r="E109" s="81"/>
    </row>
    <row r="110" spans="4:5" ht="14.25" customHeight="1">
      <c r="D110" s="81"/>
      <c r="E110" s="81"/>
    </row>
    <row r="111" spans="4:5" ht="14.25" customHeight="1">
      <c r="D111" s="81"/>
      <c r="E111" s="81"/>
    </row>
    <row r="112" spans="4:5" ht="14.25" customHeight="1">
      <c r="D112" s="81"/>
      <c r="E112" s="81"/>
    </row>
    <row r="113" spans="4:5" ht="14.25" customHeight="1">
      <c r="D113" s="81"/>
      <c r="E113" s="81"/>
    </row>
    <row r="114" spans="4:5" ht="14.25" customHeight="1">
      <c r="D114" s="81"/>
      <c r="E114" s="81"/>
    </row>
    <row r="115" spans="4:5" ht="14.25" customHeight="1">
      <c r="D115" s="81"/>
      <c r="E115" s="81"/>
    </row>
    <row r="116" spans="4:5" ht="14.25" customHeight="1">
      <c r="D116" s="81"/>
      <c r="E116" s="81"/>
    </row>
    <row r="117" spans="4:5" ht="14.25" customHeight="1">
      <c r="D117" s="81"/>
      <c r="E117" s="81"/>
    </row>
    <row r="118" spans="4:5" ht="14.25" customHeight="1">
      <c r="D118" s="81"/>
      <c r="E118" s="81"/>
    </row>
    <row r="119" spans="4:5" ht="14.25" customHeight="1">
      <c r="D119" s="81"/>
      <c r="E119" s="81"/>
    </row>
    <row r="120" spans="4:5" ht="14.25" customHeight="1">
      <c r="D120" s="81"/>
      <c r="E120" s="81"/>
    </row>
    <row r="121" spans="4:5" ht="14.25" customHeight="1">
      <c r="D121" s="81"/>
      <c r="E121" s="81"/>
    </row>
    <row r="122" spans="4:5" ht="14.25" customHeight="1">
      <c r="D122" s="81"/>
      <c r="E122" s="81"/>
    </row>
    <row r="123" spans="4:5" ht="14.25" customHeight="1">
      <c r="D123" s="81"/>
      <c r="E123" s="81"/>
    </row>
    <row r="124" spans="4:5" ht="14.25" customHeight="1">
      <c r="D124" s="81"/>
      <c r="E124" s="81"/>
    </row>
    <row r="125" spans="4:5" ht="14.25" customHeight="1">
      <c r="D125" s="81"/>
      <c r="E125" s="81"/>
    </row>
    <row r="126" spans="4:5" ht="14.25" customHeight="1">
      <c r="D126" s="81"/>
      <c r="E126" s="81"/>
    </row>
    <row r="127" spans="4:5" ht="14.25" customHeight="1">
      <c r="D127" s="81"/>
      <c r="E127" s="81"/>
    </row>
    <row r="128" spans="4:5" ht="14.25" customHeight="1">
      <c r="D128" s="81"/>
      <c r="E128" s="81"/>
    </row>
    <row r="129" spans="4:5" ht="14.25" customHeight="1">
      <c r="D129" s="81"/>
      <c r="E129" s="81"/>
    </row>
    <row r="130" spans="4:5" ht="14.25" customHeight="1">
      <c r="D130" s="81"/>
      <c r="E130" s="81"/>
    </row>
    <row r="131" spans="4:5" ht="14.25" customHeight="1">
      <c r="D131" s="81"/>
      <c r="E131" s="81"/>
    </row>
    <row r="132" spans="4:5" ht="14.25" customHeight="1">
      <c r="D132" s="81"/>
      <c r="E132" s="81"/>
    </row>
    <row r="133" spans="4:5" ht="14.25" customHeight="1">
      <c r="D133" s="81"/>
      <c r="E133" s="81"/>
    </row>
    <row r="134" spans="4:5" ht="14.25" customHeight="1">
      <c r="D134" s="81"/>
      <c r="E134" s="81"/>
    </row>
    <row r="135" spans="4:5" ht="14.25" customHeight="1">
      <c r="D135" s="81"/>
      <c r="E135" s="81"/>
    </row>
    <row r="136" spans="4:5" ht="14.25" customHeight="1">
      <c r="D136" s="81"/>
      <c r="E136" s="81"/>
    </row>
    <row r="137" spans="4:5" ht="14.25" customHeight="1">
      <c r="D137" s="81"/>
      <c r="E137" s="81"/>
    </row>
    <row r="138" spans="4:5" ht="14.25" customHeight="1">
      <c r="D138" s="81"/>
      <c r="E138" s="81"/>
    </row>
    <row r="139" spans="4:5" ht="14.25" customHeight="1">
      <c r="D139" s="81"/>
      <c r="E139" s="81"/>
    </row>
    <row r="140" spans="4:5" ht="14.25" customHeight="1">
      <c r="D140" s="81"/>
      <c r="E140" s="81"/>
    </row>
    <row r="141" spans="4:5" ht="14.25" customHeight="1">
      <c r="D141" s="81"/>
      <c r="E141" s="81"/>
    </row>
    <row r="142" spans="4:5" ht="14.25" customHeight="1">
      <c r="D142" s="81"/>
      <c r="E142" s="81"/>
    </row>
    <row r="143" spans="4:5" ht="14.25" customHeight="1">
      <c r="D143" s="81"/>
      <c r="E143" s="81"/>
    </row>
    <row r="144" spans="4:5" ht="14.25" customHeight="1">
      <c r="D144" s="81"/>
      <c r="E144" s="81"/>
    </row>
    <row r="145" spans="4:5" ht="14.25" customHeight="1">
      <c r="D145" s="81"/>
      <c r="E145" s="81"/>
    </row>
    <row r="146" spans="4:5" ht="14.25" customHeight="1">
      <c r="D146" s="81"/>
      <c r="E146" s="81"/>
    </row>
    <row r="147" spans="4:5" ht="14.25" customHeight="1">
      <c r="D147" s="81"/>
      <c r="E147" s="81"/>
    </row>
    <row r="148" spans="4:5" ht="14.25" customHeight="1">
      <c r="D148" s="81"/>
      <c r="E148" s="81"/>
    </row>
    <row r="149" spans="4:5" ht="14.25" customHeight="1">
      <c r="D149" s="81"/>
      <c r="E149" s="81"/>
    </row>
    <row r="150" spans="4:5" ht="14.25" customHeight="1">
      <c r="D150" s="81"/>
      <c r="E150" s="81"/>
    </row>
    <row r="151" spans="4:5" ht="14.25" customHeight="1">
      <c r="D151" s="81"/>
      <c r="E151" s="81"/>
    </row>
    <row r="152" spans="4:5" ht="14.25" customHeight="1">
      <c r="D152" s="81"/>
      <c r="E152" s="81"/>
    </row>
    <row r="153" spans="4:5" ht="14.25" customHeight="1">
      <c r="D153" s="81"/>
      <c r="E153" s="81"/>
    </row>
    <row r="154" spans="4:5" ht="14.25" customHeight="1">
      <c r="D154" s="81"/>
      <c r="E154" s="81"/>
    </row>
    <row r="155" spans="4:5" ht="14.25" customHeight="1">
      <c r="D155" s="81"/>
      <c r="E155" s="81"/>
    </row>
    <row r="156" spans="4:5" ht="14.25" customHeight="1">
      <c r="D156" s="81"/>
      <c r="E156" s="81"/>
    </row>
    <row r="157" spans="4:5" ht="14.25" customHeight="1">
      <c r="D157" s="81"/>
      <c r="E157" s="81"/>
    </row>
    <row r="158" spans="4:5" ht="14.25" customHeight="1">
      <c r="D158" s="81"/>
      <c r="E158" s="81"/>
    </row>
    <row r="159" spans="4:5" ht="14.25" customHeight="1">
      <c r="D159" s="81"/>
      <c r="E159" s="81"/>
    </row>
    <row r="160" spans="4:5" ht="14.25" customHeight="1">
      <c r="D160" s="81"/>
      <c r="E160" s="81"/>
    </row>
    <row r="161" spans="4:5" ht="14.25" customHeight="1">
      <c r="D161" s="81"/>
      <c r="E161" s="81"/>
    </row>
    <row r="162" spans="4:5" ht="14.25" customHeight="1">
      <c r="D162" s="81"/>
      <c r="E162" s="81"/>
    </row>
    <row r="163" spans="4:5" ht="14.25" customHeight="1">
      <c r="D163" s="81"/>
      <c r="E163" s="81"/>
    </row>
    <row r="164" spans="4:5" ht="14.25" customHeight="1">
      <c r="D164" s="81"/>
      <c r="E164" s="81"/>
    </row>
    <row r="165" spans="4:5" ht="14.25" customHeight="1">
      <c r="D165" s="81"/>
      <c r="E165" s="81"/>
    </row>
    <row r="166" spans="4:5" ht="14.25" customHeight="1">
      <c r="D166" s="81"/>
      <c r="E166" s="81"/>
    </row>
    <row r="167" spans="4:5" ht="14.25" customHeight="1">
      <c r="D167" s="81"/>
      <c r="E167" s="81"/>
    </row>
    <row r="168" spans="4:5" ht="14.25" customHeight="1">
      <c r="D168" s="81"/>
      <c r="E168" s="81"/>
    </row>
    <row r="169" spans="4:5" ht="14.25" customHeight="1">
      <c r="D169" s="81"/>
      <c r="E169" s="81"/>
    </row>
    <row r="170" spans="4:5" ht="14.25" customHeight="1">
      <c r="D170" s="81"/>
      <c r="E170" s="81"/>
    </row>
    <row r="171" spans="4:5" ht="14.25" customHeight="1">
      <c r="D171" s="81"/>
      <c r="E171" s="81"/>
    </row>
    <row r="172" spans="4:5" ht="14.25" customHeight="1">
      <c r="D172" s="81"/>
      <c r="E172" s="81"/>
    </row>
    <row r="173" spans="4:5" ht="14.25" customHeight="1">
      <c r="D173" s="81"/>
      <c r="E173" s="81"/>
    </row>
    <row r="174" spans="4:5" ht="14.25" customHeight="1">
      <c r="D174" s="81"/>
      <c r="E174" s="81"/>
    </row>
    <row r="175" spans="4:5" ht="14.25" customHeight="1">
      <c r="D175" s="81"/>
      <c r="E175" s="81"/>
    </row>
    <row r="176" spans="4:5" ht="14.25" customHeight="1">
      <c r="D176" s="81"/>
      <c r="E176" s="81"/>
    </row>
    <row r="177" spans="4:5" ht="14.25" customHeight="1">
      <c r="D177" s="81"/>
      <c r="E177" s="81"/>
    </row>
    <row r="178" spans="4:5" ht="14.25" customHeight="1">
      <c r="D178" s="81"/>
      <c r="E178" s="81"/>
    </row>
    <row r="179" spans="4:5" ht="14.25" customHeight="1">
      <c r="D179" s="81"/>
      <c r="E179" s="81"/>
    </row>
    <row r="180" spans="4:5" ht="14.25" customHeight="1">
      <c r="D180" s="81"/>
      <c r="E180" s="81"/>
    </row>
    <row r="181" spans="4:5" ht="14.25" customHeight="1">
      <c r="D181" s="81"/>
      <c r="E181" s="81"/>
    </row>
    <row r="182" spans="4:5" ht="14.25" customHeight="1">
      <c r="D182" s="81"/>
      <c r="E182" s="81"/>
    </row>
    <row r="183" spans="4:5" ht="14.25" customHeight="1">
      <c r="D183" s="81"/>
      <c r="E183" s="81"/>
    </row>
    <row r="184" spans="4:5" ht="14.25" customHeight="1">
      <c r="D184" s="81"/>
      <c r="E184" s="81"/>
    </row>
    <row r="185" spans="4:5" ht="14.25" customHeight="1">
      <c r="D185" s="81"/>
      <c r="E185" s="81"/>
    </row>
    <row r="186" spans="4:5" ht="14.25" customHeight="1">
      <c r="D186" s="81"/>
      <c r="E186" s="81"/>
    </row>
    <row r="187" spans="4:5" ht="14.25" customHeight="1">
      <c r="D187" s="81"/>
      <c r="E187" s="81"/>
    </row>
    <row r="188" spans="4:5" ht="14.25" customHeight="1">
      <c r="D188" s="81"/>
      <c r="E188" s="81"/>
    </row>
    <row r="189" spans="4:5" ht="14.25" customHeight="1">
      <c r="D189" s="81"/>
      <c r="E189" s="81"/>
    </row>
    <row r="190" spans="4:5" ht="14.25" customHeight="1">
      <c r="D190" s="81"/>
      <c r="E190" s="81"/>
    </row>
    <row r="191" spans="4:5" ht="14.25" customHeight="1">
      <c r="D191" s="81"/>
      <c r="E191" s="81"/>
    </row>
    <row r="192" spans="4:5" ht="14.25" customHeight="1">
      <c r="D192" s="81"/>
      <c r="E192" s="81"/>
    </row>
    <row r="193" spans="4:5" ht="14.25" customHeight="1">
      <c r="D193" s="81"/>
      <c r="E193" s="81"/>
    </row>
    <row r="194" spans="4:5" ht="14.25" customHeight="1">
      <c r="D194" s="81"/>
      <c r="E194" s="81"/>
    </row>
    <row r="195" spans="4:5" ht="14.25" customHeight="1">
      <c r="D195" s="81"/>
      <c r="E195" s="81"/>
    </row>
    <row r="196" spans="4:5" ht="14.25" customHeight="1">
      <c r="D196" s="81"/>
      <c r="E196" s="81"/>
    </row>
    <row r="197" spans="4:5" ht="14.25" customHeight="1">
      <c r="D197" s="81"/>
      <c r="E197" s="81"/>
    </row>
    <row r="198" spans="4:5" ht="14.25" customHeight="1">
      <c r="D198" s="81"/>
      <c r="E198" s="81"/>
    </row>
    <row r="199" spans="4:5" ht="14.25" customHeight="1">
      <c r="D199" s="81"/>
      <c r="E199" s="81"/>
    </row>
  </sheetData>
  <sheetProtection selectLockedCells="1" selectUnlockedCells="1"/>
  <mergeCells count="11">
    <mergeCell ref="A9:E9"/>
    <mergeCell ref="A11:E11"/>
    <mergeCell ref="A13:A14"/>
    <mergeCell ref="B13:B14"/>
    <mergeCell ref="D13:E13"/>
    <mergeCell ref="D1:E1"/>
    <mergeCell ref="B2:E2"/>
    <mergeCell ref="B3:E3"/>
    <mergeCell ref="B4:E4"/>
    <mergeCell ref="A7:E7"/>
    <mergeCell ref="A8:E8"/>
  </mergeCells>
  <printOptions/>
  <pageMargins left="0.6798611111111111" right="0.22986111111111113" top="0.6201388888888889" bottom="0.2" header="0.5118110236220472" footer="0.5118110236220472"/>
  <pageSetup horizontalDpi="300" verticalDpi="3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7.375" style="82" customWidth="1"/>
    <col min="2" max="2" width="87.00390625" style="83" customWidth="1"/>
    <col min="3" max="3" width="14.75390625" style="84" customWidth="1"/>
    <col min="4" max="4" width="14.375" style="84" customWidth="1"/>
    <col min="5" max="5" width="8.625" style="84" customWidth="1"/>
    <col min="6" max="16384" width="9.00390625" style="3" customWidth="1"/>
  </cols>
  <sheetData>
    <row r="1" spans="1:5" ht="12.75" customHeight="1">
      <c r="A1" s="31"/>
      <c r="B1" s="5"/>
      <c r="C1" s="6"/>
      <c r="D1" s="466" t="s">
        <v>163</v>
      </c>
      <c r="E1" s="466"/>
    </row>
    <row r="2" spans="1:5" ht="12.75" customHeight="1">
      <c r="A2" s="31"/>
      <c r="B2" s="467" t="s">
        <v>1</v>
      </c>
      <c r="C2" s="467"/>
      <c r="D2" s="467"/>
      <c r="E2" s="467"/>
    </row>
    <row r="3" spans="1:5" ht="12.75" customHeight="1">
      <c r="A3" s="31"/>
      <c r="B3" s="467" t="s">
        <v>2</v>
      </c>
      <c r="C3" s="467"/>
      <c r="D3" s="467"/>
      <c r="E3" s="467"/>
    </row>
    <row r="4" spans="1:5" ht="12.75" customHeight="1">
      <c r="A4" s="31"/>
      <c r="B4" s="468" t="s">
        <v>164</v>
      </c>
      <c r="C4" s="468"/>
      <c r="D4" s="468"/>
      <c r="E4" s="468"/>
    </row>
    <row r="5" spans="1:5" ht="12.75" customHeight="1">
      <c r="A5" s="31"/>
      <c r="B5" s="32"/>
      <c r="C5" s="33"/>
      <c r="D5" s="30"/>
      <c r="E5" s="34"/>
    </row>
    <row r="6" spans="1:5" ht="12.75" customHeight="1">
      <c r="A6" s="31"/>
      <c r="B6" s="32"/>
      <c r="C6" s="33"/>
      <c r="D6" s="30"/>
      <c r="E6" s="34" t="s">
        <v>165</v>
      </c>
    </row>
    <row r="7" spans="1:5" ht="12.75" customHeight="1">
      <c r="A7" s="468" t="s">
        <v>47</v>
      </c>
      <c r="B7" s="468"/>
      <c r="C7" s="468"/>
      <c r="D7" s="468"/>
      <c r="E7" s="468"/>
    </row>
    <row r="8" spans="1:5" ht="12.75" customHeight="1">
      <c r="A8" s="468" t="s">
        <v>5</v>
      </c>
      <c r="B8" s="468"/>
      <c r="C8" s="468"/>
      <c r="D8" s="468"/>
      <c r="E8" s="468"/>
    </row>
    <row r="9" spans="1:5" ht="12.75" customHeight="1">
      <c r="A9" s="468" t="s">
        <v>6</v>
      </c>
      <c r="B9" s="468"/>
      <c r="C9" s="468"/>
      <c r="D9" s="468"/>
      <c r="E9" s="468"/>
    </row>
    <row r="10" spans="1:5" ht="12.75" customHeight="1">
      <c r="A10" s="31"/>
      <c r="B10" s="32"/>
      <c r="C10" s="33"/>
      <c r="D10" s="30"/>
      <c r="E10" s="34"/>
    </row>
    <row r="11" spans="2:3" ht="12.75" customHeight="1">
      <c r="B11" s="480"/>
      <c r="C11" s="480"/>
    </row>
    <row r="12" spans="1:5" ht="39" customHeight="1">
      <c r="A12" s="481" t="s">
        <v>166</v>
      </c>
      <c r="B12" s="481"/>
      <c r="C12" s="481"/>
      <c r="D12" s="481"/>
      <c r="E12" s="481"/>
    </row>
    <row r="13" spans="1:6" ht="15">
      <c r="A13" s="7"/>
      <c r="B13" s="85"/>
      <c r="C13" s="6"/>
      <c r="D13" s="6"/>
      <c r="E13" s="6" t="s">
        <v>167</v>
      </c>
      <c r="F13" s="86"/>
    </row>
    <row r="14" spans="1:5" ht="15.75" customHeight="1">
      <c r="A14" s="478" t="s">
        <v>168</v>
      </c>
      <c r="B14" s="478" t="s">
        <v>11</v>
      </c>
      <c r="C14" s="478">
        <v>2022</v>
      </c>
      <c r="D14" s="482">
        <v>2023</v>
      </c>
      <c r="E14" s="483">
        <v>2023</v>
      </c>
    </row>
    <row r="15" spans="1:5" ht="16.5" customHeight="1">
      <c r="A15" s="478"/>
      <c r="B15" s="478"/>
      <c r="C15" s="478"/>
      <c r="D15" s="482"/>
      <c r="E15" s="483"/>
    </row>
    <row r="16" spans="1:5" ht="28.5">
      <c r="A16" s="87">
        <v>1</v>
      </c>
      <c r="B16" s="88" t="s">
        <v>169</v>
      </c>
      <c r="C16" s="24">
        <f>'Прил. 7'!H991</f>
        <v>1400</v>
      </c>
      <c r="D16" s="24">
        <f>'Прил. 7'!I991</f>
        <v>1256.3</v>
      </c>
      <c r="E16" s="24">
        <f>'Прил. 7'!J991</f>
        <v>854.7</v>
      </c>
    </row>
    <row r="17" spans="1:5" ht="42.75" hidden="1">
      <c r="A17" s="89">
        <v>2</v>
      </c>
      <c r="B17" s="19" t="s">
        <v>170</v>
      </c>
      <c r="C17" s="48">
        <f>'Прил. 7'!H1039</f>
        <v>0</v>
      </c>
      <c r="D17" s="48">
        <f>'Прил. 7'!I1039</f>
        <v>0</v>
      </c>
      <c r="E17" s="48">
        <f>'Прил. 7'!J1039</f>
        <v>0</v>
      </c>
    </row>
    <row r="18" spans="1:5" s="39" customFormat="1" ht="128.25" hidden="1">
      <c r="A18" s="89">
        <v>3</v>
      </c>
      <c r="B18" s="90" t="s">
        <v>171</v>
      </c>
      <c r="C18" s="24">
        <f>'Прил. 7'!H1047</f>
        <v>0</v>
      </c>
      <c r="D18" s="24">
        <f>'Прил. 7'!I1047</f>
        <v>0</v>
      </c>
      <c r="E18" s="24">
        <f>'Прил. 7'!J1047</f>
        <v>0</v>
      </c>
    </row>
    <row r="19" spans="1:5" s="39" customFormat="1" ht="42.75" hidden="1">
      <c r="A19" s="89">
        <v>4</v>
      </c>
      <c r="B19" s="19" t="s">
        <v>172</v>
      </c>
      <c r="C19" s="24">
        <f>'Прил. 7'!H1051</f>
        <v>399.4</v>
      </c>
      <c r="D19" s="24">
        <f>'Прил. 7'!I1051</f>
        <v>399.4</v>
      </c>
      <c r="E19" s="24">
        <f>'Прил. 7'!J1051</f>
        <v>399.4</v>
      </c>
    </row>
    <row r="20" spans="1:5" s="39" customFormat="1" ht="14.25" hidden="1">
      <c r="A20" s="89">
        <v>6</v>
      </c>
      <c r="B20" s="19"/>
      <c r="C20" s="24"/>
      <c r="D20" s="24"/>
      <c r="E20" s="24"/>
    </row>
    <row r="21" spans="1:5" s="39" customFormat="1" ht="14.25" hidden="1">
      <c r="A21" s="89"/>
      <c r="B21" s="19"/>
      <c r="C21" s="24"/>
      <c r="D21" s="24"/>
      <c r="E21" s="24"/>
    </row>
    <row r="22" spans="1:5" s="39" customFormat="1" ht="14.25" hidden="1">
      <c r="A22" s="89"/>
      <c r="B22" s="19"/>
      <c r="C22" s="24"/>
      <c r="D22" s="24"/>
      <c r="E22" s="24"/>
    </row>
    <row r="23" spans="1:5" s="39" customFormat="1" ht="36.75" customHeight="1">
      <c r="A23" s="89"/>
      <c r="B23" s="91" t="s">
        <v>173</v>
      </c>
      <c r="C23" s="13">
        <f>C16</f>
        <v>1400</v>
      </c>
      <c r="D23" s="13">
        <f>D16</f>
        <v>1256.3</v>
      </c>
      <c r="E23" s="13">
        <f>E16</f>
        <v>854.7</v>
      </c>
    </row>
  </sheetData>
  <sheetProtection selectLockedCells="1" selectUnlockedCells="1"/>
  <mergeCells count="14">
    <mergeCell ref="A9:E9"/>
    <mergeCell ref="B11:C11"/>
    <mergeCell ref="A12:E12"/>
    <mergeCell ref="A14:A15"/>
    <mergeCell ref="B14:B15"/>
    <mergeCell ref="C14:C15"/>
    <mergeCell ref="D14:D15"/>
    <mergeCell ref="E14:E15"/>
    <mergeCell ref="D1:E1"/>
    <mergeCell ref="B2:E2"/>
    <mergeCell ref="B3:E3"/>
    <mergeCell ref="B4:E4"/>
    <mergeCell ref="A7:E7"/>
    <mergeCell ref="A8:E8"/>
  </mergeCells>
  <printOptions/>
  <pageMargins left="0.7875" right="0.7875" top="0.7875" bottom="0.7875" header="0.5118110236220472" footer="0.5118110236220472"/>
  <pageSetup horizontalDpi="300" verticalDpi="300" orientation="portrait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B1:I62"/>
  <sheetViews>
    <sheetView zoomScale="85" zoomScaleNormal="85" zoomScalePageLayoutView="0" workbookViewId="0" topLeftCell="A1">
      <selection activeCell="B5" sqref="B5"/>
    </sheetView>
  </sheetViews>
  <sheetFormatPr defaultColWidth="7.375" defaultRowHeight="12.75"/>
  <cols>
    <col min="1" max="1" width="7.375" style="92" customWidth="1"/>
    <col min="2" max="2" width="78.375" style="93" customWidth="1"/>
    <col min="3" max="3" width="5.875" style="94" customWidth="1"/>
    <col min="4" max="4" width="6.25390625" style="94" customWidth="1"/>
    <col min="5" max="5" width="10.625" style="94" customWidth="1"/>
    <col min="6" max="6" width="13.625" style="94" customWidth="1"/>
    <col min="7" max="7" width="18.00390625" style="94" customWidth="1"/>
    <col min="8" max="8" width="12.375" style="92" customWidth="1"/>
    <col min="9" max="11" width="7.375" style="92" customWidth="1"/>
    <col min="12" max="12" width="11.875" style="92" customWidth="1"/>
    <col min="13" max="62" width="7.375" style="92" customWidth="1"/>
    <col min="63" max="255" width="7.375" style="27" customWidth="1"/>
    <col min="256" max="16384" width="7.375" style="3" customWidth="1"/>
  </cols>
  <sheetData>
    <row r="1" spans="2:7" ht="12.75" customHeight="1">
      <c r="B1" s="95"/>
      <c r="C1" s="96"/>
      <c r="D1" s="5"/>
      <c r="E1" s="6"/>
      <c r="F1" s="466" t="s">
        <v>163</v>
      </c>
      <c r="G1" s="466"/>
    </row>
    <row r="2" spans="2:7" ht="12.75" customHeight="1">
      <c r="B2" s="472" t="s">
        <v>1</v>
      </c>
      <c r="C2" s="472"/>
      <c r="D2" s="472"/>
      <c r="E2" s="472"/>
      <c r="F2" s="472"/>
      <c r="G2" s="472"/>
    </row>
    <row r="3" spans="2:7" ht="12.75" customHeight="1">
      <c r="B3" s="472" t="s">
        <v>2</v>
      </c>
      <c r="C3" s="472"/>
      <c r="D3" s="472"/>
      <c r="E3" s="472"/>
      <c r="F3" s="472"/>
      <c r="G3" s="472"/>
    </row>
    <row r="4" spans="2:7" ht="12.75" customHeight="1">
      <c r="B4" s="468" t="s">
        <v>174</v>
      </c>
      <c r="C4" s="468"/>
      <c r="D4" s="468"/>
      <c r="E4" s="468"/>
      <c r="F4" s="468"/>
      <c r="G4" s="468"/>
    </row>
    <row r="5" spans="2:7" ht="12.75" customHeight="1">
      <c r="B5" s="95"/>
      <c r="C5" s="96"/>
      <c r="D5" s="96"/>
      <c r="E5" s="4"/>
      <c r="F5" s="84"/>
      <c r="G5" s="6"/>
    </row>
    <row r="6" spans="2:7" ht="12.75" customHeight="1">
      <c r="B6" s="484" t="s">
        <v>175</v>
      </c>
      <c r="C6" s="484"/>
      <c r="D6" s="484"/>
      <c r="E6" s="484"/>
      <c r="F6" s="484"/>
      <c r="G6" s="484"/>
    </row>
    <row r="7" spans="2:7" ht="12.75" customHeight="1">
      <c r="B7" s="485" t="s">
        <v>47</v>
      </c>
      <c r="C7" s="485"/>
      <c r="D7" s="485"/>
      <c r="E7" s="485"/>
      <c r="F7" s="485"/>
      <c r="G7" s="485"/>
    </row>
    <row r="8" spans="2:7" ht="12.75" customHeight="1">
      <c r="B8" s="485" t="s">
        <v>5</v>
      </c>
      <c r="C8" s="485"/>
      <c r="D8" s="485"/>
      <c r="E8" s="485"/>
      <c r="F8" s="485"/>
      <c r="G8" s="485"/>
    </row>
    <row r="9" spans="2:9" ht="12.75" customHeight="1">
      <c r="B9" s="468" t="s">
        <v>6</v>
      </c>
      <c r="C9" s="468"/>
      <c r="D9" s="468"/>
      <c r="E9" s="468"/>
      <c r="F9" s="468"/>
      <c r="G9" s="468"/>
      <c r="H9" s="6"/>
      <c r="I9" s="6"/>
    </row>
    <row r="10" spans="2:4" ht="12.75" customHeight="1">
      <c r="B10" s="28"/>
      <c r="C10" s="97"/>
      <c r="D10" s="97"/>
    </row>
    <row r="11" spans="2:7" ht="36.75" customHeight="1">
      <c r="B11" s="486" t="s">
        <v>176</v>
      </c>
      <c r="C11" s="486"/>
      <c r="D11" s="486"/>
      <c r="E11" s="486"/>
      <c r="F11" s="486"/>
      <c r="G11" s="486"/>
    </row>
    <row r="12" spans="2:7" ht="12.75" customHeight="1">
      <c r="B12" s="98"/>
      <c r="C12" s="99"/>
      <c r="D12" s="99"/>
      <c r="G12" s="6" t="s">
        <v>177</v>
      </c>
    </row>
    <row r="13" spans="2:7" ht="45.75" customHeight="1">
      <c r="B13" s="100" t="s">
        <v>178</v>
      </c>
      <c r="C13" s="101" t="s">
        <v>179</v>
      </c>
      <c r="D13" s="101" t="s">
        <v>180</v>
      </c>
      <c r="E13" s="10">
        <v>2022</v>
      </c>
      <c r="F13" s="10">
        <v>2023</v>
      </c>
      <c r="G13" s="10">
        <v>2024</v>
      </c>
    </row>
    <row r="14" spans="2:7" ht="12.75" customHeight="1">
      <c r="B14" s="102" t="s">
        <v>173</v>
      </c>
      <c r="C14" s="38"/>
      <c r="D14" s="38"/>
      <c r="E14" s="103">
        <f>E15+E23+E26+E28+E32+E40+E46+E49+E54+E58+E56+E38</f>
        <v>312534.8</v>
      </c>
      <c r="F14" s="103">
        <f>F15+F23+F26+F28+F32+F40+F46+F49+F54+F58+F56+F61</f>
        <v>237005.40000000002</v>
      </c>
      <c r="G14" s="103">
        <f>G15+G23+G26+G28+G32+G40+G46+G49+G54+G58+G56+G61</f>
        <v>238137.00000000003</v>
      </c>
    </row>
    <row r="15" spans="2:7" ht="12.75" customHeight="1">
      <c r="B15" s="104" t="s">
        <v>181</v>
      </c>
      <c r="C15" s="105" t="s">
        <v>182</v>
      </c>
      <c r="D15" s="38"/>
      <c r="E15" s="103">
        <f>E16+E17+E18+E20+E21+E22+E19</f>
        <v>40147.399999999994</v>
      </c>
      <c r="F15" s="103">
        <f>F16+F17+F18+F20+F21+F22+F19</f>
        <v>27963.299999999996</v>
      </c>
      <c r="G15" s="103">
        <f>G16+G17+G18+G20+G21+G22+G19</f>
        <v>28617.300000000003</v>
      </c>
    </row>
    <row r="16" spans="2:7" ht="27.75" customHeight="1">
      <c r="B16" s="88" t="s">
        <v>183</v>
      </c>
      <c r="C16" s="106" t="s">
        <v>182</v>
      </c>
      <c r="D16" s="106" t="s">
        <v>184</v>
      </c>
      <c r="E16" s="107">
        <f>'Прил. 7'!H24</f>
        <v>1685.6</v>
      </c>
      <c r="F16" s="107">
        <f>'Прил. 7'!I24</f>
        <v>1366.8</v>
      </c>
      <c r="G16" s="107">
        <f>'Прил. 7'!J24</f>
        <v>1566.8</v>
      </c>
    </row>
    <row r="17" spans="2:7" ht="40.5" customHeight="1">
      <c r="B17" s="88" t="s">
        <v>185</v>
      </c>
      <c r="C17" s="106" t="s">
        <v>182</v>
      </c>
      <c r="D17" s="106" t="s">
        <v>186</v>
      </c>
      <c r="E17" s="107">
        <f>'Прил. 7'!H34</f>
        <v>774.9</v>
      </c>
      <c r="F17" s="107">
        <f>'Прил. 7'!I34</f>
        <v>583</v>
      </c>
      <c r="G17" s="107">
        <f>'Прил. 7'!J34</f>
        <v>683</v>
      </c>
    </row>
    <row r="18" spans="2:7" ht="40.5" customHeight="1">
      <c r="B18" s="88" t="s">
        <v>187</v>
      </c>
      <c r="C18" s="106" t="s">
        <v>182</v>
      </c>
      <c r="D18" s="106" t="s">
        <v>188</v>
      </c>
      <c r="E18" s="107">
        <f>'Прил. 7'!H46</f>
        <v>14791.6</v>
      </c>
      <c r="F18" s="107">
        <f>'Прил. 7'!I46</f>
        <v>11856.4</v>
      </c>
      <c r="G18" s="107">
        <f>'Прил. 7'!J46</f>
        <v>12256.4</v>
      </c>
    </row>
    <row r="19" spans="2:7" ht="14.25" customHeight="1">
      <c r="B19" s="108" t="s">
        <v>189</v>
      </c>
      <c r="C19" s="106" t="s">
        <v>182</v>
      </c>
      <c r="D19" s="106" t="s">
        <v>190</v>
      </c>
      <c r="E19" s="107">
        <f>'Прил. 7'!H68</f>
        <v>48.2</v>
      </c>
      <c r="F19" s="107">
        <f>'Прил. 7'!I68</f>
        <v>3.4</v>
      </c>
      <c r="G19" s="107">
        <f>'Прил. 7'!J68</f>
        <v>3</v>
      </c>
    </row>
    <row r="20" spans="2:7" ht="27.75" customHeight="1">
      <c r="B20" s="88" t="s">
        <v>191</v>
      </c>
      <c r="C20" s="106" t="s">
        <v>182</v>
      </c>
      <c r="D20" s="106" t="s">
        <v>192</v>
      </c>
      <c r="E20" s="107">
        <f>'Прил. 7'!H74</f>
        <v>4088.8999999999996</v>
      </c>
      <c r="F20" s="107">
        <f>'Прил. 7'!I74</f>
        <v>2738.5</v>
      </c>
      <c r="G20" s="107">
        <f>'Прил. 7'!J74</f>
        <v>3279</v>
      </c>
    </row>
    <row r="21" spans="2:7" ht="12.75" customHeight="1">
      <c r="B21" s="88" t="s">
        <v>193</v>
      </c>
      <c r="C21" s="106" t="s">
        <v>182</v>
      </c>
      <c r="D21" s="106" t="s">
        <v>194</v>
      </c>
      <c r="E21" s="107">
        <f>'Прил. 7'!H90</f>
        <v>100</v>
      </c>
      <c r="F21" s="107">
        <f>'Прил. 7'!I90</f>
        <v>100</v>
      </c>
      <c r="G21" s="107">
        <f>'Прил. 7'!J90</f>
        <v>100</v>
      </c>
    </row>
    <row r="22" spans="2:7" ht="12.75" customHeight="1">
      <c r="B22" s="88" t="s">
        <v>195</v>
      </c>
      <c r="C22" s="106" t="s">
        <v>182</v>
      </c>
      <c r="D22" s="106" t="s">
        <v>196</v>
      </c>
      <c r="E22" s="107">
        <f>'Прил. 7'!H103</f>
        <v>18658.2</v>
      </c>
      <c r="F22" s="107">
        <f>'Прил. 7'!I103</f>
        <v>11315.199999999999</v>
      </c>
      <c r="G22" s="107">
        <f>'Прил. 7'!J103</f>
        <v>10729.1</v>
      </c>
    </row>
    <row r="23" spans="2:7" ht="12.75" customHeight="1">
      <c r="B23" s="109" t="s">
        <v>197</v>
      </c>
      <c r="C23" s="105" t="s">
        <v>198</v>
      </c>
      <c r="D23" s="105"/>
      <c r="E23" s="103">
        <f>E24+E25</f>
        <v>773.3</v>
      </c>
      <c r="F23" s="103">
        <f>F24+F25</f>
        <v>799</v>
      </c>
      <c r="G23" s="103">
        <f>G24+G25</f>
        <v>826.8</v>
      </c>
    </row>
    <row r="24" spans="2:7" ht="12.75" customHeight="1">
      <c r="B24" s="88" t="s">
        <v>199</v>
      </c>
      <c r="C24" s="106" t="s">
        <v>198</v>
      </c>
      <c r="D24" s="106" t="s">
        <v>200</v>
      </c>
      <c r="E24" s="107">
        <f>'Прил. 7'!H292</f>
        <v>773.3</v>
      </c>
      <c r="F24" s="107">
        <f>'Прил. 7'!I292</f>
        <v>799</v>
      </c>
      <c r="G24" s="107">
        <f>'Прил. 7'!J292</f>
        <v>826.8</v>
      </c>
    </row>
    <row r="25" spans="2:7" ht="12.75" customHeight="1" hidden="1">
      <c r="B25" s="88"/>
      <c r="C25" s="106"/>
      <c r="D25" s="106"/>
      <c r="E25" s="107"/>
      <c r="F25" s="110"/>
      <c r="G25" s="110"/>
    </row>
    <row r="26" spans="2:7" ht="12.75" customHeight="1" hidden="1">
      <c r="B26" s="109"/>
      <c r="C26" s="105"/>
      <c r="D26" s="105"/>
      <c r="E26" s="103"/>
      <c r="F26" s="110"/>
      <c r="G26" s="110"/>
    </row>
    <row r="27" spans="2:7" ht="25.5" customHeight="1" hidden="1">
      <c r="B27" s="88"/>
      <c r="C27" s="106"/>
      <c r="D27" s="106"/>
      <c r="E27" s="107"/>
      <c r="F27" s="110"/>
      <c r="G27" s="110"/>
    </row>
    <row r="28" spans="2:7" ht="12.75" customHeight="1">
      <c r="B28" s="109" t="s">
        <v>201</v>
      </c>
      <c r="C28" s="105" t="s">
        <v>202</v>
      </c>
      <c r="D28" s="105"/>
      <c r="E28" s="103">
        <f>E29+E30+E31</f>
        <v>58982.5</v>
      </c>
      <c r="F28" s="103">
        <f>F29+F30+F31</f>
        <v>30910.1</v>
      </c>
      <c r="G28" s="103">
        <f>G29+G30+G31</f>
        <v>30920.4</v>
      </c>
    </row>
    <row r="29" spans="2:7" ht="12.75" customHeight="1">
      <c r="B29" s="51" t="s">
        <v>203</v>
      </c>
      <c r="C29" s="106" t="s">
        <v>202</v>
      </c>
      <c r="D29" s="106" t="s">
        <v>204</v>
      </c>
      <c r="E29" s="107">
        <f>'Прил. 7'!H326</f>
        <v>1375</v>
      </c>
      <c r="F29" s="107">
        <f>'Прил. 7'!I326</f>
        <v>910.1</v>
      </c>
      <c r="G29" s="107">
        <f>'Прил. 7'!J326</f>
        <v>920.4</v>
      </c>
    </row>
    <row r="30" spans="2:7" ht="12.75" customHeight="1">
      <c r="B30" s="88" t="s">
        <v>205</v>
      </c>
      <c r="C30" s="106" t="s">
        <v>202</v>
      </c>
      <c r="D30" s="106" t="s">
        <v>206</v>
      </c>
      <c r="E30" s="107">
        <f>'Прил. 7'!H333</f>
        <v>57607.5</v>
      </c>
      <c r="F30" s="107">
        <f>'Прил. 7'!I333</f>
        <v>30000</v>
      </c>
      <c r="G30" s="107">
        <f>'Прил. 7'!J333</f>
        <v>30000</v>
      </c>
    </row>
    <row r="31" spans="2:7" ht="12.75" customHeight="1" hidden="1">
      <c r="B31" s="111"/>
      <c r="C31" s="106"/>
      <c r="D31" s="106"/>
      <c r="E31" s="107"/>
      <c r="F31" s="110"/>
      <c r="G31" s="110"/>
    </row>
    <row r="32" spans="2:7" ht="12.75" customHeight="1">
      <c r="B32" s="109" t="s">
        <v>207</v>
      </c>
      <c r="C32" s="105" t="s">
        <v>208</v>
      </c>
      <c r="D32" s="105"/>
      <c r="E32" s="103">
        <f>E33+E35+E36+E37+E34</f>
        <v>13843.2</v>
      </c>
      <c r="F32" s="103">
        <f>F33+F35+F36+F37+F34</f>
        <v>4041.7</v>
      </c>
      <c r="G32" s="103">
        <f>G33+G35+G36+G37+G34</f>
        <v>6143</v>
      </c>
    </row>
    <row r="33" spans="2:7" ht="12.75" customHeight="1" hidden="1">
      <c r="B33" s="88"/>
      <c r="C33" s="106"/>
      <c r="D33" s="106"/>
      <c r="E33" s="107"/>
      <c r="F33" s="110"/>
      <c r="G33" s="110"/>
    </row>
    <row r="34" spans="2:7" ht="12.75" customHeight="1">
      <c r="B34" s="88" t="s">
        <v>209</v>
      </c>
      <c r="C34" s="106" t="s">
        <v>208</v>
      </c>
      <c r="D34" s="106" t="s">
        <v>210</v>
      </c>
      <c r="E34" s="107">
        <f>'Прил. 7'!H385</f>
        <v>160</v>
      </c>
      <c r="F34" s="107">
        <f>'Прил. 7'!I385</f>
        <v>75</v>
      </c>
      <c r="G34" s="107">
        <f>'Прил. 7'!J385</f>
        <v>4039.1</v>
      </c>
    </row>
    <row r="35" spans="2:7" ht="12.75" customHeight="1">
      <c r="B35" s="88" t="s">
        <v>211</v>
      </c>
      <c r="C35" s="106" t="s">
        <v>208</v>
      </c>
      <c r="D35" s="106" t="s">
        <v>212</v>
      </c>
      <c r="E35" s="107">
        <f>'Прил. 7'!H410</f>
        <v>6462</v>
      </c>
      <c r="F35" s="107">
        <f>'Прил. 7'!I410</f>
        <v>2078.1</v>
      </c>
      <c r="G35" s="107">
        <f>'Прил. 7'!J410</f>
        <v>25.6</v>
      </c>
    </row>
    <row r="36" spans="2:7" ht="15.75" customHeight="1">
      <c r="B36" s="112" t="s">
        <v>213</v>
      </c>
      <c r="C36" s="113" t="s">
        <v>208</v>
      </c>
      <c r="D36" s="113" t="s">
        <v>214</v>
      </c>
      <c r="E36" s="114">
        <f>'Прил. 7'!H453</f>
        <v>4717.4</v>
      </c>
      <c r="F36" s="114">
        <f>'Прил. 7'!I453</f>
        <v>10.3</v>
      </c>
      <c r="G36" s="114">
        <f>'Прил. 7'!J453</f>
        <v>0</v>
      </c>
    </row>
    <row r="37" spans="2:7" ht="14.25" customHeight="1">
      <c r="B37" s="111" t="s">
        <v>215</v>
      </c>
      <c r="C37" s="115" t="s">
        <v>208</v>
      </c>
      <c r="D37" s="113" t="s">
        <v>216</v>
      </c>
      <c r="E37" s="114">
        <f>'Прил. 7'!H516</f>
        <v>2503.8</v>
      </c>
      <c r="F37" s="114">
        <f>'Прил. 7'!I516</f>
        <v>1878.3</v>
      </c>
      <c r="G37" s="114">
        <f>'Прил. 7'!J516</f>
        <v>2078.2999999999997</v>
      </c>
    </row>
    <row r="38" spans="2:7" ht="14.25" customHeight="1">
      <c r="B38" s="116" t="s">
        <v>217</v>
      </c>
      <c r="C38" s="105" t="s">
        <v>218</v>
      </c>
      <c r="D38" s="105"/>
      <c r="E38" s="103">
        <f>E39</f>
        <v>0</v>
      </c>
      <c r="F38" s="103">
        <f>F39</f>
        <v>0</v>
      </c>
      <c r="G38" s="103">
        <f>G39</f>
        <v>0</v>
      </c>
    </row>
    <row r="39" spans="2:7" ht="14.25" customHeight="1">
      <c r="B39" s="117" t="s">
        <v>219</v>
      </c>
      <c r="C39" s="106" t="s">
        <v>218</v>
      </c>
      <c r="D39" s="106" t="s">
        <v>220</v>
      </c>
      <c r="E39" s="107">
        <f>'Прил. 7'!H535</f>
        <v>0</v>
      </c>
      <c r="F39" s="107">
        <f>'Прил. 7'!I527</f>
        <v>0</v>
      </c>
      <c r="G39" s="107">
        <f>'Прил. 7'!J527</f>
        <v>0</v>
      </c>
    </row>
    <row r="40" spans="2:7" ht="12.75" customHeight="1">
      <c r="B40" s="118" t="s">
        <v>221</v>
      </c>
      <c r="C40" s="105" t="s">
        <v>222</v>
      </c>
      <c r="D40" s="105"/>
      <c r="E40" s="103">
        <f>E41+E42+E44+E43+E45</f>
        <v>167817.9</v>
      </c>
      <c r="F40" s="103">
        <f>F41+F42+F44+F43+F45</f>
        <v>150647.4</v>
      </c>
      <c r="G40" s="103">
        <f>G41+G42+G44+G43+G45</f>
        <v>147201.2</v>
      </c>
    </row>
    <row r="41" spans="2:7" ht="12.75" customHeight="1">
      <c r="B41" s="88" t="s">
        <v>223</v>
      </c>
      <c r="C41" s="106" t="s">
        <v>222</v>
      </c>
      <c r="D41" s="106" t="s">
        <v>224</v>
      </c>
      <c r="E41" s="107">
        <f>'Прил. 7'!H546</f>
        <v>25001.3</v>
      </c>
      <c r="F41" s="107">
        <f>'Прил. 7'!I546</f>
        <v>22935.199999999997</v>
      </c>
      <c r="G41" s="107">
        <f>'Прил. 7'!J546</f>
        <v>22437</v>
      </c>
    </row>
    <row r="42" spans="2:8" ht="12.75" customHeight="1">
      <c r="B42" s="88" t="s">
        <v>225</v>
      </c>
      <c r="C42" s="106" t="s">
        <v>222</v>
      </c>
      <c r="D42" s="106" t="s">
        <v>226</v>
      </c>
      <c r="E42" s="107">
        <f>'Прил. 7'!H578</f>
        <v>124015.6</v>
      </c>
      <c r="F42" s="107">
        <f>'Прил. 7'!I578</f>
        <v>112553.7</v>
      </c>
      <c r="G42" s="107">
        <f>'Прил. 7'!J578</f>
        <v>110994.49999999999</v>
      </c>
      <c r="H42" s="119"/>
    </row>
    <row r="43" spans="2:7" ht="12.75" customHeight="1">
      <c r="B43" s="88" t="s">
        <v>227</v>
      </c>
      <c r="C43" s="106" t="s">
        <v>222</v>
      </c>
      <c r="D43" s="106" t="s">
        <v>228</v>
      </c>
      <c r="E43" s="107">
        <f>'Прил. 7'!H646</f>
        <v>13303.399999999998</v>
      </c>
      <c r="F43" s="107">
        <f>'Прил. 7'!I646</f>
        <v>10807.3</v>
      </c>
      <c r="G43" s="107">
        <f>'Прил. 7'!J646</f>
        <v>9018.5</v>
      </c>
    </row>
    <row r="44" spans="2:7" ht="12.75" customHeight="1">
      <c r="B44" s="88" t="s">
        <v>229</v>
      </c>
      <c r="C44" s="106" t="s">
        <v>222</v>
      </c>
      <c r="D44" s="106" t="s">
        <v>230</v>
      </c>
      <c r="E44" s="107">
        <f>'Прил. 7'!H707</f>
        <v>591.2</v>
      </c>
      <c r="F44" s="107">
        <f>'Прил. 7'!I707</f>
        <v>498.2</v>
      </c>
      <c r="G44" s="107">
        <f>'Прил. 7'!J707</f>
        <v>498.2</v>
      </c>
    </row>
    <row r="45" spans="2:7" ht="12.75" customHeight="1">
      <c r="B45" s="88" t="s">
        <v>231</v>
      </c>
      <c r="C45" s="106" t="s">
        <v>222</v>
      </c>
      <c r="D45" s="106" t="s">
        <v>232</v>
      </c>
      <c r="E45" s="107">
        <f>'Прил. 7'!H847</f>
        <v>4906.4</v>
      </c>
      <c r="F45" s="107">
        <f>'Прил. 7'!I847</f>
        <v>3853</v>
      </c>
      <c r="G45" s="107">
        <f>'Прил. 7'!J847</f>
        <v>4253</v>
      </c>
    </row>
    <row r="46" spans="2:7" ht="12.75" customHeight="1">
      <c r="B46" s="109" t="s">
        <v>233</v>
      </c>
      <c r="C46" s="105" t="s">
        <v>234</v>
      </c>
      <c r="D46" s="105"/>
      <c r="E46" s="103">
        <f>E47+E48</f>
        <v>12802.2</v>
      </c>
      <c r="F46" s="103">
        <f>F47+F48</f>
        <v>8935</v>
      </c>
      <c r="G46" s="103">
        <f>G47+G48</f>
        <v>9385.5</v>
      </c>
    </row>
    <row r="47" spans="2:7" ht="12.75" customHeight="1">
      <c r="B47" s="88" t="s">
        <v>235</v>
      </c>
      <c r="C47" s="106" t="s">
        <v>234</v>
      </c>
      <c r="D47" s="106" t="s">
        <v>236</v>
      </c>
      <c r="E47" s="107">
        <f>'Прил. 7'!H882</f>
        <v>10010.6</v>
      </c>
      <c r="F47" s="107">
        <f>'Прил. 7'!I882</f>
        <v>6907.799999999999</v>
      </c>
      <c r="G47" s="107">
        <f>'Прил. 7'!J882</f>
        <v>7358.299999999999</v>
      </c>
    </row>
    <row r="48" spans="2:7" ht="12.75" customHeight="1">
      <c r="B48" s="120" t="s">
        <v>237</v>
      </c>
      <c r="C48" s="106" t="s">
        <v>234</v>
      </c>
      <c r="D48" s="106" t="s">
        <v>238</v>
      </c>
      <c r="E48" s="107">
        <f>'Прил. 7'!H933</f>
        <v>2791.6</v>
      </c>
      <c r="F48" s="107">
        <f>'Прил. 7'!I933</f>
        <v>2027.1999999999998</v>
      </c>
      <c r="G48" s="107">
        <f>'Прил. 7'!J933</f>
        <v>2027.1999999999998</v>
      </c>
    </row>
    <row r="49" spans="2:7" ht="12.75" customHeight="1">
      <c r="B49" s="109" t="s">
        <v>239</v>
      </c>
      <c r="C49" s="105" t="s">
        <v>240</v>
      </c>
      <c r="D49" s="105"/>
      <c r="E49" s="103">
        <f>E50+E51+E52+E53</f>
        <v>9123.7</v>
      </c>
      <c r="F49" s="103">
        <f>F50+F51+F52+F53</f>
        <v>6671.700000000001</v>
      </c>
      <c r="G49" s="103">
        <f>G50+G51+G52+G53</f>
        <v>5533.1</v>
      </c>
    </row>
    <row r="50" spans="2:7" ht="12.75" customHeight="1">
      <c r="B50" s="88" t="s">
        <v>241</v>
      </c>
      <c r="C50" s="106" t="s">
        <v>240</v>
      </c>
      <c r="D50" s="106" t="s">
        <v>242</v>
      </c>
      <c r="E50" s="107">
        <f>'Прил. 7'!H986</f>
        <v>1400</v>
      </c>
      <c r="F50" s="107">
        <f>'Прил. 7'!I986</f>
        <v>1256.3</v>
      </c>
      <c r="G50" s="107">
        <f>'Прил. 7'!J986</f>
        <v>854.7</v>
      </c>
    </row>
    <row r="51" spans="2:7" ht="12.75" customHeight="1">
      <c r="B51" s="88" t="s">
        <v>243</v>
      </c>
      <c r="C51" s="106" t="s">
        <v>240</v>
      </c>
      <c r="D51" s="106" t="s">
        <v>244</v>
      </c>
      <c r="E51" s="107">
        <f>'Прил. 7'!H992</f>
        <v>1230</v>
      </c>
      <c r="F51" s="107">
        <f>'Прил. 7'!I992</f>
        <v>860</v>
      </c>
      <c r="G51" s="107">
        <f>'Прил. 7'!J992</f>
        <v>150</v>
      </c>
    </row>
    <row r="52" spans="2:7" ht="12.75" customHeight="1">
      <c r="B52" s="88" t="s">
        <v>245</v>
      </c>
      <c r="C52" s="106" t="s">
        <v>240</v>
      </c>
      <c r="D52" s="106" t="s">
        <v>246</v>
      </c>
      <c r="E52" s="107">
        <f>'Прил. 7'!H1026</f>
        <v>4880.6</v>
      </c>
      <c r="F52" s="107">
        <f>'Прил. 7'!I1026</f>
        <v>3232.9</v>
      </c>
      <c r="G52" s="107">
        <f>'Прил. 7'!J1026</f>
        <v>3205.9</v>
      </c>
    </row>
    <row r="53" spans="2:7" ht="12.75" customHeight="1">
      <c r="B53" s="88" t="s">
        <v>247</v>
      </c>
      <c r="C53" s="106" t="s">
        <v>240</v>
      </c>
      <c r="D53" s="106" t="s">
        <v>248</v>
      </c>
      <c r="E53" s="107">
        <f>'Прил. 7'!H1070</f>
        <v>1613.1000000000001</v>
      </c>
      <c r="F53" s="107">
        <f>'Прил. 7'!I1070</f>
        <v>1322.5</v>
      </c>
      <c r="G53" s="107">
        <f>'Прил. 7'!J1070</f>
        <v>1322.5</v>
      </c>
    </row>
    <row r="54" spans="2:7" ht="12.75" customHeight="1">
      <c r="B54" s="109" t="s">
        <v>249</v>
      </c>
      <c r="C54" s="105" t="s">
        <v>250</v>
      </c>
      <c r="D54" s="105"/>
      <c r="E54" s="103">
        <f>E55</f>
        <v>352</v>
      </c>
      <c r="F54" s="103">
        <f>F55</f>
        <v>352</v>
      </c>
      <c r="G54" s="103">
        <f>G55</f>
        <v>352</v>
      </c>
    </row>
    <row r="55" spans="2:7" ht="12.75" customHeight="1">
      <c r="B55" s="88" t="s">
        <v>251</v>
      </c>
      <c r="C55" s="106" t="s">
        <v>250</v>
      </c>
      <c r="D55" s="106" t="s">
        <v>252</v>
      </c>
      <c r="E55" s="107">
        <f>'Прил. 7'!H1101</f>
        <v>352</v>
      </c>
      <c r="F55" s="107">
        <f>'Прил. 7'!I1101</f>
        <v>352</v>
      </c>
      <c r="G55" s="107">
        <f>'Прил. 7'!J1101</f>
        <v>352</v>
      </c>
    </row>
    <row r="56" spans="2:7" ht="12.75" customHeight="1">
      <c r="B56" s="116" t="s">
        <v>253</v>
      </c>
      <c r="C56" s="121">
        <v>1300</v>
      </c>
      <c r="D56" s="106"/>
      <c r="E56" s="103">
        <f>E57</f>
        <v>450</v>
      </c>
      <c r="F56" s="103">
        <f>F57</f>
        <v>288</v>
      </c>
      <c r="G56" s="103">
        <f>G57</f>
        <v>0</v>
      </c>
    </row>
    <row r="57" spans="2:7" ht="14.25" customHeight="1">
      <c r="B57" s="117" t="s">
        <v>254</v>
      </c>
      <c r="C57" s="122">
        <v>1300</v>
      </c>
      <c r="D57" s="122">
        <v>1301</v>
      </c>
      <c r="E57" s="107">
        <f>'Прил. 7'!H1141</f>
        <v>450</v>
      </c>
      <c r="F57" s="107">
        <f>'Прил. 7'!I1141</f>
        <v>288</v>
      </c>
      <c r="G57" s="107">
        <f>'Прил. 7'!J1141</f>
        <v>0</v>
      </c>
    </row>
    <row r="58" spans="2:7" ht="26.25" customHeight="1">
      <c r="B58" s="109" t="s">
        <v>255</v>
      </c>
      <c r="C58" s="105" t="s">
        <v>256</v>
      </c>
      <c r="D58" s="105"/>
      <c r="E58" s="103">
        <f>E59+E60</f>
        <v>8242.6</v>
      </c>
      <c r="F58" s="103">
        <f>F59+F60</f>
        <v>3655.6</v>
      </c>
      <c r="G58" s="103">
        <f>G59+G60</f>
        <v>3655.6</v>
      </c>
    </row>
    <row r="59" spans="2:7" ht="27.75" customHeight="1">
      <c r="B59" s="88" t="s">
        <v>257</v>
      </c>
      <c r="C59" s="106" t="s">
        <v>256</v>
      </c>
      <c r="D59" s="106" t="s">
        <v>258</v>
      </c>
      <c r="E59" s="107">
        <f>'Прил. 7'!H1149</f>
        <v>3655.6</v>
      </c>
      <c r="F59" s="107">
        <f>'Прил. 7'!I1149</f>
        <v>3655.6</v>
      </c>
      <c r="G59" s="107">
        <f>'Прил. 7'!J1149</f>
        <v>3655.6</v>
      </c>
    </row>
    <row r="60" spans="2:7" ht="12.75" customHeight="1">
      <c r="B60" s="88" t="s">
        <v>259</v>
      </c>
      <c r="C60" s="106" t="s">
        <v>256</v>
      </c>
      <c r="D60" s="106" t="s">
        <v>260</v>
      </c>
      <c r="E60" s="107">
        <f>'Прил. 7'!H1155</f>
        <v>4587</v>
      </c>
      <c r="F60" s="107">
        <f>'Прил. 7'!I1155</f>
        <v>0</v>
      </c>
      <c r="G60" s="107">
        <f>'Прил. 7'!J1155</f>
        <v>0</v>
      </c>
    </row>
    <row r="61" spans="2:7" ht="12.75" customHeight="1">
      <c r="B61" s="123" t="s">
        <v>261</v>
      </c>
      <c r="C61" s="124">
        <v>9900</v>
      </c>
      <c r="D61" s="124"/>
      <c r="E61" s="125">
        <f>E62</f>
        <v>0</v>
      </c>
      <c r="F61" s="126">
        <f>F62</f>
        <v>2741.6</v>
      </c>
      <c r="G61" s="126">
        <f>G62</f>
        <v>5502.1</v>
      </c>
    </row>
    <row r="62" spans="2:7" ht="12.75" customHeight="1">
      <c r="B62" s="127" t="s">
        <v>261</v>
      </c>
      <c r="C62" s="128">
        <v>9900</v>
      </c>
      <c r="D62" s="128">
        <v>9999</v>
      </c>
      <c r="E62" s="129">
        <f>'Прил. 7'!H1161</f>
        <v>0</v>
      </c>
      <c r="F62" s="130">
        <f>'Прил. 7'!I1161</f>
        <v>2741.6</v>
      </c>
      <c r="G62" s="130">
        <f>'Прил. 7'!J1161</f>
        <v>5502.1</v>
      </c>
    </row>
  </sheetData>
  <sheetProtection selectLockedCells="1" selectUnlockedCells="1"/>
  <autoFilter ref="B13:G725"/>
  <mergeCells count="9">
    <mergeCell ref="B8:G8"/>
    <mergeCell ref="B9:G9"/>
    <mergeCell ref="B11:G11"/>
    <mergeCell ref="F1:G1"/>
    <mergeCell ref="B2:G2"/>
    <mergeCell ref="B3:G3"/>
    <mergeCell ref="B4:G4"/>
    <mergeCell ref="B6:G6"/>
    <mergeCell ref="B7:G7"/>
  </mergeCells>
  <printOptions/>
  <pageMargins left="1.1" right="0.22013888888888888" top="0.5701388888888889" bottom="0.2701388888888889" header="0.5118110236220472" footer="0.5118110236220472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1:P1169"/>
  <sheetViews>
    <sheetView zoomScale="85" zoomScaleNormal="85" zoomScalePageLayoutView="0" workbookViewId="0" topLeftCell="A1">
      <selection activeCell="L1018" sqref="L1018"/>
    </sheetView>
  </sheetViews>
  <sheetFormatPr defaultColWidth="7.375" defaultRowHeight="12.75"/>
  <cols>
    <col min="1" max="1" width="7.375" style="131" customWidth="1"/>
    <col min="2" max="2" width="103.625" style="132" customWidth="1"/>
    <col min="3" max="4" width="9.875" style="133" customWidth="1"/>
    <col min="5" max="5" width="14.875" style="133" customWidth="1"/>
    <col min="6" max="6" width="4.875" style="133" customWidth="1"/>
    <col min="7" max="7" width="5.375" style="133" customWidth="1"/>
    <col min="8" max="8" width="11.00390625" style="133" customWidth="1"/>
    <col min="9" max="9" width="11.375" style="133" customWidth="1"/>
    <col min="10" max="10" width="11.00390625" style="133" customWidth="1"/>
    <col min="11" max="11" width="10.00390625" style="131" customWidth="1"/>
    <col min="12" max="13" width="8.375" style="131" customWidth="1"/>
    <col min="14" max="64" width="7.375" style="131" customWidth="1"/>
    <col min="65" max="16384" width="7.375" style="134" customWidth="1"/>
  </cols>
  <sheetData>
    <row r="1" spans="3:10" ht="12.75" customHeight="1">
      <c r="C1" s="135"/>
      <c r="D1" s="136"/>
      <c r="E1" s="137"/>
      <c r="F1" s="137"/>
      <c r="G1" s="5"/>
      <c r="H1" s="6"/>
      <c r="I1" s="466" t="s">
        <v>262</v>
      </c>
      <c r="J1" s="466"/>
    </row>
    <row r="2" spans="2:10" ht="12.75" customHeight="1">
      <c r="B2" s="487" t="s">
        <v>1</v>
      </c>
      <c r="C2" s="487"/>
      <c r="D2" s="487"/>
      <c r="E2" s="487"/>
      <c r="F2" s="487"/>
      <c r="G2" s="487"/>
      <c r="H2" s="487"/>
      <c r="I2" s="487"/>
      <c r="J2" s="487"/>
    </row>
    <row r="3" spans="2:10" ht="12.75" customHeight="1">
      <c r="B3" s="487" t="s">
        <v>2</v>
      </c>
      <c r="C3" s="487"/>
      <c r="D3" s="487"/>
      <c r="E3" s="487"/>
      <c r="F3" s="487"/>
      <c r="G3" s="487"/>
      <c r="H3" s="487"/>
      <c r="I3" s="487"/>
      <c r="J3" s="487"/>
    </row>
    <row r="4" spans="2:10" ht="12.75" customHeight="1">
      <c r="B4" s="488" t="s">
        <v>263</v>
      </c>
      <c r="C4" s="488"/>
      <c r="D4" s="488"/>
      <c r="E4" s="488"/>
      <c r="F4" s="488"/>
      <c r="G4" s="488"/>
      <c r="H4" s="488"/>
      <c r="I4" s="488"/>
      <c r="J4" s="488"/>
    </row>
    <row r="5" spans="3:10" ht="18" customHeight="1">
      <c r="C5" s="489"/>
      <c r="D5" s="489"/>
      <c r="E5" s="489"/>
      <c r="F5" s="489"/>
      <c r="G5" s="489"/>
      <c r="H5" s="489"/>
      <c r="I5" s="489"/>
      <c r="J5" s="489"/>
    </row>
    <row r="6" spans="3:10" ht="15.75" customHeight="1">
      <c r="C6" s="136"/>
      <c r="D6" s="136"/>
      <c r="E6" s="136"/>
      <c r="F6" s="136"/>
      <c r="G6" s="490" t="s">
        <v>264</v>
      </c>
      <c r="H6" s="490"/>
      <c r="I6" s="490"/>
      <c r="J6" s="490"/>
    </row>
    <row r="7" spans="3:10" ht="12.75" customHeight="1">
      <c r="C7" s="491" t="s">
        <v>47</v>
      </c>
      <c r="D7" s="491"/>
      <c r="E7" s="491"/>
      <c r="F7" s="491"/>
      <c r="G7" s="491"/>
      <c r="H7" s="491"/>
      <c r="I7" s="491"/>
      <c r="J7" s="491"/>
    </row>
    <row r="8" spans="2:10" ht="12.75" customHeight="1">
      <c r="B8" s="492" t="s">
        <v>5</v>
      </c>
      <c r="C8" s="492"/>
      <c r="D8" s="492"/>
      <c r="E8" s="492"/>
      <c r="F8" s="492"/>
      <c r="G8" s="492"/>
      <c r="H8" s="492"/>
      <c r="I8" s="492"/>
      <c r="J8" s="492"/>
    </row>
    <row r="9" spans="2:13" ht="12.75" customHeight="1">
      <c r="B9" s="488" t="s">
        <v>6</v>
      </c>
      <c r="C9" s="488"/>
      <c r="D9" s="488"/>
      <c r="E9" s="488"/>
      <c r="F9" s="488"/>
      <c r="G9" s="488"/>
      <c r="H9" s="488"/>
      <c r="I9" s="488"/>
      <c r="J9" s="488"/>
      <c r="K9" s="6"/>
      <c r="L9" s="6"/>
      <c r="M9" s="6"/>
    </row>
    <row r="10" spans="2:8" ht="12.75" customHeight="1">
      <c r="B10" s="138"/>
      <c r="C10" s="135"/>
      <c r="D10" s="135"/>
      <c r="E10" s="135"/>
      <c r="F10" s="135"/>
      <c r="G10" s="135"/>
      <c r="H10" s="139"/>
    </row>
    <row r="11" spans="2:10" ht="41.25" customHeight="1">
      <c r="B11" s="493" t="s">
        <v>265</v>
      </c>
      <c r="C11" s="493"/>
      <c r="D11" s="493"/>
      <c r="E11" s="493"/>
      <c r="F11" s="493"/>
      <c r="G11" s="493"/>
      <c r="H11" s="493"/>
      <c r="I11" s="493"/>
      <c r="J11" s="493"/>
    </row>
    <row r="12" spans="2:10" ht="12.75" customHeight="1">
      <c r="B12" s="140"/>
      <c r="J12" s="6" t="s">
        <v>177</v>
      </c>
    </row>
    <row r="13" spans="2:10" ht="22.5" customHeight="1">
      <c r="B13" s="141" t="s">
        <v>178</v>
      </c>
      <c r="C13" s="101" t="s">
        <v>179</v>
      </c>
      <c r="D13" s="101" t="s">
        <v>180</v>
      </c>
      <c r="E13" s="101" t="s">
        <v>266</v>
      </c>
      <c r="F13" s="101" t="s">
        <v>267</v>
      </c>
      <c r="G13" s="142" t="s">
        <v>268</v>
      </c>
      <c r="H13" s="10">
        <v>2022</v>
      </c>
      <c r="I13" s="10">
        <v>2023</v>
      </c>
      <c r="J13" s="10">
        <v>2024</v>
      </c>
    </row>
    <row r="14" spans="2:10" ht="12.75" customHeight="1">
      <c r="B14" s="143" t="s">
        <v>173</v>
      </c>
      <c r="C14" s="38"/>
      <c r="D14" s="38"/>
      <c r="E14" s="38"/>
      <c r="F14" s="38"/>
      <c r="G14" s="38"/>
      <c r="H14" s="144">
        <f>H20+H289+H323+H381+H542+H876+H982+H1098+H1139+H1146+H532+H1161</f>
        <v>312534.8</v>
      </c>
      <c r="I14" s="144">
        <f>I20+I289+I323+I381+I542+I876+I982+I1098+I1139+I1146+I532+I1161</f>
        <v>237005.40000000002</v>
      </c>
      <c r="J14" s="144">
        <f>J20+J289+J323+J381+J542+J876+J982+J1098+J1139+J1146+J532+J1161</f>
        <v>238137.00000000003</v>
      </c>
    </row>
    <row r="15" spans="2:10" ht="12.75" customHeight="1" hidden="1">
      <c r="B15" s="143" t="s">
        <v>269</v>
      </c>
      <c r="C15" s="38"/>
      <c r="D15" s="38"/>
      <c r="E15" s="38"/>
      <c r="F15" s="38"/>
      <c r="G15" s="38">
        <v>1</v>
      </c>
      <c r="H15" s="144">
        <f>H877</f>
        <v>0</v>
      </c>
      <c r="I15" s="144">
        <f>I877</f>
        <v>0</v>
      </c>
      <c r="J15" s="144">
        <f>J877</f>
        <v>0</v>
      </c>
    </row>
    <row r="16" spans="2:10" ht="12.75" customHeight="1">
      <c r="B16" s="143" t="s">
        <v>270</v>
      </c>
      <c r="C16" s="38"/>
      <c r="D16" s="38"/>
      <c r="E16" s="38"/>
      <c r="F16" s="38"/>
      <c r="G16" s="38">
        <v>2</v>
      </c>
      <c r="H16" s="144">
        <f>H21+H324+H382+H543+H878+H983+H1099+H1147+H1140+H533+H1162</f>
        <v>149090.5</v>
      </c>
      <c r="I16" s="144">
        <f>I21+I324+I382+I543+I878+I983+I1099+I1147+I1140+I533+I1162</f>
        <v>109626.20000000001</v>
      </c>
      <c r="J16" s="144">
        <f>J21+J324+J382+J543+J878+J983+J1099+J1147+J1140+J533+J1162</f>
        <v>109992</v>
      </c>
    </row>
    <row r="17" spans="2:10" ht="12.75" customHeight="1">
      <c r="B17" s="143" t="s">
        <v>271</v>
      </c>
      <c r="C17" s="38"/>
      <c r="D17" s="38"/>
      <c r="E17" s="38"/>
      <c r="F17" s="38"/>
      <c r="G17" s="38">
        <v>3</v>
      </c>
      <c r="H17" s="144">
        <f>H22+H325+H383+H544+H879+H984+H1148+H534</f>
        <v>144848.59999999998</v>
      </c>
      <c r="I17" s="144">
        <f>I22+I325+I383+I544+I879+I984+I1148+I534</f>
        <v>112847.20000000001</v>
      </c>
      <c r="J17" s="144">
        <f>J22+J325+J383+J544+J879+J984+J1148+J534</f>
        <v>111485.79999999999</v>
      </c>
    </row>
    <row r="18" spans="2:10" ht="12.75" customHeight="1">
      <c r="B18" s="143" t="s">
        <v>272</v>
      </c>
      <c r="C18" s="38"/>
      <c r="D18" s="38"/>
      <c r="E18" s="38"/>
      <c r="F18" s="38"/>
      <c r="G18" s="38">
        <v>4</v>
      </c>
      <c r="H18" s="144">
        <f>H23+H291+H545+H880+H985+H384</f>
        <v>18595.7</v>
      </c>
      <c r="I18" s="144">
        <f>I23+I291+I545+I880+I985+I384</f>
        <v>14531.999999999998</v>
      </c>
      <c r="J18" s="144">
        <f>J23+J291+J545+J880+J985+J384</f>
        <v>16659.2</v>
      </c>
    </row>
    <row r="19" spans="2:10" ht="12.75" customHeight="1" hidden="1">
      <c r="B19" s="143" t="s">
        <v>273</v>
      </c>
      <c r="C19" s="38"/>
      <c r="D19" s="38"/>
      <c r="E19" s="38"/>
      <c r="F19" s="38"/>
      <c r="G19" s="38">
        <v>6</v>
      </c>
      <c r="H19" s="144"/>
      <c r="I19" s="145"/>
      <c r="J19" s="145"/>
    </row>
    <row r="20" spans="2:10" ht="12.75" customHeight="1">
      <c r="B20" s="146" t="s">
        <v>181</v>
      </c>
      <c r="C20" s="105" t="s">
        <v>182</v>
      </c>
      <c r="D20" s="38"/>
      <c r="E20" s="38"/>
      <c r="F20" s="38"/>
      <c r="G20" s="38"/>
      <c r="H20" s="144">
        <f>H24+H34+H46+H68+H74+H90+H103</f>
        <v>40147.399999999994</v>
      </c>
      <c r="I20" s="144">
        <f>I24+I34+I46+I68+I74+I90+I103</f>
        <v>27963.299999999996</v>
      </c>
      <c r="J20" s="144">
        <f>J24+J34+J46+J68+J74+J90+J103</f>
        <v>28617.300000000003</v>
      </c>
    </row>
    <row r="21" spans="2:10" ht="12.75" customHeight="1">
      <c r="B21" s="143" t="s">
        <v>270</v>
      </c>
      <c r="C21" s="38"/>
      <c r="D21" s="38"/>
      <c r="E21" s="38"/>
      <c r="F21" s="38"/>
      <c r="G21" s="38">
        <v>2</v>
      </c>
      <c r="H21" s="144">
        <f>H29+H39+H42+H52+H57+H60+H63+H79+H82+H95+H110+H128+H220+H224+H227+H236+H251+H254+H258+H256+H85+H45+H156+H163+H216+H232+H234+H230+H191+H240+H243</f>
        <v>38518.9</v>
      </c>
      <c r="I21" s="144">
        <f>I29+I39+I42+I52+I57+I60+I63+I79+I82+I95+I110+I128+I220+I224+I227+I236+I251+I254+I258+I256+I85+I45+I156+I163+I216+I232+I234</f>
        <v>26941.999999999993</v>
      </c>
      <c r="J21" s="144">
        <f>J29+J39+J42+J52+J57+J60+J63+J79+J82+J95+J110+J128+J220+J224+J227+J236+J251+J254+J258+J256+J85+J45+J156+J163+J216+J232+J234</f>
        <v>27596.399999999998</v>
      </c>
    </row>
    <row r="22" spans="2:10" ht="12.75" customHeight="1">
      <c r="B22" s="143" t="s">
        <v>271</v>
      </c>
      <c r="C22" s="38"/>
      <c r="D22" s="38"/>
      <c r="E22" s="38"/>
      <c r="F22" s="38"/>
      <c r="G22" s="38">
        <v>3</v>
      </c>
      <c r="H22" s="144">
        <f>H195+H198+H202+H205+H209+H212+H247+H67+H89+H262+H33</f>
        <v>1580.3</v>
      </c>
      <c r="I22" s="144">
        <f>I195+I198+I202+I205+I209+I212+I247+I67+I89+I262</f>
        <v>1017.9000000000001</v>
      </c>
      <c r="J22" s="144">
        <f>J195+J198+J202+J205+J209+J212+J247+J67+J89+J262</f>
        <v>1017.9000000000001</v>
      </c>
    </row>
    <row r="23" spans="2:10" ht="12.75" customHeight="1">
      <c r="B23" s="143" t="s">
        <v>272</v>
      </c>
      <c r="C23" s="38"/>
      <c r="D23" s="38"/>
      <c r="E23" s="38"/>
      <c r="F23" s="38"/>
      <c r="G23" s="38">
        <v>4</v>
      </c>
      <c r="H23" s="144">
        <f>H73</f>
        <v>48.2</v>
      </c>
      <c r="I23" s="144">
        <f>I73</f>
        <v>3.4</v>
      </c>
      <c r="J23" s="144">
        <f>J73</f>
        <v>3</v>
      </c>
    </row>
    <row r="24" spans="2:10" ht="27" customHeight="1">
      <c r="B24" s="147" t="s">
        <v>183</v>
      </c>
      <c r="C24" s="148" t="s">
        <v>182</v>
      </c>
      <c r="D24" s="148" t="s">
        <v>184</v>
      </c>
      <c r="E24" s="106"/>
      <c r="F24" s="106"/>
      <c r="G24" s="106"/>
      <c r="H24" s="145">
        <f>H25+H30</f>
        <v>1685.6</v>
      </c>
      <c r="I24" s="145">
        <f>I25</f>
        <v>1366.8</v>
      </c>
      <c r="J24" s="145">
        <f>J25</f>
        <v>1566.8</v>
      </c>
    </row>
    <row r="25" spans="2:10" ht="15.75" customHeight="1">
      <c r="B25" s="149" t="s">
        <v>274</v>
      </c>
      <c r="C25" s="150" t="s">
        <v>182</v>
      </c>
      <c r="D25" s="106" t="s">
        <v>184</v>
      </c>
      <c r="E25" s="106" t="s">
        <v>275</v>
      </c>
      <c r="F25" s="106"/>
      <c r="G25" s="106"/>
      <c r="H25" s="145">
        <f>H26</f>
        <v>1632.5</v>
      </c>
      <c r="I25" s="145">
        <f>I26</f>
        <v>1366.8</v>
      </c>
      <c r="J25" s="145">
        <f>J26</f>
        <v>1566.8</v>
      </c>
    </row>
    <row r="26" spans="2:10" ht="12.75" customHeight="1">
      <c r="B26" s="151" t="s">
        <v>276</v>
      </c>
      <c r="C26" s="106" t="s">
        <v>182</v>
      </c>
      <c r="D26" s="106" t="s">
        <v>184</v>
      </c>
      <c r="E26" s="152" t="s">
        <v>277</v>
      </c>
      <c r="F26" s="106"/>
      <c r="G26" s="106"/>
      <c r="H26" s="145">
        <f>H27</f>
        <v>1632.5</v>
      </c>
      <c r="I26" s="145">
        <f>I27</f>
        <v>1366.8</v>
      </c>
      <c r="J26" s="145">
        <f>J27</f>
        <v>1566.8</v>
      </c>
    </row>
    <row r="27" spans="2:10" ht="40.5" customHeight="1">
      <c r="B27" s="149" t="s">
        <v>278</v>
      </c>
      <c r="C27" s="106" t="s">
        <v>182</v>
      </c>
      <c r="D27" s="106" t="s">
        <v>184</v>
      </c>
      <c r="E27" s="152" t="s">
        <v>277</v>
      </c>
      <c r="F27" s="106" t="s">
        <v>279</v>
      </c>
      <c r="G27" s="106"/>
      <c r="H27" s="145">
        <f>H28</f>
        <v>1632.5</v>
      </c>
      <c r="I27" s="145">
        <f>I28</f>
        <v>1366.8</v>
      </c>
      <c r="J27" s="145">
        <f>J28</f>
        <v>1566.8</v>
      </c>
    </row>
    <row r="28" spans="2:10" ht="15.75" customHeight="1">
      <c r="B28" s="149" t="s">
        <v>280</v>
      </c>
      <c r="C28" s="106" t="s">
        <v>182</v>
      </c>
      <c r="D28" s="106" t="s">
        <v>184</v>
      </c>
      <c r="E28" s="152" t="s">
        <v>277</v>
      </c>
      <c r="F28" s="106" t="s">
        <v>281</v>
      </c>
      <c r="G28" s="106"/>
      <c r="H28" s="145">
        <f>H29</f>
        <v>1632.5</v>
      </c>
      <c r="I28" s="145">
        <f>I29</f>
        <v>1366.8</v>
      </c>
      <c r="J28" s="145">
        <f>J29</f>
        <v>1566.8</v>
      </c>
    </row>
    <row r="29" spans="2:10" ht="15.75" customHeight="1">
      <c r="B29" s="149" t="s">
        <v>270</v>
      </c>
      <c r="C29" s="106" t="s">
        <v>182</v>
      </c>
      <c r="D29" s="106" t="s">
        <v>184</v>
      </c>
      <c r="E29" s="152" t="s">
        <v>277</v>
      </c>
      <c r="F29" s="106" t="s">
        <v>281</v>
      </c>
      <c r="G29" s="106">
        <v>2</v>
      </c>
      <c r="H29" s="145">
        <f>'Прил. 8'!I106</f>
        <v>1632.5</v>
      </c>
      <c r="I29" s="145">
        <f>'Прил. 8'!J106</f>
        <v>1366.8</v>
      </c>
      <c r="J29" s="145">
        <f>'Прил. 8'!K106</f>
        <v>1566.8</v>
      </c>
    </row>
    <row r="30" spans="2:10" ht="42.75">
      <c r="B30" s="153" t="s">
        <v>282</v>
      </c>
      <c r="C30" s="106" t="s">
        <v>182</v>
      </c>
      <c r="D30" s="106" t="s">
        <v>184</v>
      </c>
      <c r="E30" s="154" t="s">
        <v>275</v>
      </c>
      <c r="F30" s="101"/>
      <c r="G30" s="101"/>
      <c r="H30" s="145">
        <f>H31</f>
        <v>53.1</v>
      </c>
      <c r="I30" s="145">
        <f>I31</f>
        <v>0</v>
      </c>
      <c r="J30" s="145">
        <f>J31</f>
        <v>0</v>
      </c>
    </row>
    <row r="31" spans="2:10" ht="15.75" customHeight="1">
      <c r="B31" s="155" t="s">
        <v>278</v>
      </c>
      <c r="C31" s="106" t="s">
        <v>182</v>
      </c>
      <c r="D31" s="106" t="s">
        <v>184</v>
      </c>
      <c r="E31" s="154" t="s">
        <v>283</v>
      </c>
      <c r="F31" s="106" t="s">
        <v>279</v>
      </c>
      <c r="G31" s="101"/>
      <c r="H31" s="145">
        <f>H32</f>
        <v>53.1</v>
      </c>
      <c r="I31" s="145">
        <f>I32</f>
        <v>0</v>
      </c>
      <c r="J31" s="145">
        <f>J32</f>
        <v>0</v>
      </c>
    </row>
    <row r="32" spans="2:10" ht="15.75" customHeight="1">
      <c r="B32" s="156" t="s">
        <v>280</v>
      </c>
      <c r="C32" s="106" t="s">
        <v>182</v>
      </c>
      <c r="D32" s="106" t="s">
        <v>184</v>
      </c>
      <c r="E32" s="154" t="s">
        <v>283</v>
      </c>
      <c r="F32" s="106" t="s">
        <v>281</v>
      </c>
      <c r="G32" s="101"/>
      <c r="H32" s="145">
        <f>H33</f>
        <v>53.1</v>
      </c>
      <c r="I32" s="145">
        <f>I33</f>
        <v>0</v>
      </c>
      <c r="J32" s="145">
        <f>J33</f>
        <v>0</v>
      </c>
    </row>
    <row r="33" spans="2:10" ht="15.75" customHeight="1">
      <c r="B33" s="156" t="s">
        <v>271</v>
      </c>
      <c r="C33" s="106" t="s">
        <v>182</v>
      </c>
      <c r="D33" s="106" t="s">
        <v>184</v>
      </c>
      <c r="E33" s="154" t="s">
        <v>283</v>
      </c>
      <c r="F33" s="106" t="s">
        <v>281</v>
      </c>
      <c r="G33" s="101">
        <v>3</v>
      </c>
      <c r="H33" s="145">
        <f>'Прил. 8'!I110</f>
        <v>53.1</v>
      </c>
      <c r="I33" s="145"/>
      <c r="J33" s="145"/>
    </row>
    <row r="34" spans="2:10" ht="27.75" customHeight="1">
      <c r="B34" s="147" t="s">
        <v>185</v>
      </c>
      <c r="C34" s="148" t="s">
        <v>182</v>
      </c>
      <c r="D34" s="148" t="s">
        <v>186</v>
      </c>
      <c r="E34" s="157"/>
      <c r="F34" s="106"/>
      <c r="G34" s="106"/>
      <c r="H34" s="145">
        <f>H35</f>
        <v>774.9</v>
      </c>
      <c r="I34" s="145">
        <f>I35</f>
        <v>583</v>
      </c>
      <c r="J34" s="145">
        <f>J35</f>
        <v>683</v>
      </c>
    </row>
    <row r="35" spans="2:10" ht="15.75" customHeight="1">
      <c r="B35" s="149" t="s">
        <v>274</v>
      </c>
      <c r="C35" s="106" t="s">
        <v>182</v>
      </c>
      <c r="D35" s="106" t="s">
        <v>186</v>
      </c>
      <c r="E35" s="106" t="s">
        <v>275</v>
      </c>
      <c r="F35" s="106"/>
      <c r="G35" s="106"/>
      <c r="H35" s="145">
        <f>H36</f>
        <v>774.9</v>
      </c>
      <c r="I35" s="145">
        <f>I36</f>
        <v>583</v>
      </c>
      <c r="J35" s="145">
        <f>J36</f>
        <v>683</v>
      </c>
    </row>
    <row r="36" spans="2:10" ht="15.75" customHeight="1">
      <c r="B36" s="158" t="s">
        <v>284</v>
      </c>
      <c r="C36" s="106" t="s">
        <v>182</v>
      </c>
      <c r="D36" s="106" t="s">
        <v>186</v>
      </c>
      <c r="E36" s="152" t="s">
        <v>285</v>
      </c>
      <c r="F36" s="106"/>
      <c r="G36" s="106"/>
      <c r="H36" s="145">
        <f>H37+H40+H43</f>
        <v>774.9</v>
      </c>
      <c r="I36" s="145">
        <f>I37+I40</f>
        <v>583</v>
      </c>
      <c r="J36" s="145">
        <f>J37+J40</f>
        <v>683</v>
      </c>
    </row>
    <row r="37" spans="2:10" ht="40.5" customHeight="1">
      <c r="B37" s="149" t="s">
        <v>278</v>
      </c>
      <c r="C37" s="106" t="s">
        <v>182</v>
      </c>
      <c r="D37" s="106" t="s">
        <v>186</v>
      </c>
      <c r="E37" s="152" t="s">
        <v>285</v>
      </c>
      <c r="F37" s="106" t="s">
        <v>279</v>
      </c>
      <c r="G37" s="106"/>
      <c r="H37" s="145">
        <f>H38</f>
        <v>665.4</v>
      </c>
      <c r="I37" s="145">
        <f>I38</f>
        <v>538.5</v>
      </c>
      <c r="J37" s="145">
        <f>J38</f>
        <v>638.5</v>
      </c>
    </row>
    <row r="38" spans="2:10" ht="15.75" customHeight="1">
      <c r="B38" s="149" t="s">
        <v>280</v>
      </c>
      <c r="C38" s="106" t="s">
        <v>182</v>
      </c>
      <c r="D38" s="106" t="s">
        <v>186</v>
      </c>
      <c r="E38" s="152" t="s">
        <v>285</v>
      </c>
      <c r="F38" s="106" t="s">
        <v>281</v>
      </c>
      <c r="G38" s="106"/>
      <c r="H38" s="145">
        <f>H39</f>
        <v>665.4</v>
      </c>
      <c r="I38" s="145">
        <f>I39</f>
        <v>538.5</v>
      </c>
      <c r="J38" s="145">
        <f>J39</f>
        <v>638.5</v>
      </c>
    </row>
    <row r="39" spans="2:10" ht="15.75" customHeight="1">
      <c r="B39" s="149" t="s">
        <v>270</v>
      </c>
      <c r="C39" s="106" t="s">
        <v>182</v>
      </c>
      <c r="D39" s="106" t="s">
        <v>186</v>
      </c>
      <c r="E39" s="152" t="s">
        <v>285</v>
      </c>
      <c r="F39" s="106" t="s">
        <v>281</v>
      </c>
      <c r="G39" s="106">
        <v>2</v>
      </c>
      <c r="H39" s="145">
        <f>'Прил. 8'!I633</f>
        <v>665.4</v>
      </c>
      <c r="I39" s="145">
        <f>'Прил. 8'!J633</f>
        <v>538.5</v>
      </c>
      <c r="J39" s="145">
        <f>'Прил. 8'!K633</f>
        <v>638.5</v>
      </c>
    </row>
    <row r="40" spans="2:10" ht="12.75" customHeight="1">
      <c r="B40" s="149" t="s">
        <v>286</v>
      </c>
      <c r="C40" s="106" t="s">
        <v>182</v>
      </c>
      <c r="D40" s="106" t="s">
        <v>186</v>
      </c>
      <c r="E40" s="152" t="s">
        <v>285</v>
      </c>
      <c r="F40" s="106" t="s">
        <v>287</v>
      </c>
      <c r="G40" s="106"/>
      <c r="H40" s="145">
        <f>H41</f>
        <v>104.5</v>
      </c>
      <c r="I40" s="145">
        <f>I41</f>
        <v>44.5</v>
      </c>
      <c r="J40" s="145">
        <f>J41</f>
        <v>44.5</v>
      </c>
    </row>
    <row r="41" spans="2:10" ht="12.75" customHeight="1">
      <c r="B41" s="159" t="s">
        <v>288</v>
      </c>
      <c r="C41" s="106" t="s">
        <v>182</v>
      </c>
      <c r="D41" s="106" t="s">
        <v>186</v>
      </c>
      <c r="E41" s="152" t="s">
        <v>285</v>
      </c>
      <c r="F41" s="106" t="s">
        <v>289</v>
      </c>
      <c r="G41" s="106"/>
      <c r="H41" s="145">
        <f>H42</f>
        <v>104.5</v>
      </c>
      <c r="I41" s="145">
        <f>I42</f>
        <v>44.5</v>
      </c>
      <c r="J41" s="145">
        <f>J42</f>
        <v>44.5</v>
      </c>
    </row>
    <row r="42" spans="2:10" ht="14.25" customHeight="1">
      <c r="B42" s="156" t="s">
        <v>270</v>
      </c>
      <c r="C42" s="106" t="s">
        <v>182</v>
      </c>
      <c r="D42" s="106" t="s">
        <v>186</v>
      </c>
      <c r="E42" s="152" t="s">
        <v>285</v>
      </c>
      <c r="F42" s="106" t="s">
        <v>289</v>
      </c>
      <c r="G42" s="106">
        <v>2</v>
      </c>
      <c r="H42" s="145">
        <f>'Прил. 8'!I636</f>
        <v>104.5</v>
      </c>
      <c r="I42" s="145">
        <f>'Прил. 8'!J636</f>
        <v>44.5</v>
      </c>
      <c r="J42" s="145">
        <f>'Прил. 8'!K636</f>
        <v>44.5</v>
      </c>
    </row>
    <row r="43" spans="2:10" ht="14.25" customHeight="1">
      <c r="B43" s="160" t="s">
        <v>290</v>
      </c>
      <c r="C43" s="106" t="s">
        <v>182</v>
      </c>
      <c r="D43" s="106" t="s">
        <v>186</v>
      </c>
      <c r="E43" s="152" t="s">
        <v>285</v>
      </c>
      <c r="F43" s="106" t="s">
        <v>291</v>
      </c>
      <c r="G43" s="106"/>
      <c r="H43" s="145">
        <f>H44</f>
        <v>5</v>
      </c>
      <c r="I43" s="145">
        <f>I44</f>
        <v>0</v>
      </c>
      <c r="J43" s="145">
        <f>J44</f>
        <v>0</v>
      </c>
    </row>
    <row r="44" spans="2:10" ht="14.25" customHeight="1">
      <c r="B44" s="160" t="s">
        <v>292</v>
      </c>
      <c r="C44" s="106" t="s">
        <v>182</v>
      </c>
      <c r="D44" s="106" t="s">
        <v>186</v>
      </c>
      <c r="E44" s="152" t="s">
        <v>285</v>
      </c>
      <c r="F44" s="106" t="s">
        <v>293</v>
      </c>
      <c r="G44" s="106"/>
      <c r="H44" s="145">
        <f>H45</f>
        <v>5</v>
      </c>
      <c r="I44" s="145">
        <f>I45</f>
        <v>0</v>
      </c>
      <c r="J44" s="145">
        <f>J45</f>
        <v>0</v>
      </c>
    </row>
    <row r="45" spans="2:10" ht="14.25" customHeight="1">
      <c r="B45" s="160" t="s">
        <v>270</v>
      </c>
      <c r="C45" s="106" t="s">
        <v>182</v>
      </c>
      <c r="D45" s="106" t="s">
        <v>186</v>
      </c>
      <c r="E45" s="152" t="s">
        <v>285</v>
      </c>
      <c r="F45" s="106" t="s">
        <v>293</v>
      </c>
      <c r="G45" s="106" t="s">
        <v>294</v>
      </c>
      <c r="H45" s="145">
        <f>'Прил. 8'!I639</f>
        <v>5</v>
      </c>
      <c r="I45" s="145">
        <f>'Прил. 8'!J639</f>
        <v>0</v>
      </c>
      <c r="J45" s="145">
        <f>'Прил. 8'!K639</f>
        <v>0</v>
      </c>
    </row>
    <row r="46" spans="2:10" ht="27.75" customHeight="1">
      <c r="B46" s="147" t="s">
        <v>187</v>
      </c>
      <c r="C46" s="148" t="s">
        <v>182</v>
      </c>
      <c r="D46" s="148" t="s">
        <v>188</v>
      </c>
      <c r="E46" s="157"/>
      <c r="F46" s="106"/>
      <c r="G46" s="106"/>
      <c r="H46" s="145">
        <f>H47+H53+H64</f>
        <v>14791.6</v>
      </c>
      <c r="I46" s="145">
        <f>I47+I53</f>
        <v>11856.4</v>
      </c>
      <c r="J46" s="145">
        <f>J47+J53</f>
        <v>12256.4</v>
      </c>
    </row>
    <row r="47" spans="2:10" ht="28.5" customHeight="1">
      <c r="B47" s="146" t="s">
        <v>295</v>
      </c>
      <c r="C47" s="106" t="s">
        <v>182</v>
      </c>
      <c r="D47" s="106" t="s">
        <v>188</v>
      </c>
      <c r="E47" s="152" t="s">
        <v>296</v>
      </c>
      <c r="F47" s="106"/>
      <c r="G47" s="106"/>
      <c r="H47" s="145">
        <f>H49</f>
        <v>15</v>
      </c>
      <c r="I47" s="145">
        <f>I49</f>
        <v>0</v>
      </c>
      <c r="J47" s="145">
        <f>J49</f>
        <v>0</v>
      </c>
    </row>
    <row r="48" spans="2:10" ht="12.75" customHeight="1">
      <c r="B48" s="156" t="s">
        <v>297</v>
      </c>
      <c r="C48" s="106" t="s">
        <v>182</v>
      </c>
      <c r="D48" s="106" t="s">
        <v>188</v>
      </c>
      <c r="E48" s="152" t="s">
        <v>296</v>
      </c>
      <c r="F48" s="106"/>
      <c r="G48" s="106"/>
      <c r="H48" s="145">
        <f>H49</f>
        <v>15</v>
      </c>
      <c r="I48" s="145">
        <f>I49</f>
        <v>0</v>
      </c>
      <c r="J48" s="145">
        <f>J49</f>
        <v>0</v>
      </c>
    </row>
    <row r="49" spans="2:10" ht="12.75" customHeight="1">
      <c r="B49" s="156" t="s">
        <v>298</v>
      </c>
      <c r="C49" s="106" t="s">
        <v>182</v>
      </c>
      <c r="D49" s="106" t="s">
        <v>188</v>
      </c>
      <c r="E49" s="152" t="s">
        <v>299</v>
      </c>
      <c r="F49" s="106"/>
      <c r="G49" s="106"/>
      <c r="H49" s="145">
        <f>H50</f>
        <v>15</v>
      </c>
      <c r="I49" s="145">
        <f>I50</f>
        <v>0</v>
      </c>
      <c r="J49" s="145">
        <f>J50</f>
        <v>0</v>
      </c>
    </row>
    <row r="50" spans="2:10" ht="12.75" customHeight="1">
      <c r="B50" s="159" t="s">
        <v>286</v>
      </c>
      <c r="C50" s="106" t="s">
        <v>182</v>
      </c>
      <c r="D50" s="106" t="s">
        <v>188</v>
      </c>
      <c r="E50" s="152" t="s">
        <v>299</v>
      </c>
      <c r="F50" s="106" t="s">
        <v>287</v>
      </c>
      <c r="G50" s="106"/>
      <c r="H50" s="145">
        <f>H51</f>
        <v>15</v>
      </c>
      <c r="I50" s="145">
        <f>I51</f>
        <v>0</v>
      </c>
      <c r="J50" s="145">
        <f>J51</f>
        <v>0</v>
      </c>
    </row>
    <row r="51" spans="2:10" ht="12.75" customHeight="1">
      <c r="B51" s="159" t="s">
        <v>288</v>
      </c>
      <c r="C51" s="106" t="s">
        <v>182</v>
      </c>
      <c r="D51" s="106" t="s">
        <v>188</v>
      </c>
      <c r="E51" s="152" t="s">
        <v>299</v>
      </c>
      <c r="F51" s="106" t="s">
        <v>289</v>
      </c>
      <c r="G51" s="106"/>
      <c r="H51" s="145">
        <f>H52</f>
        <v>15</v>
      </c>
      <c r="I51" s="145">
        <f>I52</f>
        <v>0</v>
      </c>
      <c r="J51" s="145">
        <f>J52</f>
        <v>0</v>
      </c>
    </row>
    <row r="52" spans="2:10" ht="14.25" customHeight="1">
      <c r="B52" s="156" t="s">
        <v>270</v>
      </c>
      <c r="C52" s="106" t="s">
        <v>182</v>
      </c>
      <c r="D52" s="106" t="s">
        <v>188</v>
      </c>
      <c r="E52" s="152" t="s">
        <v>299</v>
      </c>
      <c r="F52" s="106" t="s">
        <v>289</v>
      </c>
      <c r="G52" s="106" t="s">
        <v>294</v>
      </c>
      <c r="H52" s="145">
        <f>'Прил. 8'!I117</f>
        <v>15</v>
      </c>
      <c r="I52" s="145">
        <f>'Прил. 8'!J117</f>
        <v>0</v>
      </c>
      <c r="J52" s="145">
        <f>'Прил. 8'!K117</f>
        <v>0</v>
      </c>
    </row>
    <row r="53" spans="2:10" ht="12.75" customHeight="1">
      <c r="B53" s="156" t="s">
        <v>274</v>
      </c>
      <c r="C53" s="106" t="s">
        <v>182</v>
      </c>
      <c r="D53" s="106" t="s">
        <v>188</v>
      </c>
      <c r="E53" s="106" t="s">
        <v>275</v>
      </c>
      <c r="F53" s="106"/>
      <c r="G53" s="106"/>
      <c r="H53" s="145">
        <f>H54</f>
        <v>14388.5</v>
      </c>
      <c r="I53" s="145">
        <f>I54</f>
        <v>11856.4</v>
      </c>
      <c r="J53" s="145">
        <f>J54</f>
        <v>12256.4</v>
      </c>
    </row>
    <row r="54" spans="2:10" ht="12.75" customHeight="1">
      <c r="B54" s="161" t="s">
        <v>300</v>
      </c>
      <c r="C54" s="106" t="s">
        <v>182</v>
      </c>
      <c r="D54" s="106" t="s">
        <v>188</v>
      </c>
      <c r="E54" s="152" t="s">
        <v>301</v>
      </c>
      <c r="F54" s="106"/>
      <c r="G54" s="106"/>
      <c r="H54" s="145">
        <f>H55+H58+H61</f>
        <v>14388.5</v>
      </c>
      <c r="I54" s="145">
        <f>I55+I58+I61</f>
        <v>11856.4</v>
      </c>
      <c r="J54" s="145">
        <f>J55+J58+J61</f>
        <v>12256.4</v>
      </c>
    </row>
    <row r="55" spans="2:10" ht="40.5" customHeight="1">
      <c r="B55" s="149" t="s">
        <v>278</v>
      </c>
      <c r="C55" s="106" t="s">
        <v>182</v>
      </c>
      <c r="D55" s="106" t="s">
        <v>188</v>
      </c>
      <c r="E55" s="152" t="s">
        <v>301</v>
      </c>
      <c r="F55" s="106" t="s">
        <v>279</v>
      </c>
      <c r="G55" s="106"/>
      <c r="H55" s="145">
        <f>H56</f>
        <v>13255.199999999999</v>
      </c>
      <c r="I55" s="145">
        <f>I56</f>
        <v>11629.8</v>
      </c>
      <c r="J55" s="145">
        <f>J56</f>
        <v>12029.8</v>
      </c>
    </row>
    <row r="56" spans="2:10" ht="12.75" customHeight="1">
      <c r="B56" s="156" t="s">
        <v>280</v>
      </c>
      <c r="C56" s="106" t="s">
        <v>182</v>
      </c>
      <c r="D56" s="106" t="s">
        <v>188</v>
      </c>
      <c r="E56" s="152" t="s">
        <v>301</v>
      </c>
      <c r="F56" s="106" t="s">
        <v>281</v>
      </c>
      <c r="G56" s="106"/>
      <c r="H56" s="145">
        <f>H57</f>
        <v>13255.199999999999</v>
      </c>
      <c r="I56" s="145">
        <f>I57</f>
        <v>11629.8</v>
      </c>
      <c r="J56" s="145">
        <f>J57</f>
        <v>12029.8</v>
      </c>
    </row>
    <row r="57" spans="2:10" ht="14.25" customHeight="1">
      <c r="B57" s="156" t="s">
        <v>270</v>
      </c>
      <c r="C57" s="106" t="s">
        <v>182</v>
      </c>
      <c r="D57" s="106" t="s">
        <v>188</v>
      </c>
      <c r="E57" s="152" t="s">
        <v>301</v>
      </c>
      <c r="F57" s="106" t="s">
        <v>281</v>
      </c>
      <c r="G57" s="106">
        <v>2</v>
      </c>
      <c r="H57" s="145">
        <f>'Прил. 8'!I30+'Прил. 8'!I122</f>
        <v>13255.199999999999</v>
      </c>
      <c r="I57" s="145">
        <f>'Прил. 8'!J30+'Прил. 8'!J122</f>
        <v>11629.8</v>
      </c>
      <c r="J57" s="145">
        <f>'Прил. 8'!K30+'Прил. 8'!K122</f>
        <v>12029.8</v>
      </c>
    </row>
    <row r="58" spans="2:10" ht="12.75" customHeight="1">
      <c r="B58" s="159" t="s">
        <v>286</v>
      </c>
      <c r="C58" s="106" t="s">
        <v>182</v>
      </c>
      <c r="D58" s="106" t="s">
        <v>188</v>
      </c>
      <c r="E58" s="152" t="s">
        <v>301</v>
      </c>
      <c r="F58" s="106" t="s">
        <v>287</v>
      </c>
      <c r="G58" s="106"/>
      <c r="H58" s="145">
        <f>H59</f>
        <v>1049.6</v>
      </c>
      <c r="I58" s="145">
        <f>I59</f>
        <v>226.60000000000002</v>
      </c>
      <c r="J58" s="145">
        <f>J59</f>
        <v>226.60000000000002</v>
      </c>
    </row>
    <row r="59" spans="2:10" ht="12.75" customHeight="1">
      <c r="B59" s="159" t="s">
        <v>288</v>
      </c>
      <c r="C59" s="106" t="s">
        <v>182</v>
      </c>
      <c r="D59" s="106" t="s">
        <v>188</v>
      </c>
      <c r="E59" s="152" t="s">
        <v>301</v>
      </c>
      <c r="F59" s="106" t="s">
        <v>289</v>
      </c>
      <c r="G59" s="106"/>
      <c r="H59" s="145">
        <f>H60</f>
        <v>1049.6</v>
      </c>
      <c r="I59" s="145">
        <f>I60</f>
        <v>226.60000000000002</v>
      </c>
      <c r="J59" s="145">
        <f>J60</f>
        <v>226.60000000000002</v>
      </c>
    </row>
    <row r="60" spans="2:10" ht="14.25" customHeight="1">
      <c r="B60" s="156" t="s">
        <v>270</v>
      </c>
      <c r="C60" s="106" t="s">
        <v>182</v>
      </c>
      <c r="D60" s="106" t="s">
        <v>188</v>
      </c>
      <c r="E60" s="152" t="s">
        <v>301</v>
      </c>
      <c r="F60" s="106" t="s">
        <v>289</v>
      </c>
      <c r="G60" s="106">
        <v>2</v>
      </c>
      <c r="H60" s="145">
        <f>'Прил. 8'!I33+'Прил. 8'!I125</f>
        <v>1049.6</v>
      </c>
      <c r="I60" s="145">
        <f>'Прил. 8'!J33+'Прил. 8'!J125</f>
        <v>226.60000000000002</v>
      </c>
      <c r="J60" s="145">
        <f>'Прил. 8'!K33+'Прил. 8'!K125</f>
        <v>226.60000000000002</v>
      </c>
    </row>
    <row r="61" spans="2:10" ht="12.75" customHeight="1">
      <c r="B61" s="160" t="s">
        <v>290</v>
      </c>
      <c r="C61" s="106" t="s">
        <v>182</v>
      </c>
      <c r="D61" s="106" t="s">
        <v>188</v>
      </c>
      <c r="E61" s="152" t="s">
        <v>301</v>
      </c>
      <c r="F61" s="101">
        <v>800</v>
      </c>
      <c r="G61" s="162"/>
      <c r="H61" s="145">
        <f>H62</f>
        <v>83.7</v>
      </c>
      <c r="I61" s="145">
        <f>I62</f>
        <v>0</v>
      </c>
      <c r="J61" s="145">
        <f>J62</f>
        <v>0</v>
      </c>
    </row>
    <row r="62" spans="2:10" ht="12.75" customHeight="1">
      <c r="B62" s="160" t="s">
        <v>292</v>
      </c>
      <c r="C62" s="106" t="s">
        <v>182</v>
      </c>
      <c r="D62" s="106" t="s">
        <v>188</v>
      </c>
      <c r="E62" s="152" t="s">
        <v>301</v>
      </c>
      <c r="F62" s="101">
        <v>850</v>
      </c>
      <c r="G62" s="162"/>
      <c r="H62" s="145">
        <f>H63</f>
        <v>83.7</v>
      </c>
      <c r="I62" s="145">
        <f>I63</f>
        <v>0</v>
      </c>
      <c r="J62" s="145">
        <f>J63</f>
        <v>0</v>
      </c>
    </row>
    <row r="63" spans="2:10" ht="14.25" customHeight="1">
      <c r="B63" s="160" t="s">
        <v>270</v>
      </c>
      <c r="C63" s="106" t="s">
        <v>182</v>
      </c>
      <c r="D63" s="106" t="s">
        <v>188</v>
      </c>
      <c r="E63" s="152" t="s">
        <v>301</v>
      </c>
      <c r="F63" s="101">
        <v>850</v>
      </c>
      <c r="G63" s="101">
        <v>2</v>
      </c>
      <c r="H63" s="145">
        <f>'Прил. 8'!I36+'Прил. 8'!I128</f>
        <v>83.7</v>
      </c>
      <c r="I63" s="145">
        <f>'Прил. 8'!J36+'Прил. 8'!J128</f>
        <v>0</v>
      </c>
      <c r="J63" s="145">
        <f>'Прил. 8'!K36+'Прил. 8'!K128</f>
        <v>0</v>
      </c>
    </row>
    <row r="64" spans="2:10" ht="40.5" customHeight="1">
      <c r="B64" s="153" t="s">
        <v>282</v>
      </c>
      <c r="C64" s="106" t="s">
        <v>182</v>
      </c>
      <c r="D64" s="106" t="s">
        <v>188</v>
      </c>
      <c r="E64" s="154" t="s">
        <v>275</v>
      </c>
      <c r="F64" s="101"/>
      <c r="G64" s="101"/>
      <c r="H64" s="145">
        <f>H65</f>
        <v>388.1</v>
      </c>
      <c r="I64" s="145">
        <f>I65</f>
        <v>0</v>
      </c>
      <c r="J64" s="145">
        <f>J65</f>
        <v>0</v>
      </c>
    </row>
    <row r="65" spans="2:10" ht="40.5" customHeight="1">
      <c r="B65" s="155" t="s">
        <v>278</v>
      </c>
      <c r="C65" s="106" t="s">
        <v>182</v>
      </c>
      <c r="D65" s="106" t="s">
        <v>188</v>
      </c>
      <c r="E65" s="154" t="s">
        <v>283</v>
      </c>
      <c r="F65" s="106" t="s">
        <v>279</v>
      </c>
      <c r="G65" s="101"/>
      <c r="H65" s="145">
        <f>H66</f>
        <v>388.1</v>
      </c>
      <c r="I65" s="145">
        <f>I66</f>
        <v>0</v>
      </c>
      <c r="J65" s="145">
        <f>J66</f>
        <v>0</v>
      </c>
    </row>
    <row r="66" spans="2:10" ht="14.25" customHeight="1">
      <c r="B66" s="156" t="s">
        <v>280</v>
      </c>
      <c r="C66" s="106" t="s">
        <v>182</v>
      </c>
      <c r="D66" s="106" t="s">
        <v>188</v>
      </c>
      <c r="E66" s="154" t="s">
        <v>283</v>
      </c>
      <c r="F66" s="106" t="s">
        <v>281</v>
      </c>
      <c r="G66" s="101"/>
      <c r="H66" s="145">
        <f>H67</f>
        <v>388.1</v>
      </c>
      <c r="I66" s="145">
        <f>I67</f>
        <v>0</v>
      </c>
      <c r="J66" s="145">
        <f>J67</f>
        <v>0</v>
      </c>
    </row>
    <row r="67" spans="2:10" ht="14.25" customHeight="1">
      <c r="B67" s="156" t="s">
        <v>271</v>
      </c>
      <c r="C67" s="106" t="s">
        <v>182</v>
      </c>
      <c r="D67" s="106" t="s">
        <v>188</v>
      </c>
      <c r="E67" s="154" t="s">
        <v>283</v>
      </c>
      <c r="F67" s="106" t="s">
        <v>281</v>
      </c>
      <c r="G67" s="101">
        <v>3</v>
      </c>
      <c r="H67" s="145">
        <f>'Прил. 8'!I40+'Прил. 8'!I132</f>
        <v>388.1</v>
      </c>
      <c r="I67" s="145">
        <f>'Прил. 8'!J40+'Прил. 8'!J132</f>
        <v>0</v>
      </c>
      <c r="J67" s="145">
        <f>'Прил. 8'!K40+'Прил. 8'!K132</f>
        <v>0</v>
      </c>
    </row>
    <row r="68" spans="2:10" ht="14.25" customHeight="1">
      <c r="B68" s="163" t="s">
        <v>189</v>
      </c>
      <c r="C68" s="148" t="s">
        <v>182</v>
      </c>
      <c r="D68" s="148" t="s">
        <v>190</v>
      </c>
      <c r="E68" s="152"/>
      <c r="F68" s="106"/>
      <c r="G68" s="106"/>
      <c r="H68" s="145">
        <f>H69</f>
        <v>48.2</v>
      </c>
      <c r="I68" s="145">
        <f>I69</f>
        <v>3.4</v>
      </c>
      <c r="J68" s="145">
        <f>J69</f>
        <v>3</v>
      </c>
    </row>
    <row r="69" spans="2:10" ht="12.75" customHeight="1">
      <c r="B69" s="156" t="s">
        <v>274</v>
      </c>
      <c r="C69" s="106" t="s">
        <v>182</v>
      </c>
      <c r="D69" s="106" t="s">
        <v>190</v>
      </c>
      <c r="E69" s="106" t="s">
        <v>275</v>
      </c>
      <c r="F69" s="106"/>
      <c r="G69" s="106"/>
      <c r="H69" s="145">
        <f>H70</f>
        <v>48.2</v>
      </c>
      <c r="I69" s="145">
        <f>I70</f>
        <v>3.4</v>
      </c>
      <c r="J69" s="145">
        <f>J70</f>
        <v>3</v>
      </c>
    </row>
    <row r="70" spans="2:10" ht="45.75" customHeight="1">
      <c r="B70" s="149" t="s">
        <v>302</v>
      </c>
      <c r="C70" s="106" t="s">
        <v>182</v>
      </c>
      <c r="D70" s="106" t="s">
        <v>190</v>
      </c>
      <c r="E70" s="152" t="s">
        <v>303</v>
      </c>
      <c r="F70" s="106"/>
      <c r="G70" s="106"/>
      <c r="H70" s="145">
        <f>H71</f>
        <v>48.2</v>
      </c>
      <c r="I70" s="145">
        <f>I71</f>
        <v>3.4</v>
      </c>
      <c r="J70" s="145">
        <f>J71</f>
        <v>3</v>
      </c>
    </row>
    <row r="71" spans="2:10" ht="12.75" customHeight="1">
      <c r="B71" s="159" t="s">
        <v>286</v>
      </c>
      <c r="C71" s="106" t="s">
        <v>182</v>
      </c>
      <c r="D71" s="106" t="s">
        <v>190</v>
      </c>
      <c r="E71" s="152" t="s">
        <v>303</v>
      </c>
      <c r="F71" s="106" t="s">
        <v>287</v>
      </c>
      <c r="G71" s="106"/>
      <c r="H71" s="145">
        <f>H72</f>
        <v>48.2</v>
      </c>
      <c r="I71" s="145">
        <f>I72</f>
        <v>3.4</v>
      </c>
      <c r="J71" s="145">
        <f>J72</f>
        <v>3</v>
      </c>
    </row>
    <row r="72" spans="2:10" ht="12.75" customHeight="1">
      <c r="B72" s="159" t="s">
        <v>288</v>
      </c>
      <c r="C72" s="106" t="s">
        <v>182</v>
      </c>
      <c r="D72" s="106" t="s">
        <v>190</v>
      </c>
      <c r="E72" s="152" t="s">
        <v>303</v>
      </c>
      <c r="F72" s="106" t="s">
        <v>289</v>
      </c>
      <c r="G72" s="106"/>
      <c r="H72" s="145">
        <f>H73</f>
        <v>48.2</v>
      </c>
      <c r="I72" s="145">
        <f>I73</f>
        <v>3.4</v>
      </c>
      <c r="J72" s="145">
        <f>J73</f>
        <v>3</v>
      </c>
    </row>
    <row r="73" spans="2:10" ht="14.25" customHeight="1">
      <c r="B73" s="156" t="s">
        <v>272</v>
      </c>
      <c r="C73" s="106" t="s">
        <v>182</v>
      </c>
      <c r="D73" s="106" t="s">
        <v>190</v>
      </c>
      <c r="E73" s="152" t="s">
        <v>303</v>
      </c>
      <c r="F73" s="106" t="s">
        <v>289</v>
      </c>
      <c r="G73" s="106" t="s">
        <v>304</v>
      </c>
      <c r="H73" s="145">
        <f>'Прил. 8'!I138</f>
        <v>48.2</v>
      </c>
      <c r="I73" s="145">
        <f>'Прил. 8'!J138</f>
        <v>3.4</v>
      </c>
      <c r="J73" s="145">
        <f>'Прил. 8'!K138</f>
        <v>3</v>
      </c>
    </row>
    <row r="74" spans="2:10" ht="27.75" customHeight="1">
      <c r="B74" s="147" t="s">
        <v>191</v>
      </c>
      <c r="C74" s="148" t="s">
        <v>182</v>
      </c>
      <c r="D74" s="148" t="s">
        <v>192</v>
      </c>
      <c r="E74" s="106"/>
      <c r="F74" s="106"/>
      <c r="G74" s="106"/>
      <c r="H74" s="145">
        <f>H75</f>
        <v>4088.8999999999996</v>
      </c>
      <c r="I74" s="145">
        <f>I75</f>
        <v>2738.5</v>
      </c>
      <c r="J74" s="145">
        <f>J75</f>
        <v>3279</v>
      </c>
    </row>
    <row r="75" spans="2:10" ht="14.25" customHeight="1">
      <c r="B75" s="156" t="s">
        <v>274</v>
      </c>
      <c r="C75" s="106" t="s">
        <v>182</v>
      </c>
      <c r="D75" s="106" t="s">
        <v>192</v>
      </c>
      <c r="E75" s="157" t="s">
        <v>275</v>
      </c>
      <c r="F75" s="106"/>
      <c r="G75" s="106"/>
      <c r="H75" s="145">
        <f>H76+H86</f>
        <v>4088.8999999999996</v>
      </c>
      <c r="I75" s="145">
        <f>I76</f>
        <v>2738.5</v>
      </c>
      <c r="J75" s="145">
        <f>J76</f>
        <v>3279</v>
      </c>
    </row>
    <row r="76" spans="2:10" ht="15.75" customHeight="1">
      <c r="B76" s="161" t="s">
        <v>300</v>
      </c>
      <c r="C76" s="106" t="s">
        <v>182</v>
      </c>
      <c r="D76" s="106" t="s">
        <v>192</v>
      </c>
      <c r="E76" s="152" t="s">
        <v>301</v>
      </c>
      <c r="F76" s="106"/>
      <c r="G76" s="106"/>
      <c r="H76" s="145">
        <f>H77+H80+H83</f>
        <v>4004.7</v>
      </c>
      <c r="I76" s="145">
        <f>I77+I80</f>
        <v>2738.5</v>
      </c>
      <c r="J76" s="145">
        <f>J77+J80</f>
        <v>3279</v>
      </c>
    </row>
    <row r="77" spans="2:10" ht="40.5" customHeight="1">
      <c r="B77" s="149" t="s">
        <v>278</v>
      </c>
      <c r="C77" s="106" t="s">
        <v>182</v>
      </c>
      <c r="D77" s="106" t="s">
        <v>192</v>
      </c>
      <c r="E77" s="152" t="s">
        <v>301</v>
      </c>
      <c r="F77" s="106" t="s">
        <v>279</v>
      </c>
      <c r="G77" s="106"/>
      <c r="H77" s="145">
        <f>H78</f>
        <v>3447</v>
      </c>
      <c r="I77" s="145">
        <f>I78</f>
        <v>2414</v>
      </c>
      <c r="J77" s="145">
        <f>J78</f>
        <v>2966.5</v>
      </c>
    </row>
    <row r="78" spans="2:10" ht="12.75" customHeight="1">
      <c r="B78" s="156" t="s">
        <v>280</v>
      </c>
      <c r="C78" s="106" t="s">
        <v>182</v>
      </c>
      <c r="D78" s="106" t="s">
        <v>192</v>
      </c>
      <c r="E78" s="152" t="s">
        <v>301</v>
      </c>
      <c r="F78" s="106" t="s">
        <v>281</v>
      </c>
      <c r="G78" s="106"/>
      <c r="H78" s="145">
        <f>H79</f>
        <v>3447</v>
      </c>
      <c r="I78" s="145">
        <f>I79</f>
        <v>2414</v>
      </c>
      <c r="J78" s="145">
        <f>J79</f>
        <v>2966.5</v>
      </c>
    </row>
    <row r="79" spans="2:10" ht="14.25" customHeight="1">
      <c r="B79" s="156" t="s">
        <v>270</v>
      </c>
      <c r="C79" s="106" t="s">
        <v>182</v>
      </c>
      <c r="D79" s="106" t="s">
        <v>192</v>
      </c>
      <c r="E79" s="152" t="s">
        <v>301</v>
      </c>
      <c r="F79" s="106" t="s">
        <v>281</v>
      </c>
      <c r="G79" s="106">
        <v>2</v>
      </c>
      <c r="H79" s="145">
        <f>'Прил. 8'!I497+'Прил. 8'!I645+'Прил. 8'!I658</f>
        <v>3447</v>
      </c>
      <c r="I79" s="145">
        <f>'Прил. 8'!J497+'Прил. 8'!J645+'Прил. 8'!J658</f>
        <v>2414</v>
      </c>
      <c r="J79" s="145">
        <f>'Прил. 8'!K497+'Прил. 8'!K645+'Прил. 8'!K658</f>
        <v>2966.5</v>
      </c>
    </row>
    <row r="80" spans="2:10" ht="12.75" customHeight="1">
      <c r="B80" s="159" t="s">
        <v>286</v>
      </c>
      <c r="C80" s="106" t="s">
        <v>182</v>
      </c>
      <c r="D80" s="106" t="s">
        <v>192</v>
      </c>
      <c r="E80" s="152" t="s">
        <v>301</v>
      </c>
      <c r="F80" s="106" t="s">
        <v>287</v>
      </c>
      <c r="G80" s="106"/>
      <c r="H80" s="145">
        <f>H81</f>
        <v>547.7</v>
      </c>
      <c r="I80" s="145">
        <f>I81</f>
        <v>324.5</v>
      </c>
      <c r="J80" s="145">
        <f>J81</f>
        <v>312.5</v>
      </c>
    </row>
    <row r="81" spans="2:10" ht="12.75" customHeight="1">
      <c r="B81" s="159" t="s">
        <v>288</v>
      </c>
      <c r="C81" s="106" t="s">
        <v>182</v>
      </c>
      <c r="D81" s="106" t="s">
        <v>192</v>
      </c>
      <c r="E81" s="152" t="s">
        <v>301</v>
      </c>
      <c r="F81" s="106" t="s">
        <v>289</v>
      </c>
      <c r="G81" s="106"/>
      <c r="H81" s="145">
        <f>H82</f>
        <v>547.7</v>
      </c>
      <c r="I81" s="145">
        <f>I82</f>
        <v>324.5</v>
      </c>
      <c r="J81" s="145">
        <f>J82</f>
        <v>312.5</v>
      </c>
    </row>
    <row r="82" spans="2:10" ht="14.25" customHeight="1">
      <c r="B82" s="156" t="s">
        <v>270</v>
      </c>
      <c r="C82" s="106" t="s">
        <v>182</v>
      </c>
      <c r="D82" s="106" t="s">
        <v>192</v>
      </c>
      <c r="E82" s="152" t="s">
        <v>301</v>
      </c>
      <c r="F82" s="106" t="s">
        <v>289</v>
      </c>
      <c r="G82" s="106">
        <v>2</v>
      </c>
      <c r="H82" s="145">
        <f>'Прил. 8'!I500+'Прил. 8'!I648+'Прил. 8'!I661</f>
        <v>547.7</v>
      </c>
      <c r="I82" s="145">
        <f>'Прил. 8'!J500+'Прил. 8'!J648+'Прил. 8'!J661</f>
        <v>324.5</v>
      </c>
      <c r="J82" s="145">
        <f>'Прил. 8'!K500+'Прил. 8'!K648+'Прил. 8'!K661</f>
        <v>312.5</v>
      </c>
    </row>
    <row r="83" spans="2:10" ht="14.25" customHeight="1">
      <c r="B83" s="164" t="s">
        <v>290</v>
      </c>
      <c r="C83" s="106" t="s">
        <v>182</v>
      </c>
      <c r="D83" s="106" t="s">
        <v>192</v>
      </c>
      <c r="E83" s="152" t="s">
        <v>301</v>
      </c>
      <c r="F83" s="106" t="s">
        <v>291</v>
      </c>
      <c r="G83" s="106"/>
      <c r="H83" s="145">
        <f>H84</f>
        <v>10</v>
      </c>
      <c r="I83" s="145">
        <f>I84</f>
        <v>0</v>
      </c>
      <c r="J83" s="145">
        <f>J84</f>
        <v>0</v>
      </c>
    </row>
    <row r="84" spans="2:10" ht="14.25" customHeight="1">
      <c r="B84" s="164" t="s">
        <v>292</v>
      </c>
      <c r="C84" s="106" t="s">
        <v>182</v>
      </c>
      <c r="D84" s="106" t="s">
        <v>192</v>
      </c>
      <c r="E84" s="152" t="s">
        <v>301</v>
      </c>
      <c r="F84" s="106" t="s">
        <v>293</v>
      </c>
      <c r="G84" s="106"/>
      <c r="H84" s="145">
        <f>H85</f>
        <v>10</v>
      </c>
      <c r="I84" s="145">
        <f>I85</f>
        <v>0</v>
      </c>
      <c r="J84" s="145">
        <f>J85</f>
        <v>0</v>
      </c>
    </row>
    <row r="85" spans="2:10" ht="14.25" customHeight="1">
      <c r="B85" s="164" t="s">
        <v>270</v>
      </c>
      <c r="C85" s="106" t="s">
        <v>182</v>
      </c>
      <c r="D85" s="106" t="s">
        <v>192</v>
      </c>
      <c r="E85" s="152" t="s">
        <v>301</v>
      </c>
      <c r="F85" s="106" t="s">
        <v>293</v>
      </c>
      <c r="G85" s="106" t="s">
        <v>294</v>
      </c>
      <c r="H85" s="145">
        <f>'Прил. 8'!I503</f>
        <v>10</v>
      </c>
      <c r="I85" s="145"/>
      <c r="J85" s="145"/>
    </row>
    <row r="86" spans="2:10" ht="40.5" customHeight="1">
      <c r="B86" s="153" t="s">
        <v>282</v>
      </c>
      <c r="C86" s="106" t="s">
        <v>182</v>
      </c>
      <c r="D86" s="106" t="s">
        <v>192</v>
      </c>
      <c r="E86" s="154" t="s">
        <v>275</v>
      </c>
      <c r="F86" s="106"/>
      <c r="G86" s="106"/>
      <c r="H86" s="145">
        <f>H87</f>
        <v>84.2</v>
      </c>
      <c r="I86" s="145">
        <f>I87</f>
        <v>0</v>
      </c>
      <c r="J86" s="145">
        <f>J87</f>
        <v>0</v>
      </c>
    </row>
    <row r="87" spans="2:10" ht="40.5" customHeight="1">
      <c r="B87" s="155" t="s">
        <v>278</v>
      </c>
      <c r="C87" s="106" t="s">
        <v>182</v>
      </c>
      <c r="D87" s="106" t="s">
        <v>192</v>
      </c>
      <c r="E87" s="154" t="s">
        <v>283</v>
      </c>
      <c r="F87" s="106" t="s">
        <v>279</v>
      </c>
      <c r="G87" s="101"/>
      <c r="H87" s="145">
        <f>H88</f>
        <v>84.2</v>
      </c>
      <c r="I87" s="145">
        <f>I88</f>
        <v>0</v>
      </c>
      <c r="J87" s="145">
        <f>J88</f>
        <v>0</v>
      </c>
    </row>
    <row r="88" spans="2:10" ht="14.25" customHeight="1">
      <c r="B88" s="156" t="s">
        <v>280</v>
      </c>
      <c r="C88" s="106" t="s">
        <v>182</v>
      </c>
      <c r="D88" s="106" t="s">
        <v>192</v>
      </c>
      <c r="E88" s="154" t="s">
        <v>283</v>
      </c>
      <c r="F88" s="106" t="s">
        <v>281</v>
      </c>
      <c r="G88" s="101"/>
      <c r="H88" s="145">
        <f>H89</f>
        <v>84.2</v>
      </c>
      <c r="I88" s="145">
        <f>I89</f>
        <v>0</v>
      </c>
      <c r="J88" s="145">
        <f>J89</f>
        <v>0</v>
      </c>
    </row>
    <row r="89" spans="2:10" ht="14.25" customHeight="1">
      <c r="B89" s="156" t="s">
        <v>271</v>
      </c>
      <c r="C89" s="106" t="s">
        <v>182</v>
      </c>
      <c r="D89" s="106" t="s">
        <v>192</v>
      </c>
      <c r="E89" s="154" t="s">
        <v>283</v>
      </c>
      <c r="F89" s="106" t="s">
        <v>281</v>
      </c>
      <c r="G89" s="101">
        <v>3</v>
      </c>
      <c r="H89" s="145">
        <f>'Прил. 8'!I507</f>
        <v>84.2</v>
      </c>
      <c r="I89" s="145">
        <f>'Прил. 8'!J507</f>
        <v>0</v>
      </c>
      <c r="J89" s="145">
        <f>'Прил. 8'!K507</f>
        <v>0</v>
      </c>
    </row>
    <row r="90" spans="2:10" ht="12.75" customHeight="1">
      <c r="B90" s="159" t="s">
        <v>193</v>
      </c>
      <c r="C90" s="148" t="s">
        <v>182</v>
      </c>
      <c r="D90" s="148" t="s">
        <v>194</v>
      </c>
      <c r="E90" s="157"/>
      <c r="F90" s="106"/>
      <c r="G90" s="106"/>
      <c r="H90" s="145">
        <f>H91</f>
        <v>100</v>
      </c>
      <c r="I90" s="145">
        <f>I91</f>
        <v>100</v>
      </c>
      <c r="J90" s="145">
        <f>J91</f>
        <v>100</v>
      </c>
    </row>
    <row r="91" spans="2:10" ht="12.75" customHeight="1">
      <c r="B91" s="159" t="s">
        <v>274</v>
      </c>
      <c r="C91" s="106" t="s">
        <v>182</v>
      </c>
      <c r="D91" s="106" t="s">
        <v>194</v>
      </c>
      <c r="E91" s="157" t="s">
        <v>275</v>
      </c>
      <c r="F91" s="106"/>
      <c r="G91" s="106"/>
      <c r="H91" s="145">
        <f>H92</f>
        <v>100</v>
      </c>
      <c r="I91" s="145">
        <f>I92</f>
        <v>100</v>
      </c>
      <c r="J91" s="145">
        <f>J92</f>
        <v>100</v>
      </c>
    </row>
    <row r="92" spans="2:10" ht="12.75" customHeight="1">
      <c r="B92" s="159" t="s">
        <v>305</v>
      </c>
      <c r="C92" s="106" t="s">
        <v>182</v>
      </c>
      <c r="D92" s="106" t="s">
        <v>194</v>
      </c>
      <c r="E92" s="152" t="s">
        <v>306</v>
      </c>
      <c r="F92" s="106"/>
      <c r="G92" s="106"/>
      <c r="H92" s="145">
        <f>H93</f>
        <v>100</v>
      </c>
      <c r="I92" s="145">
        <f>I93</f>
        <v>100</v>
      </c>
      <c r="J92" s="145">
        <f>J93</f>
        <v>100</v>
      </c>
    </row>
    <row r="93" spans="2:10" ht="12.75" customHeight="1">
      <c r="B93" s="159" t="s">
        <v>290</v>
      </c>
      <c r="C93" s="106" t="s">
        <v>182</v>
      </c>
      <c r="D93" s="106" t="s">
        <v>194</v>
      </c>
      <c r="E93" s="152" t="s">
        <v>306</v>
      </c>
      <c r="F93" s="106" t="s">
        <v>291</v>
      </c>
      <c r="G93" s="106"/>
      <c r="H93" s="145">
        <f>H94</f>
        <v>100</v>
      </c>
      <c r="I93" s="145">
        <f>I94</f>
        <v>100</v>
      </c>
      <c r="J93" s="145">
        <f>J94</f>
        <v>100</v>
      </c>
    </row>
    <row r="94" spans="2:10" ht="12.75" customHeight="1">
      <c r="B94" s="159" t="s">
        <v>307</v>
      </c>
      <c r="C94" s="106" t="s">
        <v>182</v>
      </c>
      <c r="D94" s="106" t="s">
        <v>194</v>
      </c>
      <c r="E94" s="152" t="s">
        <v>306</v>
      </c>
      <c r="F94" s="106" t="s">
        <v>308</v>
      </c>
      <c r="G94" s="106"/>
      <c r="H94" s="145">
        <f>H95</f>
        <v>100</v>
      </c>
      <c r="I94" s="145">
        <f>I95</f>
        <v>100</v>
      </c>
      <c r="J94" s="145">
        <f>J95</f>
        <v>100</v>
      </c>
    </row>
    <row r="95" spans="2:10" ht="14.25" customHeight="1">
      <c r="B95" s="156" t="s">
        <v>270</v>
      </c>
      <c r="C95" s="106" t="s">
        <v>182</v>
      </c>
      <c r="D95" s="106" t="s">
        <v>194</v>
      </c>
      <c r="E95" s="152" t="s">
        <v>306</v>
      </c>
      <c r="F95" s="106" t="s">
        <v>308</v>
      </c>
      <c r="G95" s="106">
        <v>2</v>
      </c>
      <c r="H95" s="145">
        <f>'Прил. 8'!I144</f>
        <v>100</v>
      </c>
      <c r="I95" s="145">
        <f>'Прил. 8'!J144</f>
        <v>100</v>
      </c>
      <c r="J95" s="145">
        <f>'Прил. 8'!K144</f>
        <v>100</v>
      </c>
    </row>
    <row r="96" spans="2:10" ht="12.75" customHeight="1" hidden="1">
      <c r="B96" s="159"/>
      <c r="C96" s="106"/>
      <c r="D96" s="106"/>
      <c r="E96" s="157"/>
      <c r="F96" s="106"/>
      <c r="G96" s="106"/>
      <c r="H96" s="145">
        <f>H97+H104+H122+H129+H135+H141+H147+H153</f>
        <v>17094.7</v>
      </c>
      <c r="I96" s="145"/>
      <c r="J96" s="145"/>
    </row>
    <row r="97" spans="2:10" ht="18.75" customHeight="1" hidden="1">
      <c r="B97" s="159"/>
      <c r="C97" s="106"/>
      <c r="D97" s="106"/>
      <c r="E97" s="106"/>
      <c r="F97" s="106"/>
      <c r="G97" s="106"/>
      <c r="H97" s="145">
        <f>H99</f>
        <v>0</v>
      </c>
      <c r="I97" s="145"/>
      <c r="J97" s="145"/>
    </row>
    <row r="98" spans="2:10" ht="25.5" customHeight="1" hidden="1">
      <c r="B98" s="156"/>
      <c r="C98" s="106"/>
      <c r="D98" s="106"/>
      <c r="E98" s="106"/>
      <c r="F98" s="106"/>
      <c r="G98" s="106"/>
      <c r="H98" s="145">
        <f>H99</f>
        <v>0</v>
      </c>
      <c r="I98" s="145"/>
      <c r="J98" s="145"/>
    </row>
    <row r="99" spans="2:10" ht="12.75" customHeight="1" hidden="1">
      <c r="B99" s="161"/>
      <c r="C99" s="106"/>
      <c r="D99" s="106"/>
      <c r="E99" s="106"/>
      <c r="F99" s="106"/>
      <c r="G99" s="106"/>
      <c r="H99" s="145">
        <f>H100</f>
        <v>0</v>
      </c>
      <c r="I99" s="145"/>
      <c r="J99" s="145"/>
    </row>
    <row r="100" spans="2:10" ht="12.75" customHeight="1" hidden="1">
      <c r="B100" s="159"/>
      <c r="C100" s="106"/>
      <c r="D100" s="106"/>
      <c r="E100" s="106"/>
      <c r="F100" s="106"/>
      <c r="G100" s="106"/>
      <c r="H100" s="145">
        <f>H101</f>
        <v>0</v>
      </c>
      <c r="I100" s="145"/>
      <c r="J100" s="145"/>
    </row>
    <row r="101" spans="2:10" ht="12.75" customHeight="1" hidden="1">
      <c r="B101" s="159"/>
      <c r="C101" s="106"/>
      <c r="D101" s="106"/>
      <c r="E101" s="106"/>
      <c r="F101" s="106"/>
      <c r="G101" s="106"/>
      <c r="H101" s="145">
        <f>H102</f>
        <v>0</v>
      </c>
      <c r="I101" s="145"/>
      <c r="J101" s="145"/>
    </row>
    <row r="102" spans="2:10" ht="14.25" customHeight="1" hidden="1">
      <c r="B102" s="156"/>
      <c r="C102" s="106"/>
      <c r="D102" s="106"/>
      <c r="E102" s="106"/>
      <c r="F102" s="106"/>
      <c r="G102" s="106">
        <v>2</v>
      </c>
      <c r="H102" s="145"/>
      <c r="I102" s="145"/>
      <c r="J102" s="145"/>
    </row>
    <row r="103" spans="2:10" ht="14.25" customHeight="1">
      <c r="B103" s="165" t="s">
        <v>195</v>
      </c>
      <c r="C103" s="148" t="s">
        <v>182</v>
      </c>
      <c r="D103" s="148" t="s">
        <v>196</v>
      </c>
      <c r="E103" s="106"/>
      <c r="F103" s="106"/>
      <c r="G103" s="106"/>
      <c r="H103" s="145">
        <f>H104+H122+H199+H206+H217+H221+H248+H192+H244+H157+H259+H213+H187+H237</f>
        <v>18658.2</v>
      </c>
      <c r="I103" s="145">
        <f>I104+I122+I199+I206+I217+I221+I248+I192+I244+I157+I259+I213+I187</f>
        <v>11315.199999999999</v>
      </c>
      <c r="J103" s="145">
        <f>J104+J122+J199+J206+J217+J221+J248+J192+J244+J157+J259+J213+J187</f>
        <v>10729.1</v>
      </c>
    </row>
    <row r="104" spans="2:10" ht="28.5" customHeight="1">
      <c r="B104" s="166" t="s">
        <v>309</v>
      </c>
      <c r="C104" s="106" t="s">
        <v>182</v>
      </c>
      <c r="D104" s="106" t="s">
        <v>196</v>
      </c>
      <c r="E104" s="167" t="s">
        <v>310</v>
      </c>
      <c r="F104" s="106"/>
      <c r="G104" s="106"/>
      <c r="H104" s="145">
        <f>H105+H111</f>
        <v>11.3</v>
      </c>
      <c r="I104" s="145">
        <f>I105+I111</f>
        <v>11.3</v>
      </c>
      <c r="J104" s="145">
        <f>J105+J111</f>
        <v>0</v>
      </c>
    </row>
    <row r="105" spans="2:10" ht="12.75" customHeight="1">
      <c r="B105" s="161" t="s">
        <v>298</v>
      </c>
      <c r="C105" s="106" t="s">
        <v>182</v>
      </c>
      <c r="D105" s="106" t="s">
        <v>196</v>
      </c>
      <c r="E105" s="168" t="s">
        <v>311</v>
      </c>
      <c r="F105" s="106"/>
      <c r="G105" s="106"/>
      <c r="H105" s="145">
        <f>H107</f>
        <v>11.3</v>
      </c>
      <c r="I105" s="145">
        <f>I108</f>
        <v>11.3</v>
      </c>
      <c r="J105" s="145">
        <f>J107</f>
        <v>0</v>
      </c>
    </row>
    <row r="106" spans="2:10" ht="12.75" customHeight="1">
      <c r="B106" s="169"/>
      <c r="C106" s="106"/>
      <c r="D106" s="106"/>
      <c r="E106" s="168"/>
      <c r="F106" s="106"/>
      <c r="G106" s="106"/>
      <c r="H106" s="145">
        <f>H107</f>
        <v>11.3</v>
      </c>
      <c r="I106" s="145"/>
      <c r="J106" s="145"/>
    </row>
    <row r="107" spans="2:10" ht="12.75" customHeight="1">
      <c r="B107" s="170"/>
      <c r="C107" s="106"/>
      <c r="D107" s="106"/>
      <c r="E107" s="168"/>
      <c r="F107" s="106"/>
      <c r="G107" s="106"/>
      <c r="H107" s="145">
        <f>H108</f>
        <v>11.3</v>
      </c>
      <c r="I107" s="145"/>
      <c r="J107" s="145"/>
    </row>
    <row r="108" spans="2:10" ht="14.25" customHeight="1">
      <c r="B108" s="159" t="s">
        <v>286</v>
      </c>
      <c r="C108" s="106" t="s">
        <v>182</v>
      </c>
      <c r="D108" s="106" t="s">
        <v>196</v>
      </c>
      <c r="E108" s="168" t="s">
        <v>311</v>
      </c>
      <c r="F108" s="106" t="s">
        <v>287</v>
      </c>
      <c r="G108" s="106"/>
      <c r="H108" s="145">
        <f>H109</f>
        <v>11.3</v>
      </c>
      <c r="I108" s="145">
        <f>I109</f>
        <v>11.3</v>
      </c>
      <c r="J108" s="145">
        <f>J109</f>
        <v>0</v>
      </c>
    </row>
    <row r="109" spans="2:10" ht="14.25" customHeight="1">
      <c r="B109" s="159" t="s">
        <v>288</v>
      </c>
      <c r="C109" s="106" t="s">
        <v>182</v>
      </c>
      <c r="D109" s="106" t="s">
        <v>196</v>
      </c>
      <c r="E109" s="168" t="s">
        <v>311</v>
      </c>
      <c r="F109" s="106" t="s">
        <v>289</v>
      </c>
      <c r="G109" s="106"/>
      <c r="H109" s="145">
        <f>H110</f>
        <v>11.3</v>
      </c>
      <c r="I109" s="145">
        <f>I110</f>
        <v>11.3</v>
      </c>
      <c r="J109" s="145">
        <f>J110</f>
        <v>0</v>
      </c>
    </row>
    <row r="110" spans="2:10" ht="14.25" customHeight="1">
      <c r="B110" s="156" t="s">
        <v>270</v>
      </c>
      <c r="C110" s="106" t="s">
        <v>182</v>
      </c>
      <c r="D110" s="106" t="s">
        <v>196</v>
      </c>
      <c r="E110" s="168" t="s">
        <v>311</v>
      </c>
      <c r="F110" s="106" t="s">
        <v>289</v>
      </c>
      <c r="G110" s="106" t="s">
        <v>294</v>
      </c>
      <c r="H110" s="145">
        <f>'Прил. 8'!I159</f>
        <v>11.3</v>
      </c>
      <c r="I110" s="145">
        <f>'Прил. 8'!J159</f>
        <v>11.3</v>
      </c>
      <c r="J110" s="145">
        <f>'Прил. 8'!K159</f>
        <v>0</v>
      </c>
    </row>
    <row r="111" spans="2:10" ht="12.75" customHeight="1" hidden="1">
      <c r="B111" s="156"/>
      <c r="C111" s="106"/>
      <c r="D111" s="106"/>
      <c r="E111" s="167"/>
      <c r="F111" s="106"/>
      <c r="G111" s="106"/>
      <c r="H111" s="145">
        <f>H112+H117</f>
        <v>0</v>
      </c>
      <c r="I111" s="145"/>
      <c r="J111" s="145"/>
    </row>
    <row r="112" spans="2:10" ht="12.75" customHeight="1" hidden="1">
      <c r="B112" s="159"/>
      <c r="C112" s="106"/>
      <c r="D112" s="106"/>
      <c r="E112" s="167"/>
      <c r="F112" s="106"/>
      <c r="G112" s="106"/>
      <c r="H112" s="145">
        <f>H113</f>
        <v>0</v>
      </c>
      <c r="I112" s="145"/>
      <c r="J112" s="145"/>
    </row>
    <row r="113" spans="2:10" ht="12.75" customHeight="1" hidden="1">
      <c r="B113" s="159"/>
      <c r="C113" s="106"/>
      <c r="D113" s="106"/>
      <c r="E113" s="167"/>
      <c r="F113" s="106"/>
      <c r="G113" s="106"/>
      <c r="H113" s="145">
        <f>H114</f>
        <v>0</v>
      </c>
      <c r="I113" s="145"/>
      <c r="J113" s="145"/>
    </row>
    <row r="114" spans="2:10" ht="12.75" customHeight="1" hidden="1">
      <c r="B114" s="159"/>
      <c r="C114" s="106"/>
      <c r="D114" s="106"/>
      <c r="E114" s="167"/>
      <c r="F114" s="106" t="s">
        <v>287</v>
      </c>
      <c r="G114" s="106"/>
      <c r="H114" s="145">
        <f>H115</f>
        <v>0</v>
      </c>
      <c r="I114" s="145"/>
      <c r="J114" s="145"/>
    </row>
    <row r="115" spans="2:10" ht="12.75" customHeight="1" hidden="1">
      <c r="B115" s="159"/>
      <c r="C115" s="106"/>
      <c r="D115" s="106"/>
      <c r="E115" s="167"/>
      <c r="F115" s="106" t="s">
        <v>289</v>
      </c>
      <c r="G115" s="106"/>
      <c r="H115" s="145">
        <f>H116</f>
        <v>0</v>
      </c>
      <c r="I115" s="145"/>
      <c r="J115" s="145"/>
    </row>
    <row r="116" spans="2:10" ht="14.25" customHeight="1" hidden="1">
      <c r="B116" s="156"/>
      <c r="C116" s="106"/>
      <c r="D116" s="106"/>
      <c r="E116" s="167"/>
      <c r="F116" s="106" t="s">
        <v>289</v>
      </c>
      <c r="G116" s="106">
        <v>2</v>
      </c>
      <c r="H116" s="145"/>
      <c r="I116" s="145"/>
      <c r="J116" s="145"/>
    </row>
    <row r="117" spans="2:10" ht="12.75" customHeight="1" hidden="1">
      <c r="B117" s="159"/>
      <c r="C117" s="106"/>
      <c r="D117" s="106"/>
      <c r="E117" s="168"/>
      <c r="F117" s="106"/>
      <c r="G117" s="106"/>
      <c r="H117" s="145">
        <f>H119</f>
        <v>0</v>
      </c>
      <c r="I117" s="145"/>
      <c r="J117" s="145"/>
    </row>
    <row r="118" spans="2:10" ht="12.75" customHeight="1" hidden="1">
      <c r="B118" s="159"/>
      <c r="C118" s="106"/>
      <c r="D118" s="106"/>
      <c r="E118" s="168"/>
      <c r="F118" s="106"/>
      <c r="G118" s="106"/>
      <c r="H118" s="145">
        <f>H119</f>
        <v>0</v>
      </c>
      <c r="I118" s="145"/>
      <c r="J118" s="145"/>
    </row>
    <row r="119" spans="2:10" ht="12.75" customHeight="1" hidden="1">
      <c r="B119" s="159"/>
      <c r="C119" s="106"/>
      <c r="D119" s="106"/>
      <c r="E119" s="168"/>
      <c r="F119" s="106" t="s">
        <v>287</v>
      </c>
      <c r="G119" s="106"/>
      <c r="H119" s="145">
        <f>H120</f>
        <v>0</v>
      </c>
      <c r="I119" s="145"/>
      <c r="J119" s="145"/>
    </row>
    <row r="120" spans="2:10" ht="12.75" customHeight="1" hidden="1">
      <c r="B120" s="159"/>
      <c r="C120" s="106"/>
      <c r="D120" s="106"/>
      <c r="E120" s="168"/>
      <c r="F120" s="106" t="s">
        <v>289</v>
      </c>
      <c r="G120" s="106"/>
      <c r="H120" s="145">
        <f>H121</f>
        <v>0</v>
      </c>
      <c r="I120" s="145"/>
      <c r="J120" s="145"/>
    </row>
    <row r="121" spans="2:10" ht="14.25" customHeight="1" hidden="1">
      <c r="B121" s="156"/>
      <c r="C121" s="106"/>
      <c r="D121" s="106"/>
      <c r="E121" s="168"/>
      <c r="F121" s="106" t="s">
        <v>289</v>
      </c>
      <c r="G121" s="106">
        <v>2</v>
      </c>
      <c r="H121" s="145"/>
      <c r="I121" s="145"/>
      <c r="J121" s="145"/>
    </row>
    <row r="122" spans="2:10" ht="32.25" customHeight="1">
      <c r="B122" s="171" t="s">
        <v>312</v>
      </c>
      <c r="C122" s="105" t="s">
        <v>182</v>
      </c>
      <c r="D122" s="105" t="s">
        <v>196</v>
      </c>
      <c r="E122" s="172" t="s">
        <v>296</v>
      </c>
      <c r="F122" s="105"/>
      <c r="G122" s="105"/>
      <c r="H122" s="144">
        <f>H128+H156</f>
        <v>1208</v>
      </c>
      <c r="I122" s="144">
        <f>I128+I156</f>
        <v>30</v>
      </c>
      <c r="J122" s="144">
        <f>J128+J156</f>
        <v>30</v>
      </c>
    </row>
    <row r="123" spans="2:10" ht="12.75" customHeight="1" hidden="1">
      <c r="B123" s="161"/>
      <c r="C123" s="106"/>
      <c r="D123" s="106"/>
      <c r="E123" s="167" t="s">
        <v>313</v>
      </c>
      <c r="F123" s="106"/>
      <c r="G123" s="106"/>
      <c r="H123" s="145">
        <f>H124</f>
        <v>1199</v>
      </c>
      <c r="I123" s="145"/>
      <c r="J123" s="145"/>
    </row>
    <row r="124" spans="2:10" ht="12.75" customHeight="1" hidden="1">
      <c r="B124" s="161"/>
      <c r="C124" s="106"/>
      <c r="D124" s="106"/>
      <c r="E124" s="167" t="s">
        <v>313</v>
      </c>
      <c r="F124" s="106"/>
      <c r="G124" s="106"/>
      <c r="H124" s="145">
        <f>H125</f>
        <v>1199</v>
      </c>
      <c r="I124" s="145"/>
      <c r="J124" s="145"/>
    </row>
    <row r="125" spans="2:10" ht="12.75" customHeight="1">
      <c r="B125" s="161" t="s">
        <v>298</v>
      </c>
      <c r="C125" s="106" t="s">
        <v>182</v>
      </c>
      <c r="D125" s="106" t="s">
        <v>196</v>
      </c>
      <c r="E125" s="168" t="s">
        <v>314</v>
      </c>
      <c r="F125" s="106"/>
      <c r="G125" s="106"/>
      <c r="H125" s="145">
        <f>H126</f>
        <v>1199</v>
      </c>
      <c r="I125" s="145">
        <f>I126</f>
        <v>21</v>
      </c>
      <c r="J125" s="145">
        <f>J126</f>
        <v>21</v>
      </c>
    </row>
    <row r="126" spans="2:10" ht="12.75" customHeight="1">
      <c r="B126" s="159" t="s">
        <v>286</v>
      </c>
      <c r="C126" s="106" t="s">
        <v>182</v>
      </c>
      <c r="D126" s="106" t="s">
        <v>196</v>
      </c>
      <c r="E126" s="168" t="s">
        <v>314</v>
      </c>
      <c r="F126" s="106" t="s">
        <v>287</v>
      </c>
      <c r="G126" s="106"/>
      <c r="H126" s="145">
        <f>H127</f>
        <v>1199</v>
      </c>
      <c r="I126" s="145">
        <f>I127</f>
        <v>21</v>
      </c>
      <c r="J126" s="145">
        <f>J127</f>
        <v>21</v>
      </c>
    </row>
    <row r="127" spans="2:10" ht="12.75" customHeight="1">
      <c r="B127" s="159" t="s">
        <v>288</v>
      </c>
      <c r="C127" s="106" t="s">
        <v>182</v>
      </c>
      <c r="D127" s="106" t="s">
        <v>196</v>
      </c>
      <c r="E127" s="168" t="s">
        <v>314</v>
      </c>
      <c r="F127" s="106" t="s">
        <v>289</v>
      </c>
      <c r="G127" s="106"/>
      <c r="H127" s="145">
        <f>H128</f>
        <v>1199</v>
      </c>
      <c r="I127" s="145">
        <f>I128</f>
        <v>21</v>
      </c>
      <c r="J127" s="145">
        <f>J128</f>
        <v>21</v>
      </c>
    </row>
    <row r="128" spans="2:10" ht="14.25" customHeight="1">
      <c r="B128" s="156" t="s">
        <v>270</v>
      </c>
      <c r="C128" s="106" t="s">
        <v>182</v>
      </c>
      <c r="D128" s="106" t="s">
        <v>196</v>
      </c>
      <c r="E128" s="168" t="s">
        <v>314</v>
      </c>
      <c r="F128" s="106" t="s">
        <v>289</v>
      </c>
      <c r="G128" s="106">
        <v>2</v>
      </c>
      <c r="H128" s="145">
        <f>'Прил. 8'!I177</f>
        <v>1199</v>
      </c>
      <c r="I128" s="145">
        <f>'Прил. 8'!J177</f>
        <v>21</v>
      </c>
      <c r="J128" s="145">
        <f>'Прил. 8'!K177</f>
        <v>21</v>
      </c>
    </row>
    <row r="129" spans="2:10" ht="25.5" customHeight="1" hidden="1">
      <c r="B129" s="146"/>
      <c r="C129" s="106"/>
      <c r="D129" s="106"/>
      <c r="E129" s="173"/>
      <c r="F129" s="106"/>
      <c r="G129" s="106"/>
      <c r="H129" s="145">
        <f>H130</f>
        <v>0</v>
      </c>
      <c r="I129" s="145"/>
      <c r="J129" s="145"/>
    </row>
    <row r="130" spans="2:10" ht="12.75" customHeight="1" hidden="1">
      <c r="B130" s="156"/>
      <c r="C130" s="106"/>
      <c r="D130" s="106"/>
      <c r="E130" s="173"/>
      <c r="F130" s="106"/>
      <c r="G130" s="106"/>
      <c r="H130" s="145">
        <f>H131</f>
        <v>0</v>
      </c>
      <c r="I130" s="145"/>
      <c r="J130" s="145"/>
    </row>
    <row r="131" spans="2:10" ht="12.75" customHeight="1" hidden="1">
      <c r="B131" s="161"/>
      <c r="C131" s="106"/>
      <c r="D131" s="106"/>
      <c r="E131" s="173"/>
      <c r="F131" s="106"/>
      <c r="G131" s="106"/>
      <c r="H131" s="145">
        <f>H132</f>
        <v>0</v>
      </c>
      <c r="I131" s="145"/>
      <c r="J131" s="145"/>
    </row>
    <row r="132" spans="2:10" ht="12.75" customHeight="1" hidden="1">
      <c r="B132" s="159"/>
      <c r="C132" s="106"/>
      <c r="D132" s="106"/>
      <c r="E132" s="173"/>
      <c r="F132" s="106" t="s">
        <v>287</v>
      </c>
      <c r="G132" s="106"/>
      <c r="H132" s="145">
        <f>H133</f>
        <v>0</v>
      </c>
      <c r="I132" s="145"/>
      <c r="J132" s="145"/>
    </row>
    <row r="133" spans="2:10" ht="12.75" customHeight="1" hidden="1">
      <c r="B133" s="159"/>
      <c r="C133" s="106"/>
      <c r="D133" s="106"/>
      <c r="E133" s="173"/>
      <c r="F133" s="106" t="s">
        <v>289</v>
      </c>
      <c r="G133" s="106"/>
      <c r="H133" s="145">
        <f>H134</f>
        <v>0</v>
      </c>
      <c r="I133" s="145"/>
      <c r="J133" s="145"/>
    </row>
    <row r="134" spans="2:10" ht="14.25" customHeight="1" hidden="1">
      <c r="B134" s="156"/>
      <c r="C134" s="106"/>
      <c r="D134" s="106"/>
      <c r="E134" s="173"/>
      <c r="F134" s="106" t="s">
        <v>289</v>
      </c>
      <c r="G134" s="106" t="s">
        <v>294</v>
      </c>
      <c r="H134" s="145"/>
      <c r="I134" s="145"/>
      <c r="J134" s="145"/>
    </row>
    <row r="135" spans="2:10" ht="25.5" customHeight="1" hidden="1">
      <c r="B135" s="146"/>
      <c r="C135" s="106"/>
      <c r="D135" s="106"/>
      <c r="E135" s="173"/>
      <c r="F135" s="106"/>
      <c r="G135" s="106"/>
      <c r="H135" s="145">
        <f>H137</f>
        <v>0</v>
      </c>
      <c r="I135" s="145"/>
      <c r="J135" s="145"/>
    </row>
    <row r="136" spans="2:10" ht="12.75" customHeight="1" hidden="1">
      <c r="B136" s="156"/>
      <c r="C136" s="106"/>
      <c r="D136" s="106"/>
      <c r="E136" s="173"/>
      <c r="F136" s="106"/>
      <c r="G136" s="106"/>
      <c r="H136" s="145">
        <f>H137</f>
        <v>0</v>
      </c>
      <c r="I136" s="145"/>
      <c r="J136" s="145"/>
    </row>
    <row r="137" spans="2:10" ht="12.75" customHeight="1" hidden="1">
      <c r="B137" s="161"/>
      <c r="C137" s="106"/>
      <c r="D137" s="106"/>
      <c r="E137" s="173"/>
      <c r="F137" s="106"/>
      <c r="G137" s="106"/>
      <c r="H137" s="145">
        <f>H138</f>
        <v>0</v>
      </c>
      <c r="I137" s="145"/>
      <c r="J137" s="145"/>
    </row>
    <row r="138" spans="2:10" ht="12.75" customHeight="1" hidden="1">
      <c r="B138" s="159"/>
      <c r="C138" s="106"/>
      <c r="D138" s="106"/>
      <c r="E138" s="173"/>
      <c r="F138" s="106" t="s">
        <v>287</v>
      </c>
      <c r="G138" s="106"/>
      <c r="H138" s="145">
        <f>H139</f>
        <v>0</v>
      </c>
      <c r="I138" s="145"/>
      <c r="J138" s="145"/>
    </row>
    <row r="139" spans="2:10" ht="12.75" customHeight="1" hidden="1">
      <c r="B139" s="159"/>
      <c r="C139" s="106"/>
      <c r="D139" s="106"/>
      <c r="E139" s="173"/>
      <c r="F139" s="106" t="s">
        <v>289</v>
      </c>
      <c r="G139" s="106"/>
      <c r="H139" s="145">
        <f>H140</f>
        <v>0</v>
      </c>
      <c r="I139" s="145"/>
      <c r="J139" s="145"/>
    </row>
    <row r="140" spans="2:10" ht="14.25" customHeight="1" hidden="1">
      <c r="B140" s="156"/>
      <c r="C140" s="106"/>
      <c r="D140" s="106"/>
      <c r="E140" s="173"/>
      <c r="F140" s="106" t="s">
        <v>289</v>
      </c>
      <c r="G140" s="106">
        <v>2</v>
      </c>
      <c r="H140" s="145"/>
      <c r="I140" s="145"/>
      <c r="J140" s="145"/>
    </row>
    <row r="141" spans="2:10" ht="12.75" customHeight="1" hidden="1">
      <c r="B141" s="146"/>
      <c r="C141" s="106"/>
      <c r="D141" s="106"/>
      <c r="E141" s="152"/>
      <c r="F141" s="106"/>
      <c r="G141" s="106"/>
      <c r="H141" s="145">
        <f>H142</f>
        <v>0</v>
      </c>
      <c r="I141" s="145"/>
      <c r="J141" s="145"/>
    </row>
    <row r="142" spans="2:10" ht="12.75" customHeight="1" hidden="1">
      <c r="B142" s="156"/>
      <c r="C142" s="106"/>
      <c r="D142" s="106"/>
      <c r="E142" s="152"/>
      <c r="F142" s="106"/>
      <c r="G142" s="106"/>
      <c r="H142" s="145">
        <f>H143</f>
        <v>0</v>
      </c>
      <c r="I142" s="145"/>
      <c r="J142" s="145"/>
    </row>
    <row r="143" spans="2:10" ht="12.75" customHeight="1" hidden="1">
      <c r="B143" s="161"/>
      <c r="C143" s="106"/>
      <c r="D143" s="106"/>
      <c r="E143" s="152"/>
      <c r="F143" s="106"/>
      <c r="G143" s="106"/>
      <c r="H143" s="145">
        <f>H144</f>
        <v>0</v>
      </c>
      <c r="I143" s="145"/>
      <c r="J143" s="145"/>
    </row>
    <row r="144" spans="2:10" ht="12.75" customHeight="1" hidden="1">
      <c r="B144" s="159"/>
      <c r="C144" s="106"/>
      <c r="D144" s="106"/>
      <c r="E144" s="152"/>
      <c r="F144" s="106" t="s">
        <v>287</v>
      </c>
      <c r="G144" s="106"/>
      <c r="H144" s="145">
        <f>H145</f>
        <v>0</v>
      </c>
      <c r="I144" s="145"/>
      <c r="J144" s="145"/>
    </row>
    <row r="145" spans="2:10" ht="12.75" customHeight="1" hidden="1">
      <c r="B145" s="159"/>
      <c r="C145" s="106"/>
      <c r="D145" s="106"/>
      <c r="E145" s="152"/>
      <c r="F145" s="106" t="s">
        <v>289</v>
      </c>
      <c r="G145" s="106"/>
      <c r="H145" s="145">
        <f>H146</f>
        <v>0</v>
      </c>
      <c r="I145" s="145"/>
      <c r="J145" s="145"/>
    </row>
    <row r="146" spans="2:10" ht="14.25" customHeight="1" hidden="1">
      <c r="B146" s="156"/>
      <c r="C146" s="106"/>
      <c r="D146" s="106"/>
      <c r="E146" s="152"/>
      <c r="F146" s="106" t="s">
        <v>289</v>
      </c>
      <c r="G146" s="106" t="s">
        <v>294</v>
      </c>
      <c r="H146" s="145"/>
      <c r="I146" s="145"/>
      <c r="J146" s="145"/>
    </row>
    <row r="147" spans="2:10" ht="25.5" customHeight="1" hidden="1">
      <c r="B147" s="146"/>
      <c r="C147" s="106"/>
      <c r="D147" s="106"/>
      <c r="E147" s="106"/>
      <c r="F147" s="106"/>
      <c r="G147" s="106"/>
      <c r="H147" s="145">
        <f>H148</f>
        <v>0</v>
      </c>
      <c r="I147" s="145"/>
      <c r="J147" s="145"/>
    </row>
    <row r="148" spans="2:10" ht="25.5" customHeight="1" hidden="1">
      <c r="B148" s="156"/>
      <c r="C148" s="106"/>
      <c r="D148" s="106"/>
      <c r="E148" s="106"/>
      <c r="F148" s="106"/>
      <c r="G148" s="106"/>
      <c r="H148" s="145">
        <f>H149</f>
        <v>0</v>
      </c>
      <c r="I148" s="145"/>
      <c r="J148" s="145"/>
    </row>
    <row r="149" spans="2:10" ht="12.75" customHeight="1" hidden="1">
      <c r="B149" s="161"/>
      <c r="C149" s="106"/>
      <c r="D149" s="106"/>
      <c r="E149" s="106"/>
      <c r="F149" s="106"/>
      <c r="G149" s="106"/>
      <c r="H149" s="145">
        <f>H150</f>
        <v>0</v>
      </c>
      <c r="I149" s="145"/>
      <c r="J149" s="145"/>
    </row>
    <row r="150" spans="2:10" ht="12.75" customHeight="1" hidden="1">
      <c r="B150" s="159"/>
      <c r="C150" s="106"/>
      <c r="D150" s="106"/>
      <c r="E150" s="106"/>
      <c r="F150" s="106" t="s">
        <v>287</v>
      </c>
      <c r="G150" s="106"/>
      <c r="H150" s="145">
        <f>H151</f>
        <v>0</v>
      </c>
      <c r="I150" s="145"/>
      <c r="J150" s="145"/>
    </row>
    <row r="151" spans="2:10" ht="12.75" customHeight="1" hidden="1">
      <c r="B151" s="159"/>
      <c r="C151" s="106"/>
      <c r="D151" s="106"/>
      <c r="E151" s="106"/>
      <c r="F151" s="106" t="s">
        <v>289</v>
      </c>
      <c r="G151" s="106"/>
      <c r="H151" s="145">
        <f>H152</f>
        <v>0</v>
      </c>
      <c r="I151" s="145"/>
      <c r="J151" s="145"/>
    </row>
    <row r="152" spans="2:10" ht="14.25" customHeight="1" hidden="1">
      <c r="B152" s="156"/>
      <c r="C152" s="106"/>
      <c r="D152" s="106"/>
      <c r="E152" s="106"/>
      <c r="F152" s="106" t="s">
        <v>289</v>
      </c>
      <c r="G152" s="106" t="s">
        <v>294</v>
      </c>
      <c r="H152" s="145"/>
      <c r="I152" s="145"/>
      <c r="J152" s="145"/>
    </row>
    <row r="153" spans="2:10" ht="12.75" customHeight="1" hidden="1">
      <c r="B153" s="156"/>
      <c r="C153" s="106"/>
      <c r="D153" s="106"/>
      <c r="E153" s="152"/>
      <c r="F153" s="106"/>
      <c r="G153" s="106"/>
      <c r="H153" s="145">
        <f>H192+H199+H206+H217+H221+H248+H267+H274+H278+H282</f>
        <v>15875.4</v>
      </c>
      <c r="I153" s="145"/>
      <c r="J153" s="145"/>
    </row>
    <row r="154" spans="2:10" ht="12.75" customHeight="1">
      <c r="B154" s="161" t="s">
        <v>298</v>
      </c>
      <c r="C154" s="106" t="s">
        <v>182</v>
      </c>
      <c r="D154" s="106" t="s">
        <v>196</v>
      </c>
      <c r="E154" s="174" t="s">
        <v>314</v>
      </c>
      <c r="F154" s="106" t="s">
        <v>315</v>
      </c>
      <c r="G154" s="106"/>
      <c r="H154" s="145">
        <f>H155</f>
        <v>9</v>
      </c>
      <c r="I154" s="145">
        <f>I155</f>
        <v>9</v>
      </c>
      <c r="J154" s="145">
        <f>J155</f>
        <v>9</v>
      </c>
    </row>
    <row r="155" spans="2:10" ht="12.75" customHeight="1">
      <c r="B155" s="156" t="s">
        <v>316</v>
      </c>
      <c r="C155" s="106" t="s">
        <v>182</v>
      </c>
      <c r="D155" s="106" t="s">
        <v>196</v>
      </c>
      <c r="E155" s="174" t="s">
        <v>314</v>
      </c>
      <c r="F155" s="106" t="s">
        <v>317</v>
      </c>
      <c r="G155" s="106"/>
      <c r="H155" s="145">
        <f>H156</f>
        <v>9</v>
      </c>
      <c r="I155" s="145">
        <f>I156</f>
        <v>9</v>
      </c>
      <c r="J155" s="145">
        <f>J156</f>
        <v>9</v>
      </c>
    </row>
    <row r="156" spans="2:10" ht="12.75" customHeight="1">
      <c r="B156" s="156" t="s">
        <v>318</v>
      </c>
      <c r="C156" s="106" t="s">
        <v>182</v>
      </c>
      <c r="D156" s="106" t="s">
        <v>196</v>
      </c>
      <c r="E156" s="174" t="s">
        <v>314</v>
      </c>
      <c r="F156" s="106" t="s">
        <v>317</v>
      </c>
      <c r="G156" s="106" t="s">
        <v>294</v>
      </c>
      <c r="H156" s="145">
        <f>'Прил. 8'!I180</f>
        <v>9</v>
      </c>
      <c r="I156" s="145">
        <f>'Прил. 8'!J180</f>
        <v>9</v>
      </c>
      <c r="J156" s="145">
        <f>'Прил. 8'!K180</f>
        <v>9</v>
      </c>
    </row>
    <row r="157" spans="2:10" ht="41.25" customHeight="1" hidden="1">
      <c r="B157" s="171" t="s">
        <v>319</v>
      </c>
      <c r="C157" s="106" t="s">
        <v>182</v>
      </c>
      <c r="D157" s="106" t="s">
        <v>196</v>
      </c>
      <c r="E157" s="18" t="s">
        <v>320</v>
      </c>
      <c r="F157" s="106"/>
      <c r="G157" s="106"/>
      <c r="H157" s="107">
        <f>H160</f>
        <v>0</v>
      </c>
      <c r="I157" s="107">
        <f>I160</f>
        <v>0</v>
      </c>
      <c r="J157" s="107">
        <f>J160</f>
        <v>0</v>
      </c>
    </row>
    <row r="158" spans="2:10" ht="12.75" customHeight="1" hidden="1">
      <c r="B158" s="161"/>
      <c r="C158" s="106"/>
      <c r="D158" s="106"/>
      <c r="E158" s="18" t="s">
        <v>313</v>
      </c>
      <c r="F158" s="106"/>
      <c r="G158" s="106"/>
      <c r="H158" s="107">
        <f>H159</f>
        <v>0</v>
      </c>
      <c r="I158" s="107"/>
      <c r="J158" s="107"/>
    </row>
    <row r="159" spans="2:10" ht="12.75" customHeight="1" hidden="1">
      <c r="B159" s="161"/>
      <c r="C159" s="106"/>
      <c r="D159" s="106"/>
      <c r="E159" s="18" t="s">
        <v>313</v>
      </c>
      <c r="F159" s="106"/>
      <c r="G159" s="106"/>
      <c r="H159" s="107">
        <f>H160</f>
        <v>0</v>
      </c>
      <c r="I159" s="107"/>
      <c r="J159" s="107"/>
    </row>
    <row r="160" spans="2:10" ht="12.75" customHeight="1" hidden="1">
      <c r="B160" s="161" t="s">
        <v>298</v>
      </c>
      <c r="C160" s="106" t="s">
        <v>182</v>
      </c>
      <c r="D160" s="106" t="s">
        <v>196</v>
      </c>
      <c r="E160" s="174" t="s">
        <v>321</v>
      </c>
      <c r="F160" s="106"/>
      <c r="G160" s="106"/>
      <c r="H160" s="107">
        <f>H161</f>
        <v>0</v>
      </c>
      <c r="I160" s="107">
        <f>I161</f>
        <v>0</v>
      </c>
      <c r="J160" s="107">
        <f>J161</f>
        <v>0</v>
      </c>
    </row>
    <row r="161" spans="2:10" ht="12.75" customHeight="1" hidden="1">
      <c r="B161" s="159" t="s">
        <v>286</v>
      </c>
      <c r="C161" s="106" t="s">
        <v>182</v>
      </c>
      <c r="D161" s="106" t="s">
        <v>196</v>
      </c>
      <c r="E161" s="174" t="s">
        <v>321</v>
      </c>
      <c r="F161" s="106" t="s">
        <v>287</v>
      </c>
      <c r="G161" s="106"/>
      <c r="H161" s="107">
        <f>H162</f>
        <v>0</v>
      </c>
      <c r="I161" s="107">
        <f>I162</f>
        <v>0</v>
      </c>
      <c r="J161" s="107">
        <f>J162</f>
        <v>0</v>
      </c>
    </row>
    <row r="162" spans="2:10" ht="12.75" customHeight="1" hidden="1">
      <c r="B162" s="159" t="s">
        <v>288</v>
      </c>
      <c r="C162" s="106" t="s">
        <v>182</v>
      </c>
      <c r="D162" s="106" t="s">
        <v>196</v>
      </c>
      <c r="E162" s="174" t="s">
        <v>321</v>
      </c>
      <c r="F162" s="106" t="s">
        <v>289</v>
      </c>
      <c r="G162" s="106"/>
      <c r="H162" s="107">
        <f>H163</f>
        <v>0</v>
      </c>
      <c r="I162" s="107">
        <f>I163</f>
        <v>0</v>
      </c>
      <c r="J162" s="107">
        <f>J163</f>
        <v>0</v>
      </c>
    </row>
    <row r="163" spans="2:10" ht="12.75" customHeight="1" hidden="1">
      <c r="B163" s="156" t="s">
        <v>270</v>
      </c>
      <c r="C163" s="106" t="s">
        <v>182</v>
      </c>
      <c r="D163" s="106" t="s">
        <v>196</v>
      </c>
      <c r="E163" s="174" t="s">
        <v>321</v>
      </c>
      <c r="F163" s="106" t="s">
        <v>289</v>
      </c>
      <c r="G163" s="106">
        <v>2</v>
      </c>
      <c r="H163" s="107"/>
      <c r="I163" s="107"/>
      <c r="J163" s="107"/>
    </row>
    <row r="164" spans="2:10" ht="12.75" customHeight="1" hidden="1">
      <c r="B164" s="156"/>
      <c r="C164" s="106"/>
      <c r="D164" s="106"/>
      <c r="E164" s="174"/>
      <c r="F164" s="106"/>
      <c r="G164" s="106"/>
      <c r="H164" s="145"/>
      <c r="I164" s="145"/>
      <c r="J164" s="145"/>
    </row>
    <row r="165" spans="2:10" ht="12.75" customHeight="1" hidden="1">
      <c r="B165" s="156"/>
      <c r="C165" s="106"/>
      <c r="D165" s="106"/>
      <c r="E165" s="174"/>
      <c r="F165" s="106"/>
      <c r="G165" s="106"/>
      <c r="H165" s="145"/>
      <c r="I165" s="145"/>
      <c r="J165" s="145"/>
    </row>
    <row r="166" spans="2:10" ht="12.75" customHeight="1" hidden="1">
      <c r="B166" s="156"/>
      <c r="C166" s="106"/>
      <c r="D166" s="106"/>
      <c r="E166" s="174"/>
      <c r="F166" s="106"/>
      <c r="G166" s="106"/>
      <c r="H166" s="145"/>
      <c r="I166" s="145"/>
      <c r="J166" s="145"/>
    </row>
    <row r="167" spans="2:10" ht="12.75" customHeight="1" hidden="1">
      <c r="B167" s="156"/>
      <c r="C167" s="106"/>
      <c r="D167" s="106"/>
      <c r="E167" s="174"/>
      <c r="F167" s="106"/>
      <c r="G167" s="106"/>
      <c r="H167" s="145"/>
      <c r="I167" s="145"/>
      <c r="J167" s="145"/>
    </row>
    <row r="168" spans="2:10" ht="12.75" customHeight="1" hidden="1">
      <c r="B168" s="156"/>
      <c r="C168" s="106"/>
      <c r="D168" s="106"/>
      <c r="E168" s="174"/>
      <c r="F168" s="106"/>
      <c r="G168" s="106"/>
      <c r="H168" s="145"/>
      <c r="I168" s="145"/>
      <c r="J168" s="145"/>
    </row>
    <row r="169" spans="2:10" ht="12.75" customHeight="1" hidden="1">
      <c r="B169" s="156"/>
      <c r="C169" s="106"/>
      <c r="D169" s="106"/>
      <c r="E169" s="174"/>
      <c r="F169" s="106"/>
      <c r="G169" s="106"/>
      <c r="H169" s="145"/>
      <c r="I169" s="145"/>
      <c r="J169" s="145"/>
    </row>
    <row r="170" spans="2:10" ht="12.75" customHeight="1" hidden="1">
      <c r="B170" s="156"/>
      <c r="C170" s="106"/>
      <c r="D170" s="106"/>
      <c r="E170" s="174"/>
      <c r="F170" s="106"/>
      <c r="G170" s="106"/>
      <c r="H170" s="145"/>
      <c r="I170" s="145"/>
      <c r="J170" s="145"/>
    </row>
    <row r="171" spans="2:10" ht="12.75" customHeight="1" hidden="1">
      <c r="B171" s="156"/>
      <c r="C171" s="106"/>
      <c r="D171" s="106"/>
      <c r="E171" s="174"/>
      <c r="F171" s="106"/>
      <c r="G171" s="106"/>
      <c r="H171" s="145"/>
      <c r="I171" s="145"/>
      <c r="J171" s="145"/>
    </row>
    <row r="172" spans="2:10" ht="12.75" customHeight="1" hidden="1">
      <c r="B172" s="156"/>
      <c r="C172" s="106"/>
      <c r="D172" s="106"/>
      <c r="E172" s="174"/>
      <c r="F172" s="106"/>
      <c r="G172" s="106"/>
      <c r="H172" s="145"/>
      <c r="I172" s="145"/>
      <c r="J172" s="145"/>
    </row>
    <row r="173" spans="2:10" ht="12.75" customHeight="1" hidden="1">
      <c r="B173" s="156"/>
      <c r="C173" s="106"/>
      <c r="D173" s="106"/>
      <c r="E173" s="174"/>
      <c r="F173" s="106"/>
      <c r="G173" s="106"/>
      <c r="H173" s="145"/>
      <c r="I173" s="145"/>
      <c r="J173" s="145"/>
    </row>
    <row r="174" spans="2:10" ht="12.75" customHeight="1" hidden="1">
      <c r="B174" s="156"/>
      <c r="C174" s="106"/>
      <c r="D174" s="106"/>
      <c r="E174" s="174"/>
      <c r="F174" s="106"/>
      <c r="G174" s="106"/>
      <c r="H174" s="145"/>
      <c r="I174" s="145"/>
      <c r="J174" s="145"/>
    </row>
    <row r="175" spans="2:10" ht="12.75" customHeight="1" hidden="1">
      <c r="B175" s="156"/>
      <c r="C175" s="106"/>
      <c r="D175" s="106"/>
      <c r="E175" s="174"/>
      <c r="F175" s="106"/>
      <c r="G175" s="106"/>
      <c r="H175" s="145"/>
      <c r="I175" s="145"/>
      <c r="J175" s="145"/>
    </row>
    <row r="176" spans="2:10" ht="12.75" customHeight="1" hidden="1">
      <c r="B176" s="156"/>
      <c r="C176" s="106"/>
      <c r="D176" s="106"/>
      <c r="E176" s="174"/>
      <c r="F176" s="106"/>
      <c r="G176" s="106"/>
      <c r="H176" s="145"/>
      <c r="I176" s="145"/>
      <c r="J176" s="145"/>
    </row>
    <row r="177" spans="2:10" ht="12.75" customHeight="1" hidden="1">
      <c r="B177" s="156"/>
      <c r="C177" s="106"/>
      <c r="D177" s="106"/>
      <c r="E177" s="174"/>
      <c r="F177" s="106"/>
      <c r="G177" s="106"/>
      <c r="H177" s="145"/>
      <c r="I177" s="145"/>
      <c r="J177" s="145"/>
    </row>
    <row r="178" spans="2:10" ht="12.75" customHeight="1" hidden="1">
      <c r="B178" s="156"/>
      <c r="C178" s="106"/>
      <c r="D178" s="106"/>
      <c r="E178" s="174"/>
      <c r="F178" s="106"/>
      <c r="G178" s="106"/>
      <c r="H178" s="145"/>
      <c r="I178" s="145"/>
      <c r="J178" s="145"/>
    </row>
    <row r="179" spans="2:10" ht="12.75" customHeight="1" hidden="1">
      <c r="B179" s="156"/>
      <c r="C179" s="106"/>
      <c r="D179" s="106"/>
      <c r="E179" s="174"/>
      <c r="F179" s="106"/>
      <c r="G179" s="106"/>
      <c r="H179" s="145"/>
      <c r="I179" s="145"/>
      <c r="J179" s="145"/>
    </row>
    <row r="180" spans="2:10" ht="12.75" customHeight="1" hidden="1">
      <c r="B180" s="156"/>
      <c r="C180" s="106"/>
      <c r="D180" s="106"/>
      <c r="E180" s="174"/>
      <c r="F180" s="106"/>
      <c r="G180" s="106"/>
      <c r="H180" s="145"/>
      <c r="I180" s="145"/>
      <c r="J180" s="145"/>
    </row>
    <row r="181" spans="2:10" ht="12.75" customHeight="1" hidden="1">
      <c r="B181" s="156"/>
      <c r="C181" s="106"/>
      <c r="D181" s="106"/>
      <c r="E181" s="174"/>
      <c r="F181" s="106"/>
      <c r="G181" s="106"/>
      <c r="H181" s="145"/>
      <c r="I181" s="145"/>
      <c r="J181" s="145"/>
    </row>
    <row r="182" spans="2:10" ht="12.75" customHeight="1" hidden="1">
      <c r="B182" s="156"/>
      <c r="C182" s="106"/>
      <c r="D182" s="106"/>
      <c r="E182" s="174"/>
      <c r="F182" s="106"/>
      <c r="G182" s="106"/>
      <c r="H182" s="145"/>
      <c r="I182" s="145"/>
      <c r="J182" s="145"/>
    </row>
    <row r="183" spans="2:10" ht="12.75" customHeight="1" hidden="1">
      <c r="B183" s="156"/>
      <c r="C183" s="106"/>
      <c r="D183" s="106"/>
      <c r="E183" s="174"/>
      <c r="F183" s="106"/>
      <c r="G183" s="106"/>
      <c r="H183" s="145"/>
      <c r="I183" s="145"/>
      <c r="J183" s="145"/>
    </row>
    <row r="184" spans="2:10" ht="12.75" customHeight="1" hidden="1">
      <c r="B184" s="156"/>
      <c r="C184" s="106"/>
      <c r="D184" s="106"/>
      <c r="E184" s="174"/>
      <c r="F184" s="106"/>
      <c r="G184" s="106"/>
      <c r="H184" s="145"/>
      <c r="I184" s="145"/>
      <c r="J184" s="145"/>
    </row>
    <row r="185" spans="2:10" ht="12.75" customHeight="1" hidden="1">
      <c r="B185" s="156"/>
      <c r="C185" s="106"/>
      <c r="D185" s="106"/>
      <c r="E185" s="174"/>
      <c r="F185" s="106"/>
      <c r="G185" s="106"/>
      <c r="H185" s="145"/>
      <c r="I185" s="145"/>
      <c r="J185" s="145"/>
    </row>
    <row r="186" spans="2:10" ht="12.75" customHeight="1" hidden="1">
      <c r="B186" s="156"/>
      <c r="C186" s="106"/>
      <c r="D186" s="106"/>
      <c r="E186" s="174"/>
      <c r="F186" s="106"/>
      <c r="G186" s="106"/>
      <c r="H186" s="145"/>
      <c r="I186" s="145"/>
      <c r="J186" s="145"/>
    </row>
    <row r="187" spans="2:10" ht="28.5" customHeight="1">
      <c r="B187" s="166" t="s">
        <v>322</v>
      </c>
      <c r="C187" s="105" t="s">
        <v>182</v>
      </c>
      <c r="D187" s="105" t="s">
        <v>196</v>
      </c>
      <c r="E187" s="172" t="s">
        <v>313</v>
      </c>
      <c r="F187" s="105"/>
      <c r="G187" s="105"/>
      <c r="H187" s="103">
        <f>H188</f>
        <v>18</v>
      </c>
      <c r="I187" s="103">
        <f>I188</f>
        <v>0</v>
      </c>
      <c r="J187" s="103">
        <f>J188</f>
        <v>0</v>
      </c>
    </row>
    <row r="188" spans="2:10" ht="12.75" customHeight="1">
      <c r="B188" s="151" t="s">
        <v>298</v>
      </c>
      <c r="C188" s="106" t="s">
        <v>182</v>
      </c>
      <c r="D188" s="106" t="s">
        <v>196</v>
      </c>
      <c r="E188" s="168" t="s">
        <v>323</v>
      </c>
      <c r="F188" s="106"/>
      <c r="G188" s="106"/>
      <c r="H188" s="107">
        <f>H189</f>
        <v>18</v>
      </c>
      <c r="I188" s="107">
        <f>I189</f>
        <v>0</v>
      </c>
      <c r="J188" s="107">
        <f>J189</f>
        <v>0</v>
      </c>
    </row>
    <row r="189" spans="2:10" ht="12.75" customHeight="1">
      <c r="B189" s="159" t="s">
        <v>286</v>
      </c>
      <c r="C189" s="106" t="s">
        <v>182</v>
      </c>
      <c r="D189" s="106" t="s">
        <v>196</v>
      </c>
      <c r="E189" s="168" t="s">
        <v>323</v>
      </c>
      <c r="F189" s="106" t="s">
        <v>287</v>
      </c>
      <c r="G189" s="106"/>
      <c r="H189" s="107">
        <f>H190</f>
        <v>18</v>
      </c>
      <c r="I189" s="107">
        <f>I190</f>
        <v>0</v>
      </c>
      <c r="J189" s="107">
        <f>J190</f>
        <v>0</v>
      </c>
    </row>
    <row r="190" spans="2:10" ht="12.75" customHeight="1">
      <c r="B190" s="159" t="s">
        <v>288</v>
      </c>
      <c r="C190" s="106" t="s">
        <v>182</v>
      </c>
      <c r="D190" s="106" t="s">
        <v>196</v>
      </c>
      <c r="E190" s="168" t="s">
        <v>323</v>
      </c>
      <c r="F190" s="106" t="s">
        <v>289</v>
      </c>
      <c r="G190" s="106"/>
      <c r="H190" s="107">
        <f>H191</f>
        <v>18</v>
      </c>
      <c r="I190" s="107">
        <f>I191</f>
        <v>0</v>
      </c>
      <c r="J190" s="107">
        <f>J191</f>
        <v>0</v>
      </c>
    </row>
    <row r="191" spans="2:10" ht="12.75" customHeight="1">
      <c r="B191" s="156" t="s">
        <v>270</v>
      </c>
      <c r="C191" s="106" t="s">
        <v>182</v>
      </c>
      <c r="D191" s="106" t="s">
        <v>196</v>
      </c>
      <c r="E191" s="168" t="s">
        <v>323</v>
      </c>
      <c r="F191" s="106" t="s">
        <v>289</v>
      </c>
      <c r="G191" s="106">
        <v>2</v>
      </c>
      <c r="H191" s="107">
        <v>18</v>
      </c>
      <c r="I191" s="107"/>
      <c r="J191" s="107"/>
    </row>
    <row r="192" spans="2:10" ht="40.5" customHeight="1">
      <c r="B192" s="151" t="s">
        <v>324</v>
      </c>
      <c r="C192" s="106" t="s">
        <v>182</v>
      </c>
      <c r="D192" s="106" t="s">
        <v>196</v>
      </c>
      <c r="E192" s="152" t="s">
        <v>325</v>
      </c>
      <c r="F192" s="106"/>
      <c r="G192" s="106"/>
      <c r="H192" s="145">
        <f>H193+H196</f>
        <v>327.4</v>
      </c>
      <c r="I192" s="145">
        <f>I193+I196</f>
        <v>327.4</v>
      </c>
      <c r="J192" s="145">
        <f>J193+J196</f>
        <v>327.4</v>
      </c>
    </row>
    <row r="193" spans="2:10" ht="42.75" customHeight="1">
      <c r="B193" s="149" t="s">
        <v>278</v>
      </c>
      <c r="C193" s="106" t="s">
        <v>182</v>
      </c>
      <c r="D193" s="106" t="s">
        <v>196</v>
      </c>
      <c r="E193" s="152" t="s">
        <v>325</v>
      </c>
      <c r="F193" s="106" t="s">
        <v>279</v>
      </c>
      <c r="G193" s="106"/>
      <c r="H193" s="145">
        <f>H194</f>
        <v>324.9</v>
      </c>
      <c r="I193" s="145">
        <f>I194</f>
        <v>327.4</v>
      </c>
      <c r="J193" s="145">
        <f>J194</f>
        <v>327.4</v>
      </c>
    </row>
    <row r="194" spans="2:10" ht="12.75" customHeight="1">
      <c r="B194" s="156" t="s">
        <v>280</v>
      </c>
      <c r="C194" s="106" t="s">
        <v>182</v>
      </c>
      <c r="D194" s="106" t="s">
        <v>196</v>
      </c>
      <c r="E194" s="152" t="s">
        <v>325</v>
      </c>
      <c r="F194" s="106" t="s">
        <v>281</v>
      </c>
      <c r="G194" s="106"/>
      <c r="H194" s="145">
        <f>H195</f>
        <v>324.9</v>
      </c>
      <c r="I194" s="145">
        <f>I195</f>
        <v>327.4</v>
      </c>
      <c r="J194" s="145">
        <f>J195</f>
        <v>327.4</v>
      </c>
    </row>
    <row r="195" spans="2:10" ht="14.25" customHeight="1">
      <c r="B195" s="156" t="s">
        <v>271</v>
      </c>
      <c r="C195" s="106" t="s">
        <v>182</v>
      </c>
      <c r="D195" s="106" t="s">
        <v>196</v>
      </c>
      <c r="E195" s="152" t="s">
        <v>325</v>
      </c>
      <c r="F195" s="106" t="s">
        <v>281</v>
      </c>
      <c r="G195" s="106">
        <v>3</v>
      </c>
      <c r="H195" s="145">
        <f>'Прил. 8'!I216</f>
        <v>324.9</v>
      </c>
      <c r="I195" s="145">
        <f>'Прил. 8'!J216</f>
        <v>327.4</v>
      </c>
      <c r="J195" s="145">
        <f>'Прил. 8'!K216</f>
        <v>327.4</v>
      </c>
    </row>
    <row r="196" spans="2:10" ht="14.25" customHeight="1">
      <c r="B196" s="159" t="s">
        <v>286</v>
      </c>
      <c r="C196" s="106" t="s">
        <v>182</v>
      </c>
      <c r="D196" s="106" t="s">
        <v>196</v>
      </c>
      <c r="E196" s="152" t="s">
        <v>325</v>
      </c>
      <c r="F196" s="101">
        <v>200</v>
      </c>
      <c r="G196" s="106"/>
      <c r="H196" s="145">
        <f>H197</f>
        <v>2.5</v>
      </c>
      <c r="I196" s="145">
        <f>I197</f>
        <v>0</v>
      </c>
      <c r="J196" s="145">
        <f>J197</f>
        <v>0</v>
      </c>
    </row>
    <row r="197" spans="2:10" ht="14.25" customHeight="1">
      <c r="B197" s="159" t="s">
        <v>288</v>
      </c>
      <c r="C197" s="106" t="s">
        <v>182</v>
      </c>
      <c r="D197" s="106" t="s">
        <v>196</v>
      </c>
      <c r="E197" s="152" t="s">
        <v>325</v>
      </c>
      <c r="F197" s="101">
        <v>240</v>
      </c>
      <c r="G197" s="106"/>
      <c r="H197" s="145">
        <f>H198</f>
        <v>2.5</v>
      </c>
      <c r="I197" s="145">
        <f>I198</f>
        <v>0</v>
      </c>
      <c r="J197" s="145">
        <f>J198</f>
        <v>0</v>
      </c>
    </row>
    <row r="198" spans="2:10" ht="14.25" customHeight="1">
      <c r="B198" s="156" t="s">
        <v>271</v>
      </c>
      <c r="C198" s="106" t="s">
        <v>182</v>
      </c>
      <c r="D198" s="106" t="s">
        <v>196</v>
      </c>
      <c r="E198" s="152" t="s">
        <v>325</v>
      </c>
      <c r="F198" s="101">
        <v>240</v>
      </c>
      <c r="G198" s="106" t="s">
        <v>326</v>
      </c>
      <c r="H198" s="145">
        <f>'Прил. 8'!I219</f>
        <v>2.5</v>
      </c>
      <c r="I198" s="145">
        <f>'Прил. 8'!J219</f>
        <v>0</v>
      </c>
      <c r="J198" s="145">
        <f>'Прил. 8'!K219</f>
        <v>0</v>
      </c>
    </row>
    <row r="199" spans="2:10" ht="43.5" customHeight="1">
      <c r="B199" s="161" t="s">
        <v>327</v>
      </c>
      <c r="C199" s="106" t="s">
        <v>182</v>
      </c>
      <c r="D199" s="106" t="s">
        <v>196</v>
      </c>
      <c r="E199" s="152" t="s">
        <v>328</v>
      </c>
      <c r="F199" s="106"/>
      <c r="G199" s="106"/>
      <c r="H199" s="145">
        <f>H200+H203</f>
        <v>359.3</v>
      </c>
      <c r="I199" s="145">
        <f>I200+I203</f>
        <v>359.3</v>
      </c>
      <c r="J199" s="145">
        <f>J200+J203</f>
        <v>359.3</v>
      </c>
    </row>
    <row r="200" spans="2:10" ht="39" customHeight="1">
      <c r="B200" s="149" t="s">
        <v>278</v>
      </c>
      <c r="C200" s="106" t="s">
        <v>182</v>
      </c>
      <c r="D200" s="106" t="s">
        <v>196</v>
      </c>
      <c r="E200" s="152" t="s">
        <v>328</v>
      </c>
      <c r="F200" s="106" t="s">
        <v>279</v>
      </c>
      <c r="G200" s="106"/>
      <c r="H200" s="145">
        <f>H201</f>
        <v>309.3</v>
      </c>
      <c r="I200" s="145">
        <f>I201</f>
        <v>309.3</v>
      </c>
      <c r="J200" s="145">
        <f>J201</f>
        <v>309.3</v>
      </c>
    </row>
    <row r="201" spans="2:10" ht="12.75" customHeight="1">
      <c r="B201" s="156" t="s">
        <v>280</v>
      </c>
      <c r="C201" s="106" t="s">
        <v>182</v>
      </c>
      <c r="D201" s="106" t="s">
        <v>196</v>
      </c>
      <c r="E201" s="152" t="s">
        <v>328</v>
      </c>
      <c r="F201" s="106" t="s">
        <v>281</v>
      </c>
      <c r="G201" s="106"/>
      <c r="H201" s="145">
        <f>H202</f>
        <v>309.3</v>
      </c>
      <c r="I201" s="145">
        <f>I202</f>
        <v>309.3</v>
      </c>
      <c r="J201" s="145">
        <f>J202</f>
        <v>309.3</v>
      </c>
    </row>
    <row r="202" spans="2:10" ht="14.25" customHeight="1">
      <c r="B202" s="156" t="s">
        <v>271</v>
      </c>
      <c r="C202" s="106" t="s">
        <v>182</v>
      </c>
      <c r="D202" s="106" t="s">
        <v>196</v>
      </c>
      <c r="E202" s="152" t="s">
        <v>328</v>
      </c>
      <c r="F202" s="106" t="s">
        <v>281</v>
      </c>
      <c r="G202" s="106">
        <v>3</v>
      </c>
      <c r="H202" s="145">
        <f>'Прил. 8'!I774</f>
        <v>309.3</v>
      </c>
      <c r="I202" s="145">
        <f>'Прил. 8'!J774</f>
        <v>309.3</v>
      </c>
      <c r="J202" s="145">
        <f>'Прил. 8'!K774</f>
        <v>309.3</v>
      </c>
    </row>
    <row r="203" spans="2:10" ht="14.25" customHeight="1">
      <c r="B203" s="159" t="s">
        <v>286</v>
      </c>
      <c r="C203" s="106" t="s">
        <v>182</v>
      </c>
      <c r="D203" s="106" t="s">
        <v>196</v>
      </c>
      <c r="E203" s="152" t="s">
        <v>328</v>
      </c>
      <c r="F203" s="101">
        <v>200</v>
      </c>
      <c r="G203" s="106"/>
      <c r="H203" s="145">
        <f>H204</f>
        <v>50</v>
      </c>
      <c r="I203" s="145">
        <f>I204</f>
        <v>50</v>
      </c>
      <c r="J203" s="145">
        <f>J204</f>
        <v>50</v>
      </c>
    </row>
    <row r="204" spans="2:10" ht="14.25" customHeight="1">
      <c r="B204" s="159" t="s">
        <v>288</v>
      </c>
      <c r="C204" s="106" t="s">
        <v>182</v>
      </c>
      <c r="D204" s="106" t="s">
        <v>196</v>
      </c>
      <c r="E204" s="152" t="s">
        <v>328</v>
      </c>
      <c r="F204" s="101">
        <v>240</v>
      </c>
      <c r="G204" s="106"/>
      <c r="H204" s="145">
        <f>H205</f>
        <v>50</v>
      </c>
      <c r="I204" s="145">
        <f>I205</f>
        <v>50</v>
      </c>
      <c r="J204" s="145">
        <f>J205</f>
        <v>50</v>
      </c>
    </row>
    <row r="205" spans="2:10" ht="14.25" customHeight="1">
      <c r="B205" s="156" t="s">
        <v>271</v>
      </c>
      <c r="C205" s="106" t="s">
        <v>182</v>
      </c>
      <c r="D205" s="106" t="s">
        <v>196</v>
      </c>
      <c r="E205" s="152" t="s">
        <v>328</v>
      </c>
      <c r="F205" s="101">
        <v>240</v>
      </c>
      <c r="G205" s="106" t="s">
        <v>326</v>
      </c>
      <c r="H205" s="145">
        <f>'Прил. 8'!I777</f>
        <v>50</v>
      </c>
      <c r="I205" s="145">
        <f>'Прил. 8'!J777</f>
        <v>50</v>
      </c>
      <c r="J205" s="145">
        <f>'Прил. 8'!K777</f>
        <v>50</v>
      </c>
    </row>
    <row r="206" spans="2:10" ht="27.75" customHeight="1">
      <c r="B206" s="161" t="s">
        <v>329</v>
      </c>
      <c r="C206" s="106" t="s">
        <v>182</v>
      </c>
      <c r="D206" s="106" t="s">
        <v>196</v>
      </c>
      <c r="E206" s="152" t="s">
        <v>330</v>
      </c>
      <c r="F206" s="106"/>
      <c r="G206" s="106"/>
      <c r="H206" s="145">
        <f>H207+H210</f>
        <v>331.2</v>
      </c>
      <c r="I206" s="145">
        <f>I207+I210</f>
        <v>331.2</v>
      </c>
      <c r="J206" s="145">
        <f>J207+J210</f>
        <v>331.2</v>
      </c>
    </row>
    <row r="207" spans="2:10" ht="42.75" customHeight="1">
      <c r="B207" s="156" t="s">
        <v>278</v>
      </c>
      <c r="C207" s="106" t="s">
        <v>182</v>
      </c>
      <c r="D207" s="106" t="s">
        <v>196</v>
      </c>
      <c r="E207" s="152" t="s">
        <v>330</v>
      </c>
      <c r="F207" s="106" t="s">
        <v>279</v>
      </c>
      <c r="G207" s="106"/>
      <c r="H207" s="145">
        <f>H208</f>
        <v>329.2</v>
      </c>
      <c r="I207" s="145">
        <f>I208</f>
        <v>331.2</v>
      </c>
      <c r="J207" s="145">
        <f>J208</f>
        <v>331.2</v>
      </c>
    </row>
    <row r="208" spans="2:10" ht="15.75" customHeight="1">
      <c r="B208" s="156" t="s">
        <v>280</v>
      </c>
      <c r="C208" s="106" t="s">
        <v>182</v>
      </c>
      <c r="D208" s="106" t="s">
        <v>196</v>
      </c>
      <c r="E208" s="152" t="s">
        <v>330</v>
      </c>
      <c r="F208" s="106" t="s">
        <v>281</v>
      </c>
      <c r="G208" s="106"/>
      <c r="H208" s="145">
        <f>H209</f>
        <v>329.2</v>
      </c>
      <c r="I208" s="145">
        <f>I209</f>
        <v>331.2</v>
      </c>
      <c r="J208" s="145">
        <f>J209</f>
        <v>331.2</v>
      </c>
    </row>
    <row r="209" spans="2:10" ht="14.25" customHeight="1">
      <c r="B209" s="156" t="s">
        <v>271</v>
      </c>
      <c r="C209" s="106" t="s">
        <v>182</v>
      </c>
      <c r="D209" s="106" t="s">
        <v>196</v>
      </c>
      <c r="E209" s="152" t="s">
        <v>330</v>
      </c>
      <c r="F209" s="106" t="s">
        <v>281</v>
      </c>
      <c r="G209" s="106">
        <v>3</v>
      </c>
      <c r="H209" s="145">
        <f>'Прил. 8'!I223</f>
        <v>329.2</v>
      </c>
      <c r="I209" s="145">
        <f>'Прил. 8'!J223</f>
        <v>331.2</v>
      </c>
      <c r="J209" s="145">
        <f>'Прил. 8'!K223</f>
        <v>331.2</v>
      </c>
    </row>
    <row r="210" spans="2:10" ht="12.75" customHeight="1">
      <c r="B210" s="159" t="s">
        <v>286</v>
      </c>
      <c r="C210" s="106" t="s">
        <v>182</v>
      </c>
      <c r="D210" s="106" t="s">
        <v>196</v>
      </c>
      <c r="E210" s="152" t="s">
        <v>330</v>
      </c>
      <c r="F210" s="106" t="s">
        <v>287</v>
      </c>
      <c r="G210" s="106"/>
      <c r="H210" s="145">
        <f>H211</f>
        <v>2</v>
      </c>
      <c r="I210" s="145">
        <f>I211</f>
        <v>0</v>
      </c>
      <c r="J210" s="145">
        <f>J211</f>
        <v>0</v>
      </c>
    </row>
    <row r="211" spans="2:10" ht="12.75" customHeight="1">
      <c r="B211" s="159" t="s">
        <v>288</v>
      </c>
      <c r="C211" s="106" t="s">
        <v>182</v>
      </c>
      <c r="D211" s="106" t="s">
        <v>196</v>
      </c>
      <c r="E211" s="152" t="s">
        <v>330</v>
      </c>
      <c r="F211" s="106" t="s">
        <v>289</v>
      </c>
      <c r="G211" s="106"/>
      <c r="H211" s="145">
        <f>H212</f>
        <v>2</v>
      </c>
      <c r="I211" s="145">
        <f>I212</f>
        <v>0</v>
      </c>
      <c r="J211" s="145">
        <f>J212</f>
        <v>0</v>
      </c>
    </row>
    <row r="212" spans="2:10" ht="12.75" customHeight="1">
      <c r="B212" s="156" t="s">
        <v>271</v>
      </c>
      <c r="C212" s="106" t="s">
        <v>182</v>
      </c>
      <c r="D212" s="106" t="s">
        <v>196</v>
      </c>
      <c r="E212" s="152" t="s">
        <v>330</v>
      </c>
      <c r="F212" s="106" t="s">
        <v>289</v>
      </c>
      <c r="G212" s="106">
        <v>3</v>
      </c>
      <c r="H212" s="145">
        <f>'Прил. 8'!I226</f>
        <v>2</v>
      </c>
      <c r="I212" s="145">
        <f>'Прил. 8'!J226</f>
        <v>0</v>
      </c>
      <c r="J212" s="145">
        <f>'Прил. 8'!K226</f>
        <v>0</v>
      </c>
    </row>
    <row r="213" spans="2:10" ht="40.5" customHeight="1" hidden="1">
      <c r="B213" s="175" t="s">
        <v>331</v>
      </c>
      <c r="C213" s="106" t="s">
        <v>182</v>
      </c>
      <c r="D213" s="106" t="s">
        <v>196</v>
      </c>
      <c r="E213" s="154" t="s">
        <v>332</v>
      </c>
      <c r="F213" s="106"/>
      <c r="G213" s="106"/>
      <c r="H213" s="145">
        <f>H214</f>
        <v>0</v>
      </c>
      <c r="I213" s="145">
        <f>I214</f>
        <v>0</v>
      </c>
      <c r="J213" s="145">
        <f>J214</f>
        <v>0</v>
      </c>
    </row>
    <row r="214" spans="2:10" ht="40.5" customHeight="1" hidden="1">
      <c r="B214" s="149" t="s">
        <v>278</v>
      </c>
      <c r="C214" s="106" t="s">
        <v>182</v>
      </c>
      <c r="D214" s="106" t="s">
        <v>196</v>
      </c>
      <c r="E214" s="154" t="s">
        <v>332</v>
      </c>
      <c r="F214" s="106" t="s">
        <v>279</v>
      </c>
      <c r="G214" s="106"/>
      <c r="H214" s="145">
        <f>H215</f>
        <v>0</v>
      </c>
      <c r="I214" s="145">
        <f>I215</f>
        <v>0</v>
      </c>
      <c r="J214" s="145">
        <f>J215</f>
        <v>0</v>
      </c>
    </row>
    <row r="215" spans="2:10" ht="12.75" customHeight="1" hidden="1">
      <c r="B215" s="156" t="s">
        <v>280</v>
      </c>
      <c r="C215" s="106" t="s">
        <v>182</v>
      </c>
      <c r="D215" s="106" t="s">
        <v>196</v>
      </c>
      <c r="E215" s="154" t="s">
        <v>332</v>
      </c>
      <c r="F215" s="106" t="s">
        <v>281</v>
      </c>
      <c r="G215" s="106"/>
      <c r="H215" s="145">
        <f>H216</f>
        <v>0</v>
      </c>
      <c r="I215" s="145">
        <f>I216</f>
        <v>0</v>
      </c>
      <c r="J215" s="145">
        <f>J216</f>
        <v>0</v>
      </c>
    </row>
    <row r="216" spans="2:10" ht="12.75" customHeight="1" hidden="1">
      <c r="B216" s="156" t="s">
        <v>270</v>
      </c>
      <c r="C216" s="106" t="s">
        <v>182</v>
      </c>
      <c r="D216" s="106" t="s">
        <v>196</v>
      </c>
      <c r="E216" s="154" t="s">
        <v>332</v>
      </c>
      <c r="F216" s="106" t="s">
        <v>281</v>
      </c>
      <c r="G216" s="106" t="s">
        <v>294</v>
      </c>
      <c r="H216" s="145">
        <f>'Прил. 8'!I770</f>
        <v>0</v>
      </c>
      <c r="I216" s="145">
        <f>'Прил. 8'!J770</f>
        <v>0</v>
      </c>
      <c r="J216" s="145">
        <f>'Прил. 8'!K770</f>
        <v>0</v>
      </c>
    </row>
    <row r="217" spans="2:10" ht="32.25" customHeight="1">
      <c r="B217" s="151" t="s">
        <v>333</v>
      </c>
      <c r="C217" s="106" t="s">
        <v>182</v>
      </c>
      <c r="D217" s="106" t="s">
        <v>196</v>
      </c>
      <c r="E217" s="152" t="s">
        <v>334</v>
      </c>
      <c r="F217" s="101"/>
      <c r="G217" s="101"/>
      <c r="H217" s="145">
        <f>H218</f>
        <v>813.8</v>
      </c>
      <c r="I217" s="145">
        <f>I218</f>
        <v>719.6</v>
      </c>
      <c r="J217" s="145">
        <f>J218</f>
        <v>673.8</v>
      </c>
    </row>
    <row r="218" spans="2:10" ht="15.75" customHeight="1">
      <c r="B218" s="159" t="s">
        <v>286</v>
      </c>
      <c r="C218" s="106" t="s">
        <v>182</v>
      </c>
      <c r="D218" s="106" t="s">
        <v>196</v>
      </c>
      <c r="E218" s="152" t="s">
        <v>334</v>
      </c>
      <c r="F218" s="101">
        <v>200</v>
      </c>
      <c r="G218" s="101"/>
      <c r="H218" s="145">
        <f>H219</f>
        <v>813.8</v>
      </c>
      <c r="I218" s="145">
        <f>I219</f>
        <v>719.6</v>
      </c>
      <c r="J218" s="145">
        <f>J219</f>
        <v>673.8</v>
      </c>
    </row>
    <row r="219" spans="2:10" ht="12.75" customHeight="1">
      <c r="B219" s="159" t="s">
        <v>288</v>
      </c>
      <c r="C219" s="106" t="s">
        <v>182</v>
      </c>
      <c r="D219" s="106" t="s">
        <v>196</v>
      </c>
      <c r="E219" s="152" t="s">
        <v>334</v>
      </c>
      <c r="F219" s="101">
        <v>240</v>
      </c>
      <c r="G219" s="101"/>
      <c r="H219" s="145">
        <f>H220</f>
        <v>813.8</v>
      </c>
      <c r="I219" s="145">
        <f>I220</f>
        <v>719.6</v>
      </c>
      <c r="J219" s="145">
        <f>J220</f>
        <v>673.8</v>
      </c>
    </row>
    <row r="220" spans="2:10" ht="14.25" customHeight="1">
      <c r="B220" s="156" t="s">
        <v>270</v>
      </c>
      <c r="C220" s="106" t="s">
        <v>182</v>
      </c>
      <c r="D220" s="106" t="s">
        <v>196</v>
      </c>
      <c r="E220" s="152" t="s">
        <v>334</v>
      </c>
      <c r="F220" s="101">
        <v>240</v>
      </c>
      <c r="G220" s="101">
        <v>2</v>
      </c>
      <c r="H220" s="145">
        <f>'Прил. 8'!I49</f>
        <v>813.8</v>
      </c>
      <c r="I220" s="145">
        <f>'Прил. 8'!J49</f>
        <v>719.6</v>
      </c>
      <c r="J220" s="145">
        <f>'Прил. 8'!K49</f>
        <v>673.8</v>
      </c>
    </row>
    <row r="221" spans="2:10" ht="27.75" customHeight="1">
      <c r="B221" s="149" t="s">
        <v>335</v>
      </c>
      <c r="C221" s="106" t="s">
        <v>182</v>
      </c>
      <c r="D221" s="106" t="s">
        <v>196</v>
      </c>
      <c r="E221" s="152" t="s">
        <v>336</v>
      </c>
      <c r="F221" s="106"/>
      <c r="G221" s="106"/>
      <c r="H221" s="145">
        <f>H233+H225+H222+H228</f>
        <v>3302.3</v>
      </c>
      <c r="I221" s="145">
        <f>I233+I225+I222</f>
        <v>1552.5</v>
      </c>
      <c r="J221" s="145">
        <f>J233+J225+J222</f>
        <v>1052.5</v>
      </c>
    </row>
    <row r="222" spans="2:10" ht="41.25" customHeight="1">
      <c r="B222" s="149" t="s">
        <v>278</v>
      </c>
      <c r="C222" s="106" t="s">
        <v>182</v>
      </c>
      <c r="D222" s="106" t="s">
        <v>196</v>
      </c>
      <c r="E222" s="152" t="s">
        <v>336</v>
      </c>
      <c r="F222" s="106" t="s">
        <v>279</v>
      </c>
      <c r="G222" s="106"/>
      <c r="H222" s="145">
        <f>H223</f>
        <v>307.79999999999995</v>
      </c>
      <c r="I222" s="145">
        <f>I223</f>
        <v>187.5</v>
      </c>
      <c r="J222" s="145">
        <f>J223</f>
        <v>187.5</v>
      </c>
    </row>
    <row r="223" spans="2:10" ht="15" customHeight="1">
      <c r="B223" s="156" t="s">
        <v>280</v>
      </c>
      <c r="C223" s="106" t="s">
        <v>182</v>
      </c>
      <c r="D223" s="106" t="s">
        <v>196</v>
      </c>
      <c r="E223" s="152" t="s">
        <v>336</v>
      </c>
      <c r="F223" s="106" t="s">
        <v>281</v>
      </c>
      <c r="G223" s="106"/>
      <c r="H223" s="145">
        <f>H224</f>
        <v>307.79999999999995</v>
      </c>
      <c r="I223" s="145">
        <f>I224</f>
        <v>187.5</v>
      </c>
      <c r="J223" s="145">
        <f>J224</f>
        <v>187.5</v>
      </c>
    </row>
    <row r="224" spans="2:10" ht="12.75" customHeight="1">
      <c r="B224" s="156" t="s">
        <v>270</v>
      </c>
      <c r="C224" s="106" t="s">
        <v>182</v>
      </c>
      <c r="D224" s="106" t="s">
        <v>196</v>
      </c>
      <c r="E224" s="152" t="s">
        <v>336</v>
      </c>
      <c r="F224" s="106" t="s">
        <v>281</v>
      </c>
      <c r="G224" s="106" t="s">
        <v>294</v>
      </c>
      <c r="H224" s="145">
        <f>'Прил. 8'!I238+'Прил. 8'!I781</f>
        <v>307.79999999999995</v>
      </c>
      <c r="I224" s="145">
        <f>'Прил. 8'!J238+'Прил. 8'!J781</f>
        <v>187.5</v>
      </c>
      <c r="J224" s="145">
        <f>'Прил. 8'!K238+'Прил. 8'!K781</f>
        <v>187.5</v>
      </c>
    </row>
    <row r="225" spans="2:10" ht="12.75" customHeight="1">
      <c r="B225" s="159" t="s">
        <v>286</v>
      </c>
      <c r="C225" s="106" t="s">
        <v>182</v>
      </c>
      <c r="D225" s="106" t="s">
        <v>196</v>
      </c>
      <c r="E225" s="152" t="s">
        <v>336</v>
      </c>
      <c r="F225" s="101">
        <v>200</v>
      </c>
      <c r="G225" s="101"/>
      <c r="H225" s="145">
        <f>H226</f>
        <v>2682.8</v>
      </c>
      <c r="I225" s="145">
        <f>I226</f>
        <v>1333.3</v>
      </c>
      <c r="J225" s="145">
        <f>J226</f>
        <v>833.3</v>
      </c>
    </row>
    <row r="226" spans="2:10" ht="12.75" customHeight="1">
      <c r="B226" s="159" t="s">
        <v>288</v>
      </c>
      <c r="C226" s="106" t="s">
        <v>182</v>
      </c>
      <c r="D226" s="106" t="s">
        <v>196</v>
      </c>
      <c r="E226" s="152" t="s">
        <v>336</v>
      </c>
      <c r="F226" s="101">
        <v>240</v>
      </c>
      <c r="G226" s="101"/>
      <c r="H226" s="145">
        <f>H227</f>
        <v>2682.8</v>
      </c>
      <c r="I226" s="145">
        <f>I227</f>
        <v>1333.3</v>
      </c>
      <c r="J226" s="145">
        <f>J227</f>
        <v>833.3</v>
      </c>
    </row>
    <row r="227" spans="2:10" ht="14.25" customHeight="1">
      <c r="B227" s="156" t="s">
        <v>270</v>
      </c>
      <c r="C227" s="106" t="s">
        <v>182</v>
      </c>
      <c r="D227" s="106" t="s">
        <v>196</v>
      </c>
      <c r="E227" s="152" t="s">
        <v>336</v>
      </c>
      <c r="F227" s="101">
        <v>240</v>
      </c>
      <c r="G227" s="101">
        <v>2</v>
      </c>
      <c r="H227" s="145">
        <f>'Прил. 8'!I45++'Прил. 8'!I241+'Прил. 8'!I674+'Прил. 8'!I791+'Прил. 8'!I1002</f>
        <v>2682.8</v>
      </c>
      <c r="I227" s="145">
        <f>'Прил. 8'!J45++'Прил. 8'!J241+'Прил. 8'!J674</f>
        <v>1333.3</v>
      </c>
      <c r="J227" s="145">
        <f>'Прил. 8'!K45++'Прил. 8'!K241+'Прил. 8'!K674</f>
        <v>833.3</v>
      </c>
    </row>
    <row r="228" spans="2:10" ht="14.25" customHeight="1">
      <c r="B228" s="156" t="s">
        <v>316</v>
      </c>
      <c r="C228" s="106" t="s">
        <v>182</v>
      </c>
      <c r="D228" s="106" t="s">
        <v>196</v>
      </c>
      <c r="E228" s="154" t="s">
        <v>336</v>
      </c>
      <c r="F228" s="101">
        <v>300</v>
      </c>
      <c r="G228" s="101"/>
      <c r="H228" s="107">
        <f>H231+H230</f>
        <v>223</v>
      </c>
      <c r="I228" s="107">
        <f>I231</f>
        <v>0</v>
      </c>
      <c r="J228" s="107">
        <f>J231</f>
        <v>0</v>
      </c>
    </row>
    <row r="229" spans="2:10" ht="14.25" customHeight="1">
      <c r="B229" s="176" t="s">
        <v>318</v>
      </c>
      <c r="C229" s="106" t="s">
        <v>182</v>
      </c>
      <c r="D229" s="106" t="s">
        <v>196</v>
      </c>
      <c r="E229" s="154" t="s">
        <v>336</v>
      </c>
      <c r="F229" s="101">
        <v>320</v>
      </c>
      <c r="G229" s="101"/>
      <c r="H229" s="107">
        <f>H230</f>
        <v>0</v>
      </c>
      <c r="I229" s="107">
        <f>I230</f>
        <v>0</v>
      </c>
      <c r="J229" s="107">
        <f>J230</f>
        <v>0</v>
      </c>
    </row>
    <row r="230" spans="2:10" ht="14.25" customHeight="1">
      <c r="B230" s="156" t="s">
        <v>270</v>
      </c>
      <c r="C230" s="106" t="s">
        <v>182</v>
      </c>
      <c r="D230" s="106" t="s">
        <v>196</v>
      </c>
      <c r="E230" s="154" t="s">
        <v>336</v>
      </c>
      <c r="F230" s="101">
        <v>320</v>
      </c>
      <c r="G230" s="101">
        <v>2</v>
      </c>
      <c r="H230" s="107">
        <f>'Прил. 8'!I244</f>
        <v>0</v>
      </c>
      <c r="I230" s="107"/>
      <c r="J230" s="107"/>
    </row>
    <row r="231" spans="2:10" ht="14.25" customHeight="1">
      <c r="B231" s="156" t="s">
        <v>337</v>
      </c>
      <c r="C231" s="106" t="s">
        <v>182</v>
      </c>
      <c r="D231" s="106" t="s">
        <v>196</v>
      </c>
      <c r="E231" s="154" t="s">
        <v>336</v>
      </c>
      <c r="F231" s="101">
        <v>360</v>
      </c>
      <c r="G231" s="101"/>
      <c r="H231" s="107">
        <f>H232</f>
        <v>223</v>
      </c>
      <c r="I231" s="107">
        <f>I232</f>
        <v>0</v>
      </c>
      <c r="J231" s="107">
        <f>J232</f>
        <v>0</v>
      </c>
    </row>
    <row r="232" spans="2:10" ht="14.25" customHeight="1">
      <c r="B232" s="156" t="s">
        <v>270</v>
      </c>
      <c r="C232" s="106" t="s">
        <v>182</v>
      </c>
      <c r="D232" s="106" t="s">
        <v>196</v>
      </c>
      <c r="E232" s="154" t="s">
        <v>336</v>
      </c>
      <c r="F232" s="101">
        <v>360</v>
      </c>
      <c r="G232" s="101">
        <v>2</v>
      </c>
      <c r="H232" s="107">
        <f>'Прил. 8'!I246</f>
        <v>223</v>
      </c>
      <c r="I232" s="107">
        <f>'Прил. 8'!J246</f>
        <v>0</v>
      </c>
      <c r="J232" s="107">
        <f>'Прил. 8'!K246</f>
        <v>0</v>
      </c>
    </row>
    <row r="233" spans="2:10" ht="12.75" customHeight="1">
      <c r="B233" s="159" t="s">
        <v>290</v>
      </c>
      <c r="C233" s="106" t="s">
        <v>182</v>
      </c>
      <c r="D233" s="106" t="s">
        <v>196</v>
      </c>
      <c r="E233" s="152" t="s">
        <v>336</v>
      </c>
      <c r="F233" s="106" t="s">
        <v>291</v>
      </c>
      <c r="G233" s="106"/>
      <c r="H233" s="145">
        <f>H235+H234</f>
        <v>88.7</v>
      </c>
      <c r="I233" s="145">
        <f>I235</f>
        <v>31.7</v>
      </c>
      <c r="J233" s="145">
        <f>J235</f>
        <v>31.7</v>
      </c>
    </row>
    <row r="234" spans="2:10" ht="12.75" customHeight="1">
      <c r="B234" s="177" t="s">
        <v>338</v>
      </c>
      <c r="C234" s="106" t="s">
        <v>182</v>
      </c>
      <c r="D234" s="106" t="s">
        <v>196</v>
      </c>
      <c r="E234" s="106" t="s">
        <v>336</v>
      </c>
      <c r="F234" s="106" t="s">
        <v>339</v>
      </c>
      <c r="G234" s="106" t="s">
        <v>294</v>
      </c>
      <c r="H234" s="145">
        <f>'Прил. 8'!I248</f>
        <v>0</v>
      </c>
      <c r="I234" s="145">
        <f>'Прил. 8'!J248</f>
        <v>0</v>
      </c>
      <c r="J234" s="145">
        <f>'Прил. 8'!K248</f>
        <v>0</v>
      </c>
    </row>
    <row r="235" spans="2:10" ht="12.75" customHeight="1">
      <c r="B235" s="159" t="s">
        <v>292</v>
      </c>
      <c r="C235" s="106" t="s">
        <v>182</v>
      </c>
      <c r="D235" s="106" t="s">
        <v>196</v>
      </c>
      <c r="E235" s="152" t="s">
        <v>336</v>
      </c>
      <c r="F235" s="106" t="s">
        <v>293</v>
      </c>
      <c r="G235" s="106"/>
      <c r="H235" s="145">
        <f>H236</f>
        <v>88.7</v>
      </c>
      <c r="I235" s="145">
        <f>I236</f>
        <v>31.7</v>
      </c>
      <c r="J235" s="145">
        <f>J236</f>
        <v>31.7</v>
      </c>
    </row>
    <row r="236" spans="2:10" ht="14.25" customHeight="1">
      <c r="B236" s="156" t="s">
        <v>270</v>
      </c>
      <c r="C236" s="106" t="s">
        <v>182</v>
      </c>
      <c r="D236" s="106" t="s">
        <v>196</v>
      </c>
      <c r="E236" s="152" t="s">
        <v>336</v>
      </c>
      <c r="F236" s="106" t="s">
        <v>293</v>
      </c>
      <c r="G236" s="106" t="s">
        <v>294</v>
      </c>
      <c r="H236" s="145">
        <f>'Прил. 8'!I250+'Прил. 8'!I52</f>
        <v>88.7</v>
      </c>
      <c r="I236" s="145">
        <f>'Прил. 8'!J250</f>
        <v>31.7</v>
      </c>
      <c r="J236" s="145">
        <f>'Прил. 8'!K250</f>
        <v>31.7</v>
      </c>
    </row>
    <row r="237" spans="2:10" ht="28.5" customHeight="1">
      <c r="B237" s="159" t="s">
        <v>340</v>
      </c>
      <c r="C237" s="106" t="s">
        <v>182</v>
      </c>
      <c r="D237" s="106" t="s">
        <v>196</v>
      </c>
      <c r="E237" s="154" t="s">
        <v>341</v>
      </c>
      <c r="F237" s="106"/>
      <c r="G237" s="106"/>
      <c r="H237" s="145">
        <f>H238+H241</f>
        <v>1508.5</v>
      </c>
      <c r="I237" s="145">
        <f>I238</f>
        <v>0</v>
      </c>
      <c r="J237" s="145">
        <f>J238</f>
        <v>0</v>
      </c>
    </row>
    <row r="238" spans="2:10" ht="14.25" customHeight="1">
      <c r="B238" s="159" t="s">
        <v>286</v>
      </c>
      <c r="C238" s="106" t="s">
        <v>182</v>
      </c>
      <c r="D238" s="106" t="s">
        <v>196</v>
      </c>
      <c r="E238" s="154" t="s">
        <v>341</v>
      </c>
      <c r="F238" s="106" t="s">
        <v>287</v>
      </c>
      <c r="G238" s="106"/>
      <c r="H238" s="145">
        <f>H239</f>
        <v>1505.8</v>
      </c>
      <c r="I238" s="145">
        <f>I239</f>
        <v>0</v>
      </c>
      <c r="J238" s="145">
        <f>J239</f>
        <v>0</v>
      </c>
    </row>
    <row r="239" spans="2:10" ht="14.25" customHeight="1">
      <c r="B239" s="159" t="s">
        <v>288</v>
      </c>
      <c r="C239" s="106" t="s">
        <v>182</v>
      </c>
      <c r="D239" s="106" t="s">
        <v>196</v>
      </c>
      <c r="E239" s="154" t="s">
        <v>341</v>
      </c>
      <c r="F239" s="106" t="s">
        <v>289</v>
      </c>
      <c r="G239" s="106"/>
      <c r="H239" s="145">
        <f>H240</f>
        <v>1505.8</v>
      </c>
      <c r="I239" s="145">
        <f>I240</f>
        <v>0</v>
      </c>
      <c r="J239" s="145">
        <f>J240</f>
        <v>0</v>
      </c>
    </row>
    <row r="240" spans="2:10" ht="14.25" customHeight="1">
      <c r="B240" s="156" t="s">
        <v>270</v>
      </c>
      <c r="C240" s="106" t="s">
        <v>182</v>
      </c>
      <c r="D240" s="106" t="s">
        <v>196</v>
      </c>
      <c r="E240" s="154" t="s">
        <v>341</v>
      </c>
      <c r="F240" s="106" t="s">
        <v>289</v>
      </c>
      <c r="G240" s="106" t="s">
        <v>294</v>
      </c>
      <c r="H240" s="145">
        <f>'Прил. 8'!I149</f>
        <v>1505.8</v>
      </c>
      <c r="I240" s="145">
        <f>'Прил. 8'!J149</f>
        <v>0</v>
      </c>
      <c r="J240" s="145">
        <f>'Прил. 8'!K149</f>
        <v>0</v>
      </c>
    </row>
    <row r="241" spans="2:10" ht="14.25" customHeight="1">
      <c r="B241" s="164" t="s">
        <v>290</v>
      </c>
      <c r="C241" s="106" t="s">
        <v>182</v>
      </c>
      <c r="D241" s="106" t="s">
        <v>196</v>
      </c>
      <c r="E241" s="154" t="s">
        <v>341</v>
      </c>
      <c r="F241" s="106" t="s">
        <v>291</v>
      </c>
      <c r="G241" s="106"/>
      <c r="H241" s="145">
        <f>H242</f>
        <v>2.7</v>
      </c>
      <c r="I241" s="145">
        <f>I242</f>
        <v>0</v>
      </c>
      <c r="J241" s="145">
        <f>J242</f>
        <v>0</v>
      </c>
    </row>
    <row r="242" spans="2:10" ht="14.25" customHeight="1">
      <c r="B242" s="164" t="s">
        <v>292</v>
      </c>
      <c r="C242" s="106" t="s">
        <v>182</v>
      </c>
      <c r="D242" s="106" t="s">
        <v>196</v>
      </c>
      <c r="E242" s="154" t="s">
        <v>341</v>
      </c>
      <c r="F242" s="106" t="s">
        <v>293</v>
      </c>
      <c r="G242" s="106"/>
      <c r="H242" s="145">
        <f>H243</f>
        <v>2.7</v>
      </c>
      <c r="I242" s="145">
        <f>I243</f>
        <v>0</v>
      </c>
      <c r="J242" s="145">
        <f>J243</f>
        <v>0</v>
      </c>
    </row>
    <row r="243" spans="2:10" ht="14.25" customHeight="1">
      <c r="B243" s="164" t="s">
        <v>270</v>
      </c>
      <c r="C243" s="106" t="s">
        <v>182</v>
      </c>
      <c r="D243" s="106" t="s">
        <v>196</v>
      </c>
      <c r="E243" s="154" t="s">
        <v>341</v>
      </c>
      <c r="F243" s="106" t="s">
        <v>293</v>
      </c>
      <c r="G243" s="106" t="s">
        <v>294</v>
      </c>
      <c r="H243" s="145">
        <f>'Прил. 8'!I152</f>
        <v>2.7</v>
      </c>
      <c r="I243" s="145"/>
      <c r="J243" s="145"/>
    </row>
    <row r="244" spans="2:10" ht="29.25" customHeight="1" hidden="1">
      <c r="B244" s="156" t="s">
        <v>342</v>
      </c>
      <c r="C244" s="106" t="s">
        <v>182</v>
      </c>
      <c r="D244" s="106" t="s">
        <v>196</v>
      </c>
      <c r="E244" s="154" t="s">
        <v>343</v>
      </c>
      <c r="F244" s="106"/>
      <c r="G244" s="106"/>
      <c r="H244" s="107">
        <f>H245</f>
        <v>0</v>
      </c>
      <c r="I244" s="107">
        <f>I245</f>
        <v>0</v>
      </c>
      <c r="J244" s="107">
        <f>J245</f>
        <v>0</v>
      </c>
    </row>
    <row r="245" spans="2:10" ht="14.25" customHeight="1" hidden="1">
      <c r="B245" s="159" t="s">
        <v>286</v>
      </c>
      <c r="C245" s="106" t="s">
        <v>182</v>
      </c>
      <c r="D245" s="106" t="s">
        <v>196</v>
      </c>
      <c r="E245" s="154" t="s">
        <v>343</v>
      </c>
      <c r="F245" s="106" t="s">
        <v>287</v>
      </c>
      <c r="G245" s="106"/>
      <c r="H245" s="107">
        <f>H246</f>
        <v>0</v>
      </c>
      <c r="I245" s="107">
        <f>I246</f>
        <v>0</v>
      </c>
      <c r="J245" s="107">
        <f>J246</f>
        <v>0</v>
      </c>
    </row>
    <row r="246" spans="2:10" ht="14.25" customHeight="1" hidden="1">
      <c r="B246" s="159" t="s">
        <v>288</v>
      </c>
      <c r="C246" s="106" t="s">
        <v>182</v>
      </c>
      <c r="D246" s="106" t="s">
        <v>196</v>
      </c>
      <c r="E246" s="154" t="s">
        <v>343</v>
      </c>
      <c r="F246" s="106" t="s">
        <v>289</v>
      </c>
      <c r="G246" s="106"/>
      <c r="H246" s="107">
        <f>H247</f>
        <v>0</v>
      </c>
      <c r="I246" s="107">
        <f>I247</f>
        <v>0</v>
      </c>
      <c r="J246" s="107">
        <f>J247</f>
        <v>0</v>
      </c>
    </row>
    <row r="247" spans="2:10" ht="14.25" customHeight="1" hidden="1">
      <c r="B247" s="156" t="s">
        <v>271</v>
      </c>
      <c r="C247" s="106" t="s">
        <v>182</v>
      </c>
      <c r="D247" s="106" t="s">
        <v>196</v>
      </c>
      <c r="E247" s="154" t="s">
        <v>343</v>
      </c>
      <c r="F247" s="106" t="s">
        <v>289</v>
      </c>
      <c r="G247" s="106" t="s">
        <v>326</v>
      </c>
      <c r="H247" s="107">
        <f>'Прил. 8'!I230</f>
        <v>0</v>
      </c>
      <c r="I247" s="107">
        <f>'Прил. 8'!J230</f>
        <v>0</v>
      </c>
      <c r="J247" s="107">
        <f>'Прил. 8'!K230</f>
        <v>0</v>
      </c>
    </row>
    <row r="248" spans="2:10" ht="54" customHeight="1">
      <c r="B248" s="151" t="s">
        <v>344</v>
      </c>
      <c r="C248" s="106" t="s">
        <v>182</v>
      </c>
      <c r="D248" s="106" t="s">
        <v>196</v>
      </c>
      <c r="E248" s="106" t="s">
        <v>345</v>
      </c>
      <c r="F248" s="106"/>
      <c r="G248" s="106"/>
      <c r="H248" s="145">
        <f>H249+H252+H255</f>
        <v>10741.4</v>
      </c>
      <c r="I248" s="145">
        <f>I249+I252+I255</f>
        <v>7983.9</v>
      </c>
      <c r="J248" s="145">
        <f>J249+J252+J255</f>
        <v>7954.9</v>
      </c>
    </row>
    <row r="249" spans="2:10" ht="41.25" customHeight="1">
      <c r="B249" s="149" t="s">
        <v>278</v>
      </c>
      <c r="C249" s="106" t="s">
        <v>182</v>
      </c>
      <c r="D249" s="106" t="s">
        <v>196</v>
      </c>
      <c r="E249" s="106" t="s">
        <v>345</v>
      </c>
      <c r="F249" s="106" t="s">
        <v>279</v>
      </c>
      <c r="G249" s="106"/>
      <c r="H249" s="145">
        <f>H250</f>
        <v>5589.2</v>
      </c>
      <c r="I249" s="145">
        <f>I250</f>
        <v>4743.8</v>
      </c>
      <c r="J249" s="145">
        <f>J250</f>
        <v>4905</v>
      </c>
    </row>
    <row r="250" spans="2:10" ht="12.75" customHeight="1">
      <c r="B250" s="156" t="s">
        <v>346</v>
      </c>
      <c r="C250" s="106" t="s">
        <v>182</v>
      </c>
      <c r="D250" s="106" t="s">
        <v>196</v>
      </c>
      <c r="E250" s="106" t="s">
        <v>345</v>
      </c>
      <c r="F250" s="106" t="s">
        <v>347</v>
      </c>
      <c r="G250" s="106"/>
      <c r="H250" s="145">
        <f>H251</f>
        <v>5589.2</v>
      </c>
      <c r="I250" s="145">
        <f>I251</f>
        <v>4743.8</v>
      </c>
      <c r="J250" s="145">
        <f>J251</f>
        <v>4905</v>
      </c>
    </row>
    <row r="251" spans="2:10" ht="14.25" customHeight="1">
      <c r="B251" s="156" t="s">
        <v>270</v>
      </c>
      <c r="C251" s="106" t="s">
        <v>182</v>
      </c>
      <c r="D251" s="106" t="s">
        <v>196</v>
      </c>
      <c r="E251" s="106" t="s">
        <v>345</v>
      </c>
      <c r="F251" s="106" t="s">
        <v>347</v>
      </c>
      <c r="G251" s="106" t="s">
        <v>294</v>
      </c>
      <c r="H251" s="145">
        <f>'Прил. 8'!I254</f>
        <v>5589.2</v>
      </c>
      <c r="I251" s="145">
        <f>'Прил. 8'!J254</f>
        <v>4743.8</v>
      </c>
      <c r="J251" s="145">
        <f>'Прил. 8'!K254</f>
        <v>4905</v>
      </c>
    </row>
    <row r="252" spans="2:10" ht="12.75" customHeight="1">
      <c r="B252" s="159" t="s">
        <v>286</v>
      </c>
      <c r="C252" s="106" t="s">
        <v>182</v>
      </c>
      <c r="D252" s="106" t="s">
        <v>196</v>
      </c>
      <c r="E252" s="106" t="s">
        <v>345</v>
      </c>
      <c r="F252" s="106" t="s">
        <v>287</v>
      </c>
      <c r="G252" s="106"/>
      <c r="H252" s="145">
        <f>H253</f>
        <v>5138.3</v>
      </c>
      <c r="I252" s="145">
        <f>I253</f>
        <v>3230.1</v>
      </c>
      <c r="J252" s="145">
        <f>J253</f>
        <v>3039.9</v>
      </c>
    </row>
    <row r="253" spans="2:10" ht="12.75" customHeight="1">
      <c r="B253" s="159" t="s">
        <v>288</v>
      </c>
      <c r="C253" s="106" t="s">
        <v>182</v>
      </c>
      <c r="D253" s="106" t="s">
        <v>196</v>
      </c>
      <c r="E253" s="106" t="s">
        <v>345</v>
      </c>
      <c r="F253" s="106" t="s">
        <v>289</v>
      </c>
      <c r="G253" s="106"/>
      <c r="H253" s="145">
        <f>H254</f>
        <v>5138.3</v>
      </c>
      <c r="I253" s="145">
        <f>I254</f>
        <v>3230.1</v>
      </c>
      <c r="J253" s="145">
        <f>J254</f>
        <v>3039.9</v>
      </c>
    </row>
    <row r="254" spans="2:10" ht="14.25" customHeight="1">
      <c r="B254" s="156" t="s">
        <v>270</v>
      </c>
      <c r="C254" s="106" t="s">
        <v>182</v>
      </c>
      <c r="D254" s="106" t="s">
        <v>196</v>
      </c>
      <c r="E254" s="106" t="s">
        <v>345</v>
      </c>
      <c r="F254" s="106" t="s">
        <v>289</v>
      </c>
      <c r="G254" s="106" t="s">
        <v>294</v>
      </c>
      <c r="H254" s="145">
        <f>'Прил. 8'!I257</f>
        <v>5138.3</v>
      </c>
      <c r="I254" s="145">
        <f>'Прил. 8'!J257</f>
        <v>3230.1</v>
      </c>
      <c r="J254" s="145">
        <f>'Прил. 8'!K257</f>
        <v>3039.9</v>
      </c>
    </row>
    <row r="255" spans="2:10" ht="12.75" customHeight="1">
      <c r="B255" s="159" t="s">
        <v>290</v>
      </c>
      <c r="C255" s="106" t="s">
        <v>182</v>
      </c>
      <c r="D255" s="106" t="s">
        <v>196</v>
      </c>
      <c r="E255" s="106" t="s">
        <v>345</v>
      </c>
      <c r="F255" s="106" t="s">
        <v>291</v>
      </c>
      <c r="G255" s="106"/>
      <c r="H255" s="145">
        <f>H257+H256</f>
        <v>13.9</v>
      </c>
      <c r="I255" s="145">
        <f>I257</f>
        <v>10</v>
      </c>
      <c r="J255" s="145">
        <f>J257</f>
        <v>10</v>
      </c>
    </row>
    <row r="256" spans="2:10" ht="12.75" customHeight="1">
      <c r="B256" s="177" t="s">
        <v>338</v>
      </c>
      <c r="C256" s="106" t="s">
        <v>182</v>
      </c>
      <c r="D256" s="106" t="s">
        <v>196</v>
      </c>
      <c r="E256" s="106" t="s">
        <v>345</v>
      </c>
      <c r="F256" s="106" t="s">
        <v>339</v>
      </c>
      <c r="G256" s="106" t="s">
        <v>294</v>
      </c>
      <c r="H256" s="145">
        <f>'Прил. 8'!I259</f>
        <v>0</v>
      </c>
      <c r="I256" s="145">
        <f>'Прил. 8'!J259</f>
        <v>0</v>
      </c>
      <c r="J256" s="145">
        <f>'Прил. 8'!K259</f>
        <v>0</v>
      </c>
    </row>
    <row r="257" spans="2:10" ht="12.75" customHeight="1">
      <c r="B257" s="159" t="s">
        <v>292</v>
      </c>
      <c r="C257" s="106" t="s">
        <v>182</v>
      </c>
      <c r="D257" s="106" t="s">
        <v>196</v>
      </c>
      <c r="E257" s="106" t="s">
        <v>345</v>
      </c>
      <c r="F257" s="106" t="s">
        <v>293</v>
      </c>
      <c r="G257" s="106" t="s">
        <v>294</v>
      </c>
      <c r="H257" s="145">
        <f>H258</f>
        <v>13.9</v>
      </c>
      <c r="I257" s="145">
        <f>I258</f>
        <v>10</v>
      </c>
      <c r="J257" s="145">
        <f>J258</f>
        <v>10</v>
      </c>
    </row>
    <row r="258" spans="2:10" ht="14.25" customHeight="1" hidden="1">
      <c r="B258" s="156" t="s">
        <v>270</v>
      </c>
      <c r="C258" s="106" t="s">
        <v>182</v>
      </c>
      <c r="D258" s="106" t="s">
        <v>196</v>
      </c>
      <c r="E258" s="106" t="s">
        <v>345</v>
      </c>
      <c r="F258" s="106" t="s">
        <v>293</v>
      </c>
      <c r="G258" s="106" t="s">
        <v>294</v>
      </c>
      <c r="H258" s="145">
        <f>'Прил. 8'!I261</f>
        <v>13.9</v>
      </c>
      <c r="I258" s="145">
        <f>'Прил. 8'!J261</f>
        <v>10</v>
      </c>
      <c r="J258" s="145">
        <f>'Прил. 8'!K261</f>
        <v>10</v>
      </c>
    </row>
    <row r="259" spans="2:10" ht="40.5" customHeight="1" hidden="1">
      <c r="B259" s="153" t="s">
        <v>282</v>
      </c>
      <c r="C259" s="106" t="s">
        <v>182</v>
      </c>
      <c r="D259" s="106" t="s">
        <v>196</v>
      </c>
      <c r="E259" s="154" t="s">
        <v>275</v>
      </c>
      <c r="F259" s="106"/>
      <c r="G259" s="106"/>
      <c r="H259" s="145">
        <f>H260</f>
        <v>37</v>
      </c>
      <c r="I259" s="145">
        <f>I260</f>
        <v>0</v>
      </c>
      <c r="J259" s="145">
        <f>J260</f>
        <v>0</v>
      </c>
    </row>
    <row r="260" spans="2:10" ht="40.5" customHeight="1" hidden="1">
      <c r="B260" s="155" t="s">
        <v>278</v>
      </c>
      <c r="C260" s="106" t="s">
        <v>182</v>
      </c>
      <c r="D260" s="106" t="s">
        <v>196</v>
      </c>
      <c r="E260" s="154" t="s">
        <v>283</v>
      </c>
      <c r="F260" s="106" t="s">
        <v>279</v>
      </c>
      <c r="G260" s="101"/>
      <c r="H260" s="145">
        <f>H261</f>
        <v>37</v>
      </c>
      <c r="I260" s="145">
        <f>I261</f>
        <v>0</v>
      </c>
      <c r="J260" s="145">
        <f>J261</f>
        <v>0</v>
      </c>
    </row>
    <row r="261" spans="2:10" ht="14.25" customHeight="1" hidden="1">
      <c r="B261" s="156" t="s">
        <v>280</v>
      </c>
      <c r="C261" s="106" t="s">
        <v>182</v>
      </c>
      <c r="D261" s="106" t="s">
        <v>196</v>
      </c>
      <c r="E261" s="154" t="s">
        <v>283</v>
      </c>
      <c r="F261" s="106" t="s">
        <v>281</v>
      </c>
      <c r="G261" s="101"/>
      <c r="H261" s="145">
        <f>H262</f>
        <v>37</v>
      </c>
      <c r="I261" s="145">
        <f>I262</f>
        <v>0</v>
      </c>
      <c r="J261" s="145">
        <f>J262</f>
        <v>0</v>
      </c>
    </row>
    <row r="262" spans="2:10" ht="14.25" customHeight="1" hidden="1">
      <c r="B262" s="156" t="s">
        <v>271</v>
      </c>
      <c r="C262" s="106" t="s">
        <v>182</v>
      </c>
      <c r="D262" s="106" t="s">
        <v>196</v>
      </c>
      <c r="E262" s="154" t="s">
        <v>283</v>
      </c>
      <c r="F262" s="106" t="s">
        <v>281</v>
      </c>
      <c r="G262" s="101">
        <v>3</v>
      </c>
      <c r="H262" s="145">
        <f>'Прил. 8'!I212+'Прил. 8'!I766</f>
        <v>37</v>
      </c>
      <c r="I262" s="145">
        <f>'Прил. 8'!J212+'Прил. 8'!J766</f>
        <v>0</v>
      </c>
      <c r="J262" s="145">
        <f>'Прил. 8'!K212+'Прил. 8'!K766</f>
        <v>0</v>
      </c>
    </row>
    <row r="263" spans="2:10" ht="14.25" customHeight="1" hidden="1">
      <c r="B263" s="156"/>
      <c r="C263" s="106"/>
      <c r="D263" s="106"/>
      <c r="E263" s="106"/>
      <c r="F263" s="106"/>
      <c r="G263" s="106"/>
      <c r="H263" s="145"/>
      <c r="I263" s="145"/>
      <c r="J263" s="145"/>
    </row>
    <row r="264" spans="2:10" ht="14.25" customHeight="1" hidden="1">
      <c r="B264" s="156"/>
      <c r="C264" s="106"/>
      <c r="D264" s="106"/>
      <c r="E264" s="106"/>
      <c r="F264" s="106"/>
      <c r="G264" s="106"/>
      <c r="H264" s="145"/>
      <c r="I264" s="145"/>
      <c r="J264" s="145"/>
    </row>
    <row r="265" spans="2:10" ht="14.25" customHeight="1" hidden="1">
      <c r="B265" s="156"/>
      <c r="C265" s="106"/>
      <c r="D265" s="106"/>
      <c r="E265" s="106"/>
      <c r="F265" s="106"/>
      <c r="G265" s="106"/>
      <c r="H265" s="145"/>
      <c r="I265" s="145"/>
      <c r="J265" s="145"/>
    </row>
    <row r="266" spans="2:10" ht="14.25" customHeight="1" hidden="1">
      <c r="B266" s="156"/>
      <c r="C266" s="106"/>
      <c r="D266" s="106"/>
      <c r="E266" s="106"/>
      <c r="F266" s="106"/>
      <c r="G266" s="106"/>
      <c r="H266" s="145"/>
      <c r="I266" s="145"/>
      <c r="J266" s="145"/>
    </row>
    <row r="267" spans="2:10" ht="38.25" customHeight="1" hidden="1">
      <c r="B267" s="178"/>
      <c r="C267" s="106"/>
      <c r="D267" s="106"/>
      <c r="E267" s="179"/>
      <c r="F267" s="106"/>
      <c r="G267" s="106"/>
      <c r="H267" s="145">
        <f>H268+H271</f>
        <v>0</v>
      </c>
      <c r="I267" s="145"/>
      <c r="J267" s="145"/>
    </row>
    <row r="268" spans="2:10" ht="25.5" customHeight="1" hidden="1">
      <c r="B268" s="156"/>
      <c r="C268" s="106"/>
      <c r="D268" s="106"/>
      <c r="E268" s="179"/>
      <c r="F268" s="106" t="s">
        <v>279</v>
      </c>
      <c r="G268" s="106"/>
      <c r="H268" s="145">
        <f>H269</f>
        <v>0</v>
      </c>
      <c r="I268" s="145"/>
      <c r="J268" s="145"/>
    </row>
    <row r="269" spans="2:10" ht="12.75" customHeight="1" hidden="1">
      <c r="B269" s="156"/>
      <c r="C269" s="106"/>
      <c r="D269" s="106"/>
      <c r="E269" s="179"/>
      <c r="F269" s="106" t="s">
        <v>281</v>
      </c>
      <c r="G269" s="106"/>
      <c r="H269" s="145">
        <f>H270</f>
        <v>0</v>
      </c>
      <c r="I269" s="145"/>
      <c r="J269" s="145"/>
    </row>
    <row r="270" spans="2:10" ht="12.75" customHeight="1" hidden="1">
      <c r="B270" s="156"/>
      <c r="C270" s="106"/>
      <c r="D270" s="106"/>
      <c r="E270" s="179"/>
      <c r="F270" s="106" t="s">
        <v>281</v>
      </c>
      <c r="G270" s="106" t="s">
        <v>294</v>
      </c>
      <c r="H270" s="145">
        <v>0</v>
      </c>
      <c r="I270" s="145"/>
      <c r="J270" s="145"/>
    </row>
    <row r="271" spans="2:10" ht="12.75" customHeight="1" hidden="1">
      <c r="B271" s="159"/>
      <c r="C271" s="106"/>
      <c r="D271" s="106"/>
      <c r="E271" s="179"/>
      <c r="F271" s="106" t="s">
        <v>287</v>
      </c>
      <c r="G271" s="106"/>
      <c r="H271" s="145">
        <f>H272</f>
        <v>0</v>
      </c>
      <c r="I271" s="145"/>
      <c r="J271" s="145"/>
    </row>
    <row r="272" spans="2:10" ht="12.75" customHeight="1" hidden="1">
      <c r="B272" s="159"/>
      <c r="C272" s="106"/>
      <c r="D272" s="106"/>
      <c r="E272" s="179"/>
      <c r="F272" s="106" t="s">
        <v>289</v>
      </c>
      <c r="G272" s="106"/>
      <c r="H272" s="145">
        <f>H273</f>
        <v>0</v>
      </c>
      <c r="I272" s="145"/>
      <c r="J272" s="145"/>
    </row>
    <row r="273" spans="2:10" ht="14.25" customHeight="1" hidden="1">
      <c r="B273" s="156"/>
      <c r="C273" s="106"/>
      <c r="D273" s="106"/>
      <c r="E273" s="179"/>
      <c r="F273" s="106" t="s">
        <v>289</v>
      </c>
      <c r="G273" s="106" t="s">
        <v>294</v>
      </c>
      <c r="H273" s="145"/>
      <c r="I273" s="145"/>
      <c r="J273" s="145"/>
    </row>
    <row r="274" spans="2:10" ht="25.5" customHeight="1" hidden="1">
      <c r="B274" s="178"/>
      <c r="C274" s="106"/>
      <c r="D274" s="106"/>
      <c r="E274" s="179"/>
      <c r="F274" s="106"/>
      <c r="G274" s="106"/>
      <c r="H274" s="145">
        <f>H275</f>
        <v>0</v>
      </c>
      <c r="I274" s="145"/>
      <c r="J274" s="145"/>
    </row>
    <row r="275" spans="2:10" ht="25.5" customHeight="1" hidden="1">
      <c r="B275" s="156"/>
      <c r="C275" s="106"/>
      <c r="D275" s="106"/>
      <c r="E275" s="179"/>
      <c r="F275" s="106" t="s">
        <v>279</v>
      </c>
      <c r="G275" s="106"/>
      <c r="H275" s="145">
        <f>H276</f>
        <v>0</v>
      </c>
      <c r="I275" s="145"/>
      <c r="J275" s="145"/>
    </row>
    <row r="276" spans="2:10" ht="12.75" customHeight="1" hidden="1">
      <c r="B276" s="156"/>
      <c r="C276" s="106"/>
      <c r="D276" s="106"/>
      <c r="E276" s="179"/>
      <c r="F276" s="106" t="s">
        <v>281</v>
      </c>
      <c r="G276" s="106"/>
      <c r="H276" s="145">
        <f>H277</f>
        <v>0</v>
      </c>
      <c r="I276" s="145"/>
      <c r="J276" s="145"/>
    </row>
    <row r="277" spans="2:10" ht="12.75" customHeight="1" hidden="1">
      <c r="B277" s="156"/>
      <c r="C277" s="106"/>
      <c r="D277" s="106"/>
      <c r="E277" s="179"/>
      <c r="F277" s="106" t="s">
        <v>281</v>
      </c>
      <c r="G277" s="106" t="s">
        <v>294</v>
      </c>
      <c r="H277" s="145">
        <v>0</v>
      </c>
      <c r="I277" s="145"/>
      <c r="J277" s="145"/>
    </row>
    <row r="278" spans="2:10" ht="38.25" customHeight="1" hidden="1">
      <c r="B278" s="178"/>
      <c r="C278" s="106"/>
      <c r="D278" s="106"/>
      <c r="E278" s="179"/>
      <c r="F278" s="106"/>
      <c r="G278" s="106"/>
      <c r="H278" s="145">
        <f>H279</f>
        <v>0</v>
      </c>
      <c r="I278" s="145"/>
      <c r="J278" s="145"/>
    </row>
    <row r="279" spans="2:10" ht="25.5" customHeight="1" hidden="1">
      <c r="B279" s="156"/>
      <c r="C279" s="106"/>
      <c r="D279" s="106"/>
      <c r="E279" s="179"/>
      <c r="F279" s="106" t="s">
        <v>279</v>
      </c>
      <c r="G279" s="106"/>
      <c r="H279" s="145">
        <f>H280</f>
        <v>0</v>
      </c>
      <c r="I279" s="145"/>
      <c r="J279" s="145"/>
    </row>
    <row r="280" spans="2:10" ht="12.75" customHeight="1" hidden="1">
      <c r="B280" s="156"/>
      <c r="C280" s="106"/>
      <c r="D280" s="106"/>
      <c r="E280" s="179"/>
      <c r="F280" s="106" t="s">
        <v>281</v>
      </c>
      <c r="G280" s="106"/>
      <c r="H280" s="145">
        <f>H281</f>
        <v>0</v>
      </c>
      <c r="I280" s="145"/>
      <c r="J280" s="145"/>
    </row>
    <row r="281" spans="2:10" ht="12.75" customHeight="1" hidden="1">
      <c r="B281" s="156"/>
      <c r="C281" s="106"/>
      <c r="D281" s="106"/>
      <c r="E281" s="179"/>
      <c r="F281" s="106" t="s">
        <v>281</v>
      </c>
      <c r="G281" s="106" t="s">
        <v>294</v>
      </c>
      <c r="H281" s="145">
        <v>0</v>
      </c>
      <c r="I281" s="145"/>
      <c r="J281" s="145"/>
    </row>
    <row r="282" spans="2:10" ht="25.5" customHeight="1" hidden="1">
      <c r="B282" s="169"/>
      <c r="C282" s="106"/>
      <c r="D282" s="106"/>
      <c r="E282" s="152"/>
      <c r="F282" s="106"/>
      <c r="G282" s="106"/>
      <c r="H282" s="145">
        <f>H283+H286</f>
        <v>0</v>
      </c>
      <c r="I282" s="145"/>
      <c r="J282" s="145"/>
    </row>
    <row r="283" spans="2:10" ht="25.5" customHeight="1" hidden="1">
      <c r="B283" s="156"/>
      <c r="C283" s="106"/>
      <c r="D283" s="106"/>
      <c r="E283" s="152"/>
      <c r="F283" s="106" t="s">
        <v>279</v>
      </c>
      <c r="G283" s="106"/>
      <c r="H283" s="145">
        <f>H284</f>
        <v>0</v>
      </c>
      <c r="I283" s="145"/>
      <c r="J283" s="145"/>
    </row>
    <row r="284" spans="2:10" ht="12.75" customHeight="1" hidden="1">
      <c r="B284" s="156"/>
      <c r="C284" s="106"/>
      <c r="D284" s="106"/>
      <c r="E284" s="152"/>
      <c r="F284" s="106" t="s">
        <v>347</v>
      </c>
      <c r="G284" s="106"/>
      <c r="H284" s="145">
        <f>H285</f>
        <v>0</v>
      </c>
      <c r="I284" s="145"/>
      <c r="J284" s="145"/>
    </row>
    <row r="285" spans="2:10" ht="14.25" customHeight="1" hidden="1">
      <c r="B285" s="156"/>
      <c r="C285" s="106"/>
      <c r="D285" s="106"/>
      <c r="E285" s="152"/>
      <c r="F285" s="106" t="s">
        <v>347</v>
      </c>
      <c r="G285" s="106">
        <v>2</v>
      </c>
      <c r="H285" s="145"/>
      <c r="I285" s="145"/>
      <c r="J285" s="145"/>
    </row>
    <row r="286" spans="2:10" ht="12.75" customHeight="1" hidden="1">
      <c r="B286" s="159"/>
      <c r="C286" s="106"/>
      <c r="D286" s="106"/>
      <c r="E286" s="152"/>
      <c r="F286" s="106" t="s">
        <v>287</v>
      </c>
      <c r="G286" s="106"/>
      <c r="H286" s="145">
        <f>H287</f>
        <v>0</v>
      </c>
      <c r="I286" s="145"/>
      <c r="J286" s="145"/>
    </row>
    <row r="287" spans="2:10" ht="12.75" customHeight="1" hidden="1">
      <c r="B287" s="159"/>
      <c r="C287" s="106"/>
      <c r="D287" s="106"/>
      <c r="E287" s="152"/>
      <c r="F287" s="106" t="s">
        <v>289</v>
      </c>
      <c r="G287" s="106"/>
      <c r="H287" s="145">
        <f>H288</f>
        <v>0</v>
      </c>
      <c r="I287" s="145"/>
      <c r="J287" s="145"/>
    </row>
    <row r="288" spans="2:10" ht="14.25" customHeight="1" hidden="1">
      <c r="B288" s="156"/>
      <c r="C288" s="106"/>
      <c r="D288" s="106"/>
      <c r="E288" s="152"/>
      <c r="F288" s="106" t="s">
        <v>289</v>
      </c>
      <c r="G288" s="106">
        <v>2</v>
      </c>
      <c r="H288" s="145"/>
      <c r="I288" s="145"/>
      <c r="J288" s="145"/>
    </row>
    <row r="289" spans="2:10" ht="12.75" customHeight="1" hidden="1">
      <c r="B289" s="146" t="s">
        <v>197</v>
      </c>
      <c r="C289" s="105" t="s">
        <v>198</v>
      </c>
      <c r="D289" s="105"/>
      <c r="E289" s="105"/>
      <c r="F289" s="105"/>
      <c r="G289" s="105"/>
      <c r="H289" s="144">
        <f>H292+H298</f>
        <v>773.3</v>
      </c>
      <c r="I289" s="144">
        <f>I292+I298</f>
        <v>799</v>
      </c>
      <c r="J289" s="144">
        <f>J292+J298</f>
        <v>826.8</v>
      </c>
    </row>
    <row r="290" spans="2:10" ht="12.75" customHeight="1" hidden="1">
      <c r="B290" s="146" t="s">
        <v>270</v>
      </c>
      <c r="C290" s="105"/>
      <c r="D290" s="105"/>
      <c r="E290" s="180"/>
      <c r="F290" s="105"/>
      <c r="G290" s="105" t="s">
        <v>294</v>
      </c>
      <c r="H290" s="144">
        <f>H303</f>
        <v>0</v>
      </c>
      <c r="I290" s="144">
        <f>I303</f>
        <v>0</v>
      </c>
      <c r="J290" s="144">
        <f>J303</f>
        <v>0</v>
      </c>
    </row>
    <row r="291" spans="2:10" ht="12.75" customHeight="1">
      <c r="B291" s="146" t="s">
        <v>272</v>
      </c>
      <c r="C291" s="105" t="s">
        <v>198</v>
      </c>
      <c r="D291" s="105"/>
      <c r="E291" s="180"/>
      <c r="F291" s="105"/>
      <c r="G291" s="105" t="s">
        <v>304</v>
      </c>
      <c r="H291" s="144">
        <f>H297</f>
        <v>773.3</v>
      </c>
      <c r="I291" s="144">
        <f>I297</f>
        <v>799</v>
      </c>
      <c r="J291" s="144">
        <f>J297</f>
        <v>826.8</v>
      </c>
    </row>
    <row r="292" spans="2:10" ht="12.75" customHeight="1">
      <c r="B292" s="181" t="s">
        <v>199</v>
      </c>
      <c r="C292" s="148" t="s">
        <v>198</v>
      </c>
      <c r="D292" s="148" t="s">
        <v>200</v>
      </c>
      <c r="E292" s="182"/>
      <c r="F292" s="106"/>
      <c r="G292" s="106"/>
      <c r="H292" s="145">
        <f>H293</f>
        <v>773.3</v>
      </c>
      <c r="I292" s="145">
        <f>I293</f>
        <v>799</v>
      </c>
      <c r="J292" s="145">
        <f>J293</f>
        <v>826.8</v>
      </c>
    </row>
    <row r="293" spans="2:10" ht="12.75" customHeight="1">
      <c r="B293" s="159" t="s">
        <v>274</v>
      </c>
      <c r="C293" s="106" t="s">
        <v>198</v>
      </c>
      <c r="D293" s="106" t="s">
        <v>200</v>
      </c>
      <c r="E293" s="157" t="s">
        <v>275</v>
      </c>
      <c r="F293" s="105"/>
      <c r="G293" s="105"/>
      <c r="H293" s="145">
        <f>H294</f>
        <v>773.3</v>
      </c>
      <c r="I293" s="145">
        <f>I294</f>
        <v>799</v>
      </c>
      <c r="J293" s="145">
        <f>J294</f>
        <v>826.8</v>
      </c>
    </row>
    <row r="294" spans="2:10" ht="27.75" customHeight="1">
      <c r="B294" s="151" t="s">
        <v>348</v>
      </c>
      <c r="C294" s="106" t="s">
        <v>198</v>
      </c>
      <c r="D294" s="106" t="s">
        <v>200</v>
      </c>
      <c r="E294" s="106" t="s">
        <v>349</v>
      </c>
      <c r="F294" s="106"/>
      <c r="G294" s="106"/>
      <c r="H294" s="145">
        <f>H295</f>
        <v>773.3</v>
      </c>
      <c r="I294" s="145">
        <f>I295</f>
        <v>799</v>
      </c>
      <c r="J294" s="145">
        <f>J295</f>
        <v>826.8</v>
      </c>
    </row>
    <row r="295" spans="2:10" ht="12.75" customHeight="1">
      <c r="B295" s="159" t="s">
        <v>350</v>
      </c>
      <c r="C295" s="106" t="s">
        <v>198</v>
      </c>
      <c r="D295" s="106" t="s">
        <v>200</v>
      </c>
      <c r="E295" s="106" t="s">
        <v>349</v>
      </c>
      <c r="F295" s="106" t="s">
        <v>351</v>
      </c>
      <c r="G295" s="106"/>
      <c r="H295" s="145">
        <f>H296</f>
        <v>773.3</v>
      </c>
      <c r="I295" s="145">
        <f>I296</f>
        <v>799</v>
      </c>
      <c r="J295" s="145">
        <f>J296</f>
        <v>826.8</v>
      </c>
    </row>
    <row r="296" spans="2:10" ht="12.75" customHeight="1">
      <c r="B296" s="159" t="s">
        <v>352</v>
      </c>
      <c r="C296" s="106" t="s">
        <v>198</v>
      </c>
      <c r="D296" s="106" t="s">
        <v>200</v>
      </c>
      <c r="E296" s="106" t="s">
        <v>349</v>
      </c>
      <c r="F296" s="106" t="s">
        <v>353</v>
      </c>
      <c r="G296" s="106"/>
      <c r="H296" s="145">
        <f>H297</f>
        <v>773.3</v>
      </c>
      <c r="I296" s="145">
        <f>I297</f>
        <v>799</v>
      </c>
      <c r="J296" s="145">
        <f>J297</f>
        <v>826.8</v>
      </c>
    </row>
    <row r="297" spans="2:10" ht="14.25" customHeight="1">
      <c r="B297" s="156" t="s">
        <v>272</v>
      </c>
      <c r="C297" s="106" t="s">
        <v>198</v>
      </c>
      <c r="D297" s="106" t="s">
        <v>200</v>
      </c>
      <c r="E297" s="106" t="s">
        <v>349</v>
      </c>
      <c r="F297" s="106" t="s">
        <v>353</v>
      </c>
      <c r="G297" s="106" t="s">
        <v>304</v>
      </c>
      <c r="H297" s="145">
        <f>'Прил. 8'!I514</f>
        <v>773.3</v>
      </c>
      <c r="I297" s="145">
        <f>'Прил. 8'!J514</f>
        <v>799</v>
      </c>
      <c r="J297" s="145">
        <f>'Прил. 8'!K514</f>
        <v>826.8</v>
      </c>
    </row>
    <row r="298" spans="2:10" ht="12.75" customHeight="1" hidden="1">
      <c r="B298" s="156"/>
      <c r="C298" s="106"/>
      <c r="D298" s="106"/>
      <c r="E298" s="106"/>
      <c r="F298" s="106"/>
      <c r="G298" s="106"/>
      <c r="H298" s="145">
        <f>H299</f>
        <v>0</v>
      </c>
      <c r="I298" s="145"/>
      <c r="J298" s="145"/>
    </row>
    <row r="299" spans="2:10" ht="12.75" customHeight="1" hidden="1">
      <c r="B299" s="159"/>
      <c r="C299" s="106"/>
      <c r="D299" s="106"/>
      <c r="E299" s="152"/>
      <c r="F299" s="106"/>
      <c r="G299" s="106"/>
      <c r="H299" s="145">
        <f>H300</f>
        <v>0</v>
      </c>
      <c r="I299" s="145"/>
      <c r="J299" s="145"/>
    </row>
    <row r="300" spans="2:10" ht="12.75" customHeight="1" hidden="1">
      <c r="B300" s="161"/>
      <c r="C300" s="106"/>
      <c r="D300" s="106"/>
      <c r="E300" s="152"/>
      <c r="F300" s="106"/>
      <c r="G300" s="106"/>
      <c r="H300" s="145">
        <f>H301</f>
        <v>0</v>
      </c>
      <c r="I300" s="145"/>
      <c r="J300" s="145"/>
    </row>
    <row r="301" spans="2:10" ht="12.75" customHeight="1" hidden="1">
      <c r="B301" s="159"/>
      <c r="C301" s="106"/>
      <c r="D301" s="106"/>
      <c r="E301" s="152"/>
      <c r="F301" s="106"/>
      <c r="G301" s="106"/>
      <c r="H301" s="145">
        <f>H302</f>
        <v>0</v>
      </c>
      <c r="I301" s="145"/>
      <c r="J301" s="145"/>
    </row>
    <row r="302" spans="2:10" ht="12.75" customHeight="1" hidden="1">
      <c r="B302" s="159"/>
      <c r="C302" s="106"/>
      <c r="D302" s="106"/>
      <c r="E302" s="152"/>
      <c r="F302" s="106"/>
      <c r="G302" s="106"/>
      <c r="H302" s="145">
        <f>H303</f>
        <v>0</v>
      </c>
      <c r="I302" s="145"/>
      <c r="J302" s="145"/>
    </row>
    <row r="303" spans="2:10" ht="14.25" customHeight="1" hidden="1">
      <c r="B303" s="156"/>
      <c r="C303" s="106"/>
      <c r="D303" s="106"/>
      <c r="E303" s="152"/>
      <c r="F303" s="106"/>
      <c r="G303" s="106">
        <v>2</v>
      </c>
      <c r="H303" s="145"/>
      <c r="I303" s="145"/>
      <c r="J303" s="145"/>
    </row>
    <row r="304" spans="2:10" ht="12.75" customHeight="1" hidden="1">
      <c r="B304" s="146"/>
      <c r="C304" s="105"/>
      <c r="D304" s="105"/>
      <c r="E304" s="105"/>
      <c r="F304" s="105"/>
      <c r="G304" s="105"/>
      <c r="H304" s="144">
        <f>H306</f>
        <v>0</v>
      </c>
      <c r="I304" s="145"/>
      <c r="J304" s="145"/>
    </row>
    <row r="305" spans="2:10" ht="12.75" customHeight="1" hidden="1">
      <c r="B305" s="146"/>
      <c r="C305" s="105"/>
      <c r="D305" s="105"/>
      <c r="E305" s="105"/>
      <c r="F305" s="105"/>
      <c r="G305" s="105" t="s">
        <v>294</v>
      </c>
      <c r="H305" s="144">
        <f>H312+H317+H322</f>
        <v>0</v>
      </c>
      <c r="I305" s="145"/>
      <c r="J305" s="145"/>
    </row>
    <row r="306" spans="2:10" ht="12.75" customHeight="1" hidden="1">
      <c r="B306" s="156"/>
      <c r="C306" s="106"/>
      <c r="D306" s="106"/>
      <c r="E306" s="106"/>
      <c r="F306" s="106"/>
      <c r="G306" s="106"/>
      <c r="H306" s="145">
        <f>H307</f>
        <v>0</v>
      </c>
      <c r="I306" s="145"/>
      <c r="J306" s="145"/>
    </row>
    <row r="307" spans="2:10" ht="38.25" customHeight="1" hidden="1">
      <c r="B307" s="143"/>
      <c r="C307" s="106"/>
      <c r="D307" s="106"/>
      <c r="E307" s="152"/>
      <c r="F307" s="106"/>
      <c r="G307" s="106"/>
      <c r="H307" s="145">
        <f>H308+H313+H318</f>
        <v>0</v>
      </c>
      <c r="I307" s="145"/>
      <c r="J307" s="145"/>
    </row>
    <row r="308" spans="2:10" ht="12.75" customHeight="1" hidden="1">
      <c r="B308" s="159"/>
      <c r="C308" s="106"/>
      <c r="D308" s="106"/>
      <c r="E308" s="152"/>
      <c r="F308" s="106"/>
      <c r="G308" s="106"/>
      <c r="H308" s="145">
        <f>H309</f>
        <v>0</v>
      </c>
      <c r="I308" s="145"/>
      <c r="J308" s="145"/>
    </row>
    <row r="309" spans="2:10" ht="12.75" customHeight="1" hidden="1">
      <c r="B309" s="161"/>
      <c r="C309" s="106"/>
      <c r="D309" s="106"/>
      <c r="E309" s="152"/>
      <c r="F309" s="106"/>
      <c r="G309" s="106"/>
      <c r="H309" s="145">
        <f>H310</f>
        <v>0</v>
      </c>
      <c r="I309" s="145"/>
      <c r="J309" s="145"/>
    </row>
    <row r="310" spans="2:10" ht="12.75" customHeight="1" hidden="1">
      <c r="B310" s="159"/>
      <c r="C310" s="106"/>
      <c r="D310" s="106"/>
      <c r="E310" s="152"/>
      <c r="F310" s="106" t="s">
        <v>287</v>
      </c>
      <c r="G310" s="106"/>
      <c r="H310" s="145">
        <f>H311</f>
        <v>0</v>
      </c>
      <c r="I310" s="145"/>
      <c r="J310" s="145"/>
    </row>
    <row r="311" spans="2:10" ht="12.75" customHeight="1" hidden="1">
      <c r="B311" s="159"/>
      <c r="C311" s="106"/>
      <c r="D311" s="106"/>
      <c r="E311" s="152"/>
      <c r="F311" s="106" t="s">
        <v>289</v>
      </c>
      <c r="G311" s="106"/>
      <c r="H311" s="145">
        <f>H312</f>
        <v>0</v>
      </c>
      <c r="I311" s="145"/>
      <c r="J311" s="145"/>
    </row>
    <row r="312" spans="2:10" ht="14.25" customHeight="1" hidden="1">
      <c r="B312" s="156"/>
      <c r="C312" s="106"/>
      <c r="D312" s="106"/>
      <c r="E312" s="152"/>
      <c r="F312" s="106" t="s">
        <v>289</v>
      </c>
      <c r="G312" s="106">
        <v>2</v>
      </c>
      <c r="H312" s="145"/>
      <c r="I312" s="145"/>
      <c r="J312" s="145"/>
    </row>
    <row r="313" spans="2:10" ht="12.75" customHeight="1" hidden="1">
      <c r="B313" s="156"/>
      <c r="C313" s="106"/>
      <c r="D313" s="106"/>
      <c r="E313" s="179"/>
      <c r="F313" s="106"/>
      <c r="G313" s="106"/>
      <c r="H313" s="145">
        <f>H314</f>
        <v>0</v>
      </c>
      <c r="I313" s="145"/>
      <c r="J313" s="145"/>
    </row>
    <row r="314" spans="2:10" ht="12.75" customHeight="1" hidden="1">
      <c r="B314" s="161"/>
      <c r="C314" s="106"/>
      <c r="D314" s="106"/>
      <c r="E314" s="179"/>
      <c r="F314" s="106"/>
      <c r="G314" s="106"/>
      <c r="H314" s="145">
        <f>H315</f>
        <v>0</v>
      </c>
      <c r="I314" s="145"/>
      <c r="J314" s="145"/>
    </row>
    <row r="315" spans="2:10" ht="12.75" customHeight="1" hidden="1">
      <c r="B315" s="156"/>
      <c r="C315" s="106"/>
      <c r="D315" s="106"/>
      <c r="E315" s="179"/>
      <c r="F315" s="106" t="s">
        <v>354</v>
      </c>
      <c r="G315" s="106"/>
      <c r="H315" s="145">
        <f>H316</f>
        <v>0</v>
      </c>
      <c r="I315" s="145"/>
      <c r="J315" s="145"/>
    </row>
    <row r="316" spans="2:10" ht="12.75" customHeight="1" hidden="1">
      <c r="B316" s="156"/>
      <c r="C316" s="106"/>
      <c r="D316" s="106"/>
      <c r="E316" s="179"/>
      <c r="F316" s="106">
        <v>610</v>
      </c>
      <c r="G316" s="106"/>
      <c r="H316" s="145">
        <f>H317</f>
        <v>0</v>
      </c>
      <c r="I316" s="145"/>
      <c r="J316" s="145"/>
    </row>
    <row r="317" spans="2:10" ht="14.25" customHeight="1" hidden="1">
      <c r="B317" s="156"/>
      <c r="C317" s="106"/>
      <c r="D317" s="106"/>
      <c r="E317" s="179"/>
      <c r="F317" s="106">
        <v>610</v>
      </c>
      <c r="G317" s="106" t="s">
        <v>294</v>
      </c>
      <c r="H317" s="145"/>
      <c r="I317" s="145"/>
      <c r="J317" s="145"/>
    </row>
    <row r="318" spans="2:10" ht="25.5" customHeight="1" hidden="1">
      <c r="B318" s="156"/>
      <c r="C318" s="106"/>
      <c r="D318" s="106"/>
      <c r="E318" s="152"/>
      <c r="F318" s="106"/>
      <c r="G318" s="106"/>
      <c r="H318" s="145">
        <f>H319</f>
        <v>0</v>
      </c>
      <c r="I318" s="145"/>
      <c r="J318" s="145"/>
    </row>
    <row r="319" spans="2:10" ht="12.75" customHeight="1" hidden="1">
      <c r="B319" s="161"/>
      <c r="C319" s="106"/>
      <c r="D319" s="106"/>
      <c r="E319" s="152"/>
      <c r="F319" s="106"/>
      <c r="G319" s="106"/>
      <c r="H319" s="145">
        <f>H320</f>
        <v>0</v>
      </c>
      <c r="I319" s="145"/>
      <c r="J319" s="145"/>
    </row>
    <row r="320" spans="2:10" ht="12.75" customHeight="1" hidden="1">
      <c r="B320" s="159"/>
      <c r="C320" s="106"/>
      <c r="D320" s="106"/>
      <c r="E320" s="152"/>
      <c r="F320" s="106" t="s">
        <v>287</v>
      </c>
      <c r="G320" s="106"/>
      <c r="H320" s="145">
        <f>H321</f>
        <v>0</v>
      </c>
      <c r="I320" s="145"/>
      <c r="J320" s="145"/>
    </row>
    <row r="321" spans="2:10" ht="12.75" customHeight="1" hidden="1">
      <c r="B321" s="159"/>
      <c r="C321" s="106"/>
      <c r="D321" s="106"/>
      <c r="E321" s="152"/>
      <c r="F321" s="106" t="s">
        <v>289</v>
      </c>
      <c r="G321" s="106"/>
      <c r="H321" s="145">
        <f>H322</f>
        <v>0</v>
      </c>
      <c r="I321" s="145"/>
      <c r="J321" s="145"/>
    </row>
    <row r="322" spans="2:10" ht="14.25" customHeight="1" hidden="1">
      <c r="B322" s="156"/>
      <c r="C322" s="106"/>
      <c r="D322" s="106"/>
      <c r="E322" s="152"/>
      <c r="F322" s="106" t="s">
        <v>289</v>
      </c>
      <c r="G322" s="106">
        <v>2</v>
      </c>
      <c r="H322" s="145"/>
      <c r="I322" s="145"/>
      <c r="J322" s="145"/>
    </row>
    <row r="323" spans="2:10" ht="12.75" customHeight="1">
      <c r="B323" s="146" t="s">
        <v>201</v>
      </c>
      <c r="C323" s="105" t="s">
        <v>202</v>
      </c>
      <c r="D323" s="105"/>
      <c r="E323" s="105"/>
      <c r="F323" s="105"/>
      <c r="G323" s="105"/>
      <c r="H323" s="144">
        <f>H326+H333</f>
        <v>58982.5</v>
      </c>
      <c r="I323" s="144">
        <f>I326+I333</f>
        <v>30910.1</v>
      </c>
      <c r="J323" s="144">
        <f>J326+J333</f>
        <v>30920.4</v>
      </c>
    </row>
    <row r="324" spans="2:10" ht="12.75" customHeight="1">
      <c r="B324" s="146" t="s">
        <v>270</v>
      </c>
      <c r="C324" s="105"/>
      <c r="D324" s="105"/>
      <c r="E324" s="105"/>
      <c r="F324" s="105"/>
      <c r="G324" s="105" t="s">
        <v>294</v>
      </c>
      <c r="H324" s="144">
        <f>H332+H339+H343+H347+H360+H370+H374+H351+H355+H367+H363</f>
        <v>14182.5</v>
      </c>
      <c r="I324" s="144">
        <f>I332+I339+I343+I347+I360+I370+I374+I351+I355</f>
        <v>8910.1</v>
      </c>
      <c r="J324" s="144">
        <f>J332+J339+J343+J347+J360+J370+J374+J351+J355</f>
        <v>8920.4</v>
      </c>
    </row>
    <row r="325" spans="2:10" ht="12.75" customHeight="1">
      <c r="B325" s="146" t="s">
        <v>271</v>
      </c>
      <c r="C325" s="105"/>
      <c r="D325" s="105"/>
      <c r="E325" s="105"/>
      <c r="F325" s="105"/>
      <c r="G325" s="105" t="s">
        <v>326</v>
      </c>
      <c r="H325" s="144">
        <f>H352</f>
        <v>44800</v>
      </c>
      <c r="I325" s="144">
        <f>I352</f>
        <v>22000</v>
      </c>
      <c r="J325" s="144">
        <f>J352</f>
        <v>22000</v>
      </c>
    </row>
    <row r="326" spans="2:10" ht="12.75" customHeight="1">
      <c r="B326" s="183" t="s">
        <v>203</v>
      </c>
      <c r="C326" s="148" t="s">
        <v>202</v>
      </c>
      <c r="D326" s="148" t="s">
        <v>204</v>
      </c>
      <c r="E326" s="106"/>
      <c r="F326" s="106"/>
      <c r="G326" s="106"/>
      <c r="H326" s="145">
        <f aca="true" t="shared" si="0" ref="H326:H331">H327</f>
        <v>1375</v>
      </c>
      <c r="I326" s="145">
        <f aca="true" t="shared" si="1" ref="I326:I331">I327</f>
        <v>910.1</v>
      </c>
      <c r="J326" s="145">
        <f aca="true" t="shared" si="2" ref="J326:J331">J327</f>
        <v>920.4</v>
      </c>
    </row>
    <row r="327" spans="2:10" ht="12.75" customHeight="1">
      <c r="B327" s="158" t="s">
        <v>274</v>
      </c>
      <c r="C327" s="106" t="s">
        <v>202</v>
      </c>
      <c r="D327" s="106" t="s">
        <v>204</v>
      </c>
      <c r="E327" s="152" t="s">
        <v>275</v>
      </c>
      <c r="F327" s="106"/>
      <c r="G327" s="106"/>
      <c r="H327" s="145">
        <f t="shared" si="0"/>
        <v>1375</v>
      </c>
      <c r="I327" s="145">
        <f t="shared" si="1"/>
        <v>910.1</v>
      </c>
      <c r="J327" s="145">
        <f t="shared" si="2"/>
        <v>920.4</v>
      </c>
    </row>
    <row r="328" spans="2:10" ht="13.5" customHeight="1">
      <c r="B328" s="158" t="s">
        <v>355</v>
      </c>
      <c r="C328" s="106" t="s">
        <v>202</v>
      </c>
      <c r="D328" s="106" t="s">
        <v>204</v>
      </c>
      <c r="E328" s="168" t="s">
        <v>336</v>
      </c>
      <c r="F328" s="106"/>
      <c r="G328" s="106"/>
      <c r="H328" s="145">
        <f t="shared" si="0"/>
        <v>1375</v>
      </c>
      <c r="I328" s="145">
        <f t="shared" si="1"/>
        <v>910.1</v>
      </c>
      <c r="J328" s="145">
        <f t="shared" si="2"/>
        <v>920.4</v>
      </c>
    </row>
    <row r="329" spans="2:10" ht="27.75" customHeight="1">
      <c r="B329" s="158" t="s">
        <v>335</v>
      </c>
      <c r="C329" s="106" t="s">
        <v>202</v>
      </c>
      <c r="D329" s="106" t="s">
        <v>204</v>
      </c>
      <c r="E329" s="168" t="s">
        <v>336</v>
      </c>
      <c r="F329" s="106"/>
      <c r="G329" s="106"/>
      <c r="H329" s="145">
        <f t="shared" si="0"/>
        <v>1375</v>
      </c>
      <c r="I329" s="145">
        <f t="shared" si="1"/>
        <v>910.1</v>
      </c>
      <c r="J329" s="145">
        <f t="shared" si="2"/>
        <v>920.4</v>
      </c>
    </row>
    <row r="330" spans="2:10" ht="12.75" customHeight="1">
      <c r="B330" s="159" t="s">
        <v>286</v>
      </c>
      <c r="C330" s="106" t="s">
        <v>202</v>
      </c>
      <c r="D330" s="106" t="s">
        <v>204</v>
      </c>
      <c r="E330" s="168" t="s">
        <v>336</v>
      </c>
      <c r="F330" s="106" t="s">
        <v>287</v>
      </c>
      <c r="G330" s="106"/>
      <c r="H330" s="145">
        <f t="shared" si="0"/>
        <v>1375</v>
      </c>
      <c r="I330" s="145">
        <f t="shared" si="1"/>
        <v>910.1</v>
      </c>
      <c r="J330" s="145">
        <f t="shared" si="2"/>
        <v>920.4</v>
      </c>
    </row>
    <row r="331" spans="2:10" ht="12.75" customHeight="1">
      <c r="B331" s="159" t="s">
        <v>288</v>
      </c>
      <c r="C331" s="106" t="s">
        <v>202</v>
      </c>
      <c r="D331" s="106" t="s">
        <v>204</v>
      </c>
      <c r="E331" s="168" t="s">
        <v>336</v>
      </c>
      <c r="F331" s="106" t="s">
        <v>289</v>
      </c>
      <c r="G331" s="106"/>
      <c r="H331" s="145">
        <f t="shared" si="0"/>
        <v>1375</v>
      </c>
      <c r="I331" s="145">
        <f t="shared" si="1"/>
        <v>910.1</v>
      </c>
      <c r="J331" s="145">
        <f t="shared" si="2"/>
        <v>920.4</v>
      </c>
    </row>
    <row r="332" spans="2:10" ht="14.25" customHeight="1">
      <c r="B332" s="156" t="s">
        <v>270</v>
      </c>
      <c r="C332" s="106" t="s">
        <v>202</v>
      </c>
      <c r="D332" s="106" t="s">
        <v>204</v>
      </c>
      <c r="E332" s="168" t="s">
        <v>336</v>
      </c>
      <c r="F332" s="106" t="s">
        <v>289</v>
      </c>
      <c r="G332" s="106">
        <v>2</v>
      </c>
      <c r="H332" s="145">
        <f>'Прил. 8'!I269</f>
        <v>1375</v>
      </c>
      <c r="I332" s="145">
        <f>'Прил. 8'!J269</f>
        <v>910.1</v>
      </c>
      <c r="J332" s="145">
        <f>'Прил. 8'!K269</f>
        <v>920.4</v>
      </c>
    </row>
    <row r="333" spans="2:10" ht="12.75" customHeight="1">
      <c r="B333" s="181" t="s">
        <v>205</v>
      </c>
      <c r="C333" s="148" t="s">
        <v>202</v>
      </c>
      <c r="D333" s="148" t="s">
        <v>206</v>
      </c>
      <c r="E333" s="106"/>
      <c r="F333" s="106"/>
      <c r="G333" s="106"/>
      <c r="H333" s="184">
        <f>H334</f>
        <v>57607.5</v>
      </c>
      <c r="I333" s="184">
        <f>I334</f>
        <v>30000</v>
      </c>
      <c r="J333" s="184">
        <f>J334</f>
        <v>30000</v>
      </c>
    </row>
    <row r="334" spans="2:10" ht="27.75" customHeight="1">
      <c r="B334" s="171" t="s">
        <v>356</v>
      </c>
      <c r="C334" s="106" t="s">
        <v>202</v>
      </c>
      <c r="D334" s="106" t="s">
        <v>206</v>
      </c>
      <c r="E334" s="185" t="s">
        <v>357</v>
      </c>
      <c r="F334" s="106"/>
      <c r="G334" s="106"/>
      <c r="H334" s="145">
        <f>H335+H340+H344+H357+H364+H371+H353</f>
        <v>57607.5</v>
      </c>
      <c r="I334" s="145">
        <f>I335+I340+I344+I357+I364+I371+I353</f>
        <v>30000</v>
      </c>
      <c r="J334" s="145">
        <f>J335+J340+J344+J357+J364+J371+J353</f>
        <v>30000</v>
      </c>
    </row>
    <row r="335" spans="2:10" ht="14.25" customHeight="1" hidden="1">
      <c r="B335" s="186" t="s">
        <v>358</v>
      </c>
      <c r="C335" s="106" t="s">
        <v>202</v>
      </c>
      <c r="D335" s="106" t="s">
        <v>206</v>
      </c>
      <c r="E335" s="185" t="s">
        <v>359</v>
      </c>
      <c r="F335" s="106"/>
      <c r="G335" s="106"/>
      <c r="H335" s="145">
        <f>H337</f>
        <v>0</v>
      </c>
      <c r="I335" s="145">
        <f>I337</f>
        <v>0</v>
      </c>
      <c r="J335" s="145">
        <f>J337</f>
        <v>0</v>
      </c>
    </row>
    <row r="336" spans="2:10" ht="9" customHeight="1" hidden="1">
      <c r="B336" s="187"/>
      <c r="C336" s="106"/>
      <c r="D336" s="106"/>
      <c r="E336" s="185"/>
      <c r="F336" s="106"/>
      <c r="G336" s="106"/>
      <c r="H336" s="145"/>
      <c r="I336" s="145"/>
      <c r="J336" s="145"/>
    </row>
    <row r="337" spans="2:10" ht="12.75" customHeight="1" hidden="1">
      <c r="B337" s="159" t="s">
        <v>286</v>
      </c>
      <c r="C337" s="106" t="s">
        <v>202</v>
      </c>
      <c r="D337" s="106" t="s">
        <v>206</v>
      </c>
      <c r="E337" s="185" t="s">
        <v>359</v>
      </c>
      <c r="F337" s="106" t="s">
        <v>287</v>
      </c>
      <c r="G337" s="106"/>
      <c r="H337" s="145">
        <f>H338</f>
        <v>0</v>
      </c>
      <c r="I337" s="145">
        <f>I338</f>
        <v>0</v>
      </c>
      <c r="J337" s="145">
        <f>J338</f>
        <v>0</v>
      </c>
    </row>
    <row r="338" spans="2:10" ht="12.75" customHeight="1" hidden="1">
      <c r="B338" s="159" t="s">
        <v>288</v>
      </c>
      <c r="C338" s="106" t="s">
        <v>202</v>
      </c>
      <c r="D338" s="106" t="s">
        <v>206</v>
      </c>
      <c r="E338" s="185" t="s">
        <v>359</v>
      </c>
      <c r="F338" s="106" t="s">
        <v>289</v>
      </c>
      <c r="G338" s="106"/>
      <c r="H338" s="145">
        <f>H339</f>
        <v>0</v>
      </c>
      <c r="I338" s="145">
        <f>I339</f>
        <v>0</v>
      </c>
      <c r="J338" s="145">
        <f>J339</f>
        <v>0</v>
      </c>
    </row>
    <row r="339" spans="2:10" ht="14.25" customHeight="1" hidden="1">
      <c r="B339" s="156" t="s">
        <v>270</v>
      </c>
      <c r="C339" s="106" t="s">
        <v>202</v>
      </c>
      <c r="D339" s="106" t="s">
        <v>206</v>
      </c>
      <c r="E339" s="185" t="s">
        <v>359</v>
      </c>
      <c r="F339" s="106" t="s">
        <v>289</v>
      </c>
      <c r="G339" s="106" t="s">
        <v>294</v>
      </c>
      <c r="H339" s="145"/>
      <c r="I339" s="145"/>
      <c r="J339" s="145"/>
    </row>
    <row r="340" spans="2:10" ht="27.75" customHeight="1" hidden="1">
      <c r="B340" s="158" t="s">
        <v>360</v>
      </c>
      <c r="C340" s="106" t="s">
        <v>202</v>
      </c>
      <c r="D340" s="106" t="s">
        <v>206</v>
      </c>
      <c r="E340" s="185" t="s">
        <v>361</v>
      </c>
      <c r="F340" s="106"/>
      <c r="G340" s="106"/>
      <c r="H340" s="145">
        <f>H341</f>
        <v>0</v>
      </c>
      <c r="I340" s="145">
        <f>I341</f>
        <v>0</v>
      </c>
      <c r="J340" s="145">
        <f>J341</f>
        <v>0</v>
      </c>
    </row>
    <row r="341" spans="2:10" ht="14.25" customHeight="1" hidden="1">
      <c r="B341" s="159" t="s">
        <v>286</v>
      </c>
      <c r="C341" s="106" t="s">
        <v>202</v>
      </c>
      <c r="D341" s="106" t="s">
        <v>206</v>
      </c>
      <c r="E341" s="185" t="s">
        <v>361</v>
      </c>
      <c r="F341" s="106" t="s">
        <v>287</v>
      </c>
      <c r="G341" s="106"/>
      <c r="H341" s="145">
        <f>H342</f>
        <v>0</v>
      </c>
      <c r="I341" s="145">
        <f>I342</f>
        <v>0</v>
      </c>
      <c r="J341" s="145">
        <f>J342</f>
        <v>0</v>
      </c>
    </row>
    <row r="342" spans="2:10" ht="14.25" customHeight="1" hidden="1">
      <c r="B342" s="159" t="s">
        <v>288</v>
      </c>
      <c r="C342" s="106" t="s">
        <v>202</v>
      </c>
      <c r="D342" s="106" t="s">
        <v>206</v>
      </c>
      <c r="E342" s="185" t="s">
        <v>361</v>
      </c>
      <c r="F342" s="106" t="s">
        <v>289</v>
      </c>
      <c r="G342" s="106"/>
      <c r="H342" s="145">
        <f>H343</f>
        <v>0</v>
      </c>
      <c r="I342" s="145">
        <f>I343</f>
        <v>0</v>
      </c>
      <c r="J342" s="145">
        <f>J343</f>
        <v>0</v>
      </c>
    </row>
    <row r="343" spans="2:10" ht="14.25" customHeight="1" hidden="1">
      <c r="B343" s="156" t="s">
        <v>270</v>
      </c>
      <c r="C343" s="106" t="s">
        <v>202</v>
      </c>
      <c r="D343" s="106" t="s">
        <v>206</v>
      </c>
      <c r="E343" s="185" t="s">
        <v>361</v>
      </c>
      <c r="F343" s="106" t="s">
        <v>289</v>
      </c>
      <c r="G343" s="106" t="s">
        <v>294</v>
      </c>
      <c r="H343" s="145"/>
      <c r="I343" s="145"/>
      <c r="J343" s="145"/>
    </row>
    <row r="344" spans="2:10" ht="14.25" customHeight="1">
      <c r="B344" s="158" t="s">
        <v>362</v>
      </c>
      <c r="C344" s="106" t="s">
        <v>202</v>
      </c>
      <c r="D344" s="106" t="s">
        <v>206</v>
      </c>
      <c r="E344" s="185" t="s">
        <v>363</v>
      </c>
      <c r="F344" s="106"/>
      <c r="G344" s="106"/>
      <c r="H344" s="145">
        <f>H345+H348</f>
        <v>51316.1</v>
      </c>
      <c r="I344" s="145">
        <f>I345+I348</f>
        <v>29004.7</v>
      </c>
      <c r="J344" s="145">
        <f>J345+J348</f>
        <v>28220</v>
      </c>
    </row>
    <row r="345" spans="2:10" ht="14.25" customHeight="1">
      <c r="B345" s="159" t="s">
        <v>286</v>
      </c>
      <c r="C345" s="106" t="s">
        <v>202</v>
      </c>
      <c r="D345" s="106" t="s">
        <v>206</v>
      </c>
      <c r="E345" s="185" t="s">
        <v>363</v>
      </c>
      <c r="F345" s="106" t="s">
        <v>287</v>
      </c>
      <c r="G345" s="106"/>
      <c r="H345" s="145">
        <f>H346</f>
        <v>5881.6</v>
      </c>
      <c r="I345" s="145">
        <f>I346</f>
        <v>6000</v>
      </c>
      <c r="J345" s="145">
        <f>J346</f>
        <v>6000</v>
      </c>
    </row>
    <row r="346" spans="2:10" ht="14.25" customHeight="1">
      <c r="B346" s="159" t="s">
        <v>288</v>
      </c>
      <c r="C346" s="106" t="s">
        <v>202</v>
      </c>
      <c r="D346" s="106" t="s">
        <v>206</v>
      </c>
      <c r="E346" s="185" t="s">
        <v>363</v>
      </c>
      <c r="F346" s="106" t="s">
        <v>289</v>
      </c>
      <c r="G346" s="106"/>
      <c r="H346" s="145">
        <f>H347</f>
        <v>5881.6</v>
      </c>
      <c r="I346" s="145">
        <f>I347</f>
        <v>6000</v>
      </c>
      <c r="J346" s="145">
        <f>J347</f>
        <v>6000</v>
      </c>
    </row>
    <row r="347" spans="2:10" ht="14.25" customHeight="1">
      <c r="B347" s="156" t="s">
        <v>270</v>
      </c>
      <c r="C347" s="106" t="s">
        <v>202</v>
      </c>
      <c r="D347" s="106" t="s">
        <v>206</v>
      </c>
      <c r="E347" s="185" t="s">
        <v>363</v>
      </c>
      <c r="F347" s="106" t="s">
        <v>289</v>
      </c>
      <c r="G347" s="106" t="s">
        <v>294</v>
      </c>
      <c r="H347" s="145">
        <f>'Прил. 8'!I530+'Прил. 8'!I284</f>
        <v>5881.6</v>
      </c>
      <c r="I347" s="145">
        <f>'Прил. 8'!J530+'Прил. 8'!J284</f>
        <v>6000</v>
      </c>
      <c r="J347" s="145">
        <f>'Прил. 8'!K530+'Прил. 8'!K284</f>
        <v>6000</v>
      </c>
    </row>
    <row r="348" spans="2:10" ht="27.75" customHeight="1">
      <c r="B348" s="149" t="s">
        <v>364</v>
      </c>
      <c r="C348" s="106" t="s">
        <v>202</v>
      </c>
      <c r="D348" s="106" t="s">
        <v>206</v>
      </c>
      <c r="E348" s="185" t="s">
        <v>365</v>
      </c>
      <c r="F348" s="106"/>
      <c r="G348" s="106"/>
      <c r="H348" s="145">
        <f>H349</f>
        <v>45434.5</v>
      </c>
      <c r="I348" s="145">
        <f>I349</f>
        <v>23004.7</v>
      </c>
      <c r="J348" s="145">
        <f>J349</f>
        <v>22220</v>
      </c>
    </row>
    <row r="349" spans="2:10" ht="15.75" customHeight="1">
      <c r="B349" s="159" t="s">
        <v>286</v>
      </c>
      <c r="C349" s="106" t="s">
        <v>202</v>
      </c>
      <c r="D349" s="106" t="s">
        <v>206</v>
      </c>
      <c r="E349" s="185" t="s">
        <v>365</v>
      </c>
      <c r="F349" s="106" t="s">
        <v>287</v>
      </c>
      <c r="G349" s="106"/>
      <c r="H349" s="145">
        <f>H350</f>
        <v>45434.5</v>
      </c>
      <c r="I349" s="145">
        <f>I350</f>
        <v>23004.7</v>
      </c>
      <c r="J349" s="145">
        <f>J350</f>
        <v>22220</v>
      </c>
    </row>
    <row r="350" spans="2:10" ht="12.75" customHeight="1">
      <c r="B350" s="159" t="s">
        <v>288</v>
      </c>
      <c r="C350" s="106" t="s">
        <v>202</v>
      </c>
      <c r="D350" s="106" t="s">
        <v>206</v>
      </c>
      <c r="E350" s="185" t="s">
        <v>365</v>
      </c>
      <c r="F350" s="106" t="s">
        <v>289</v>
      </c>
      <c r="G350" s="106"/>
      <c r="H350" s="145">
        <f>H352+H351</f>
        <v>45434.5</v>
      </c>
      <c r="I350" s="145">
        <f>I352+I351</f>
        <v>23004.7</v>
      </c>
      <c r="J350" s="145">
        <f>J352+J351</f>
        <v>22220</v>
      </c>
    </row>
    <row r="351" spans="2:10" ht="14.25" customHeight="1">
      <c r="B351" s="156" t="s">
        <v>270</v>
      </c>
      <c r="C351" s="106" t="s">
        <v>202</v>
      </c>
      <c r="D351" s="106" t="s">
        <v>206</v>
      </c>
      <c r="E351" s="185" t="s">
        <v>365</v>
      </c>
      <c r="F351" s="106" t="s">
        <v>289</v>
      </c>
      <c r="G351" s="106" t="s">
        <v>294</v>
      </c>
      <c r="H351" s="145">
        <f>'Прил. 8'!I288</f>
        <v>634.5</v>
      </c>
      <c r="I351" s="145">
        <f>'Прил. 8'!J288</f>
        <v>1004.7</v>
      </c>
      <c r="J351" s="145">
        <f>'Прил. 8'!K288</f>
        <v>220</v>
      </c>
    </row>
    <row r="352" spans="2:10" ht="14.25" customHeight="1">
      <c r="B352" s="156" t="s">
        <v>271</v>
      </c>
      <c r="C352" s="106" t="s">
        <v>202</v>
      </c>
      <c r="D352" s="106" t="s">
        <v>206</v>
      </c>
      <c r="E352" s="185" t="s">
        <v>366</v>
      </c>
      <c r="F352" s="106" t="s">
        <v>289</v>
      </c>
      <c r="G352" s="106" t="s">
        <v>326</v>
      </c>
      <c r="H352" s="145">
        <f>'Прил. 8'!I289</f>
        <v>44800</v>
      </c>
      <c r="I352" s="145">
        <f>'Прил. 8'!J289</f>
        <v>22000</v>
      </c>
      <c r="J352" s="145">
        <f>'Прил. 8'!K289</f>
        <v>22000</v>
      </c>
    </row>
    <row r="353" spans="2:10" ht="14.25" customHeight="1">
      <c r="B353" s="188" t="s">
        <v>350</v>
      </c>
      <c r="C353" s="106" t="s">
        <v>202</v>
      </c>
      <c r="D353" s="106" t="s">
        <v>206</v>
      </c>
      <c r="E353" s="189" t="s">
        <v>363</v>
      </c>
      <c r="F353" s="106" t="s">
        <v>351</v>
      </c>
      <c r="G353" s="106"/>
      <c r="H353" s="145">
        <f>H354</f>
        <v>278.5</v>
      </c>
      <c r="I353" s="145">
        <f>I354</f>
        <v>0</v>
      </c>
      <c r="J353" s="145">
        <f>J354</f>
        <v>0</v>
      </c>
    </row>
    <row r="354" spans="2:10" ht="14.25" customHeight="1">
      <c r="B354" s="188" t="s">
        <v>153</v>
      </c>
      <c r="C354" s="106" t="s">
        <v>202</v>
      </c>
      <c r="D354" s="106" t="s">
        <v>206</v>
      </c>
      <c r="E354" s="189" t="s">
        <v>363</v>
      </c>
      <c r="F354" s="106" t="s">
        <v>367</v>
      </c>
      <c r="G354" s="106"/>
      <c r="H354" s="145">
        <f>H355</f>
        <v>278.5</v>
      </c>
      <c r="I354" s="145">
        <f>I355</f>
        <v>0</v>
      </c>
      <c r="J354" s="145">
        <f>J355</f>
        <v>0</v>
      </c>
    </row>
    <row r="355" spans="2:10" ht="14.25" customHeight="1">
      <c r="B355" s="156" t="s">
        <v>270</v>
      </c>
      <c r="C355" s="106" t="s">
        <v>202</v>
      </c>
      <c r="D355" s="106" t="s">
        <v>206</v>
      </c>
      <c r="E355" s="189" t="s">
        <v>363</v>
      </c>
      <c r="F355" s="106" t="s">
        <v>367</v>
      </c>
      <c r="G355" s="106" t="s">
        <v>294</v>
      </c>
      <c r="H355" s="145">
        <f>'Прил. 8'!I538</f>
        <v>278.5</v>
      </c>
      <c r="I355" s="145">
        <f>'Прил. 8'!J538</f>
        <v>0</v>
      </c>
      <c r="J355" s="145">
        <f>'Прил. 8'!K538</f>
        <v>0</v>
      </c>
    </row>
    <row r="356" spans="2:10" ht="14.25" customHeight="1" hidden="1">
      <c r="B356" s="156"/>
      <c r="C356" s="106"/>
      <c r="D356" s="106"/>
      <c r="E356" s="185"/>
      <c r="F356" s="106"/>
      <c r="G356" s="106"/>
      <c r="H356" s="145"/>
      <c r="I356" s="145"/>
      <c r="J356" s="145"/>
    </row>
    <row r="357" spans="2:10" ht="25.5" customHeight="1">
      <c r="B357" s="158" t="s">
        <v>368</v>
      </c>
      <c r="C357" s="106" t="s">
        <v>202</v>
      </c>
      <c r="D357" s="106" t="s">
        <v>206</v>
      </c>
      <c r="E357" s="185" t="s">
        <v>369</v>
      </c>
      <c r="F357" s="106"/>
      <c r="G357" s="106"/>
      <c r="H357" s="145">
        <f>H358+H361</f>
        <v>320</v>
      </c>
      <c r="I357" s="145">
        <f>I358</f>
        <v>250</v>
      </c>
      <c r="J357" s="145">
        <f>J358</f>
        <v>250</v>
      </c>
    </row>
    <row r="358" spans="2:10" ht="15" customHeight="1">
      <c r="B358" s="159" t="s">
        <v>286</v>
      </c>
      <c r="C358" s="106" t="s">
        <v>202</v>
      </c>
      <c r="D358" s="106" t="s">
        <v>206</v>
      </c>
      <c r="E358" s="185" t="s">
        <v>369</v>
      </c>
      <c r="F358" s="106" t="s">
        <v>287</v>
      </c>
      <c r="G358" s="106"/>
      <c r="H358" s="145">
        <f>H359</f>
        <v>250</v>
      </c>
      <c r="I358" s="145">
        <f>I359</f>
        <v>250</v>
      </c>
      <c r="J358" s="145">
        <f>J359</f>
        <v>250</v>
      </c>
    </row>
    <row r="359" spans="2:10" ht="12.75" customHeight="1">
      <c r="B359" s="159" t="s">
        <v>288</v>
      </c>
      <c r="C359" s="106" t="s">
        <v>202</v>
      </c>
      <c r="D359" s="106" t="s">
        <v>206</v>
      </c>
      <c r="E359" s="185" t="s">
        <v>369</v>
      </c>
      <c r="F359" s="106" t="s">
        <v>289</v>
      </c>
      <c r="G359" s="106"/>
      <c r="H359" s="145">
        <f>H360</f>
        <v>250</v>
      </c>
      <c r="I359" s="145">
        <f>I360</f>
        <v>250</v>
      </c>
      <c r="J359" s="145">
        <f>J360</f>
        <v>250</v>
      </c>
    </row>
    <row r="360" spans="2:10" ht="12.75" customHeight="1">
      <c r="B360" s="156" t="s">
        <v>270</v>
      </c>
      <c r="C360" s="106" t="s">
        <v>202</v>
      </c>
      <c r="D360" s="106" t="s">
        <v>206</v>
      </c>
      <c r="E360" s="185" t="s">
        <v>369</v>
      </c>
      <c r="F360" s="106" t="s">
        <v>289</v>
      </c>
      <c r="G360" s="106" t="s">
        <v>294</v>
      </c>
      <c r="H360" s="145">
        <f>'Прил. 8'!I293</f>
        <v>250</v>
      </c>
      <c r="I360" s="145">
        <f>'Прил. 8'!J293</f>
        <v>250</v>
      </c>
      <c r="J360" s="145">
        <f>'Прил. 8'!K293</f>
        <v>250</v>
      </c>
    </row>
    <row r="361" spans="2:10" ht="12.75" customHeight="1">
      <c r="B361" s="188" t="s">
        <v>350</v>
      </c>
      <c r="C361" s="106" t="s">
        <v>202</v>
      </c>
      <c r="D361" s="106" t="s">
        <v>206</v>
      </c>
      <c r="E361" s="189" t="s">
        <v>363</v>
      </c>
      <c r="F361" s="106" t="s">
        <v>351</v>
      </c>
      <c r="G361" s="106"/>
      <c r="H361" s="145">
        <f>H362</f>
        <v>70</v>
      </c>
      <c r="I361" s="145">
        <f>I362</f>
        <v>0</v>
      </c>
      <c r="J361" s="145">
        <f>J362</f>
        <v>0</v>
      </c>
    </row>
    <row r="362" spans="2:10" ht="12.75" customHeight="1">
      <c r="B362" s="188" t="s">
        <v>153</v>
      </c>
      <c r="C362" s="106" t="s">
        <v>202</v>
      </c>
      <c r="D362" s="106" t="s">
        <v>206</v>
      </c>
      <c r="E362" s="189" t="s">
        <v>363</v>
      </c>
      <c r="F362" s="106" t="s">
        <v>367</v>
      </c>
      <c r="G362" s="106"/>
      <c r="H362" s="145">
        <f>H363</f>
        <v>70</v>
      </c>
      <c r="I362" s="145">
        <f>I363</f>
        <v>0</v>
      </c>
      <c r="J362" s="145">
        <f>J363</f>
        <v>0</v>
      </c>
    </row>
    <row r="363" spans="2:10" ht="12.75" customHeight="1">
      <c r="B363" s="156" t="s">
        <v>270</v>
      </c>
      <c r="C363" s="106" t="s">
        <v>202</v>
      </c>
      <c r="D363" s="106" t="s">
        <v>206</v>
      </c>
      <c r="E363" s="189" t="s">
        <v>363</v>
      </c>
      <c r="F363" s="106" t="s">
        <v>367</v>
      </c>
      <c r="G363" s="106" t="s">
        <v>294</v>
      </c>
      <c r="H363" s="145">
        <f>'Прил. 8'!I542</f>
        <v>70</v>
      </c>
      <c r="I363" s="145"/>
      <c r="J363" s="145"/>
    </row>
    <row r="364" spans="2:10" ht="14.25" customHeight="1">
      <c r="B364" s="169" t="s">
        <v>370</v>
      </c>
      <c r="C364" s="106" t="s">
        <v>202</v>
      </c>
      <c r="D364" s="106" t="s">
        <v>206</v>
      </c>
      <c r="E364" s="185" t="s">
        <v>371</v>
      </c>
      <c r="F364" s="106"/>
      <c r="G364" s="106"/>
      <c r="H364" s="145">
        <f>H368+H365</f>
        <v>5692.900000000001</v>
      </c>
      <c r="I364" s="145">
        <f>I368+I365</f>
        <v>745.3</v>
      </c>
      <c r="J364" s="145">
        <f>J368+J365</f>
        <v>1530</v>
      </c>
    </row>
    <row r="365" spans="2:10" ht="14.25" customHeight="1">
      <c r="B365" s="159" t="s">
        <v>286</v>
      </c>
      <c r="C365" s="106" t="s">
        <v>202</v>
      </c>
      <c r="D365" s="106" t="s">
        <v>206</v>
      </c>
      <c r="E365" s="185" t="s">
        <v>371</v>
      </c>
      <c r="F365" s="106" t="s">
        <v>287</v>
      </c>
      <c r="G365" s="106"/>
      <c r="H365" s="145">
        <f>'Прил. 8'!I679</f>
        <v>22.3</v>
      </c>
      <c r="I365" s="145">
        <f>'Прил. 8'!J679</f>
        <v>0</v>
      </c>
      <c r="J365" s="145">
        <f>'Прил. 8'!K679</f>
        <v>0</v>
      </c>
    </row>
    <row r="366" spans="2:10" ht="14.25" customHeight="1">
      <c r="B366" s="159" t="s">
        <v>288</v>
      </c>
      <c r="C366" s="106" t="s">
        <v>202</v>
      </c>
      <c r="D366" s="106" t="s">
        <v>206</v>
      </c>
      <c r="E366" s="185" t="s">
        <v>371</v>
      </c>
      <c r="F366" s="106" t="s">
        <v>289</v>
      </c>
      <c r="G366" s="106"/>
      <c r="H366" s="145">
        <f>'Прил. 8'!I680</f>
        <v>22.3</v>
      </c>
      <c r="I366" s="145">
        <f>'Прил. 8'!J680</f>
        <v>0</v>
      </c>
      <c r="J366" s="145">
        <f>'Прил. 8'!K680</f>
        <v>0</v>
      </c>
    </row>
    <row r="367" spans="2:10" ht="14.25" customHeight="1">
      <c r="B367" s="156" t="s">
        <v>270</v>
      </c>
      <c r="C367" s="106" t="s">
        <v>202</v>
      </c>
      <c r="D367" s="106" t="s">
        <v>206</v>
      </c>
      <c r="E367" s="185" t="s">
        <v>371</v>
      </c>
      <c r="F367" s="106" t="s">
        <v>289</v>
      </c>
      <c r="G367" s="106" t="s">
        <v>294</v>
      </c>
      <c r="H367" s="145">
        <f>'Прил. 8'!I681</f>
        <v>22.3</v>
      </c>
      <c r="I367" s="145"/>
      <c r="J367" s="145"/>
    </row>
    <row r="368" spans="2:10" ht="12.75" customHeight="1">
      <c r="B368" s="158" t="s">
        <v>350</v>
      </c>
      <c r="C368" s="106" t="s">
        <v>202</v>
      </c>
      <c r="D368" s="106" t="s">
        <v>206</v>
      </c>
      <c r="E368" s="185" t="s">
        <v>371</v>
      </c>
      <c r="F368" s="106" t="s">
        <v>351</v>
      </c>
      <c r="G368" s="106"/>
      <c r="H368" s="145">
        <f>H369</f>
        <v>5670.6</v>
      </c>
      <c r="I368" s="145">
        <f>I369</f>
        <v>745.3</v>
      </c>
      <c r="J368" s="145">
        <f>J369</f>
        <v>1530</v>
      </c>
    </row>
    <row r="369" spans="2:10" ht="15" customHeight="1">
      <c r="B369" s="158" t="s">
        <v>153</v>
      </c>
      <c r="C369" s="106" t="s">
        <v>202</v>
      </c>
      <c r="D369" s="106" t="s">
        <v>206</v>
      </c>
      <c r="E369" s="185" t="s">
        <v>371</v>
      </c>
      <c r="F369" s="106" t="s">
        <v>367</v>
      </c>
      <c r="G369" s="106"/>
      <c r="H369" s="145">
        <f>H370</f>
        <v>5670.6</v>
      </c>
      <c r="I369" s="145">
        <f>I370</f>
        <v>745.3</v>
      </c>
      <c r="J369" s="145">
        <f>J370</f>
        <v>1530</v>
      </c>
    </row>
    <row r="370" spans="2:10" ht="12.75" customHeight="1">
      <c r="B370" s="156" t="s">
        <v>270</v>
      </c>
      <c r="C370" s="106" t="s">
        <v>202</v>
      </c>
      <c r="D370" s="106" t="s">
        <v>206</v>
      </c>
      <c r="E370" s="185" t="s">
        <v>371</v>
      </c>
      <c r="F370" s="106" t="s">
        <v>367</v>
      </c>
      <c r="G370" s="106" t="s">
        <v>294</v>
      </c>
      <c r="H370" s="145">
        <f>'Прил. 8'!I546</f>
        <v>5670.6</v>
      </c>
      <c r="I370" s="145">
        <f>'Прил. 8'!J546</f>
        <v>745.3</v>
      </c>
      <c r="J370" s="145">
        <f>'Прил. 8'!K546</f>
        <v>1530</v>
      </c>
    </row>
    <row r="371" spans="2:10" ht="27.75" customHeight="1">
      <c r="B371" s="158" t="s">
        <v>372</v>
      </c>
      <c r="C371" s="106" t="s">
        <v>202</v>
      </c>
      <c r="D371" s="106" t="s">
        <v>206</v>
      </c>
      <c r="E371" s="185" t="s">
        <v>373</v>
      </c>
      <c r="F371" s="106"/>
      <c r="G371" s="106"/>
      <c r="H371" s="145">
        <f>H372</f>
        <v>0</v>
      </c>
      <c r="I371" s="145">
        <f>I372</f>
        <v>0</v>
      </c>
      <c r="J371" s="145">
        <f>J372</f>
        <v>0</v>
      </c>
    </row>
    <row r="372" spans="2:10" ht="14.25" customHeight="1">
      <c r="B372" s="159" t="s">
        <v>286</v>
      </c>
      <c r="C372" s="106" t="s">
        <v>202</v>
      </c>
      <c r="D372" s="106" t="s">
        <v>206</v>
      </c>
      <c r="E372" s="185" t="s">
        <v>373</v>
      </c>
      <c r="F372" s="106" t="s">
        <v>287</v>
      </c>
      <c r="G372" s="106"/>
      <c r="H372" s="145">
        <f>H373</f>
        <v>0</v>
      </c>
      <c r="I372" s="145">
        <f>I373</f>
        <v>0</v>
      </c>
      <c r="J372" s="145">
        <f>J373</f>
        <v>0</v>
      </c>
    </row>
    <row r="373" spans="2:10" ht="14.25" customHeight="1">
      <c r="B373" s="159" t="s">
        <v>288</v>
      </c>
      <c r="C373" s="106" t="s">
        <v>202</v>
      </c>
      <c r="D373" s="106" t="s">
        <v>206</v>
      </c>
      <c r="E373" s="185" t="s">
        <v>373</v>
      </c>
      <c r="F373" s="106" t="s">
        <v>289</v>
      </c>
      <c r="G373" s="106"/>
      <c r="H373" s="145">
        <f>H374</f>
        <v>0</v>
      </c>
      <c r="I373" s="145">
        <f>I374</f>
        <v>0</v>
      </c>
      <c r="J373" s="145">
        <f>J374</f>
        <v>0</v>
      </c>
    </row>
    <row r="374" spans="2:10" ht="14.25" customHeight="1">
      <c r="B374" s="156" t="s">
        <v>270</v>
      </c>
      <c r="C374" s="106" t="s">
        <v>202</v>
      </c>
      <c r="D374" s="106" t="s">
        <v>206</v>
      </c>
      <c r="E374" s="185" t="s">
        <v>373</v>
      </c>
      <c r="F374" s="106" t="s">
        <v>289</v>
      </c>
      <c r="G374" s="106" t="s">
        <v>294</v>
      </c>
      <c r="H374" s="145">
        <f>'Прил. 8'!I301+'Прил. 8'!I59</f>
        <v>0</v>
      </c>
      <c r="I374" s="145">
        <f>'Прил. 8'!J301+'Прил. 8'!J59</f>
        <v>0</v>
      </c>
      <c r="J374" s="145">
        <f>'Прил. 8'!K301+'Прил. 8'!K59</f>
        <v>0</v>
      </c>
    </row>
    <row r="375" spans="2:10" ht="12.75" customHeight="1" hidden="1">
      <c r="B375" s="169"/>
      <c r="C375" s="106"/>
      <c r="D375" s="106"/>
      <c r="E375" s="185"/>
      <c r="F375" s="106"/>
      <c r="G375" s="101"/>
      <c r="H375" s="145"/>
      <c r="I375" s="145"/>
      <c r="J375" s="145"/>
    </row>
    <row r="376" spans="2:10" ht="12.75" customHeight="1" hidden="1">
      <c r="B376" s="159"/>
      <c r="C376" s="106"/>
      <c r="D376" s="106"/>
      <c r="E376" s="152"/>
      <c r="F376" s="106"/>
      <c r="G376" s="101"/>
      <c r="H376" s="145"/>
      <c r="I376" s="145"/>
      <c r="J376" s="145"/>
    </row>
    <row r="377" spans="2:10" ht="25.5" customHeight="1" hidden="1">
      <c r="B377" s="161"/>
      <c r="C377" s="106"/>
      <c r="D377" s="106"/>
      <c r="E377" s="152"/>
      <c r="F377" s="106"/>
      <c r="G377" s="101"/>
      <c r="H377" s="145"/>
      <c r="I377" s="145"/>
      <c r="J377" s="145"/>
    </row>
    <row r="378" spans="2:10" ht="12.75" customHeight="1" hidden="1">
      <c r="B378" s="159"/>
      <c r="C378" s="106"/>
      <c r="D378" s="106"/>
      <c r="E378" s="152"/>
      <c r="F378" s="106"/>
      <c r="G378" s="106"/>
      <c r="H378" s="145"/>
      <c r="I378" s="145"/>
      <c r="J378" s="145"/>
    </row>
    <row r="379" spans="2:10" ht="12.75" customHeight="1" hidden="1">
      <c r="B379" s="159"/>
      <c r="C379" s="106"/>
      <c r="D379" s="106"/>
      <c r="E379" s="152"/>
      <c r="F379" s="106"/>
      <c r="G379" s="106"/>
      <c r="H379" s="145"/>
      <c r="I379" s="145"/>
      <c r="J379" s="145"/>
    </row>
    <row r="380" spans="2:10" ht="14.25" customHeight="1" hidden="1">
      <c r="B380" s="156"/>
      <c r="C380" s="106"/>
      <c r="D380" s="106"/>
      <c r="E380" s="152"/>
      <c r="F380" s="106"/>
      <c r="G380" s="106"/>
      <c r="H380" s="145"/>
      <c r="I380" s="145"/>
      <c r="J380" s="145"/>
    </row>
    <row r="381" spans="2:10" ht="12.75" customHeight="1">
      <c r="B381" s="146" t="s">
        <v>207</v>
      </c>
      <c r="C381" s="105" t="s">
        <v>208</v>
      </c>
      <c r="D381" s="105"/>
      <c r="E381" s="105"/>
      <c r="F381" s="105"/>
      <c r="G381" s="105"/>
      <c r="H381" s="144">
        <f>H410+H453+H516+H385</f>
        <v>13843.2</v>
      </c>
      <c r="I381" s="144">
        <f>I410+I453+I516+I385</f>
        <v>4041.7</v>
      </c>
      <c r="J381" s="144">
        <f>J410+J453+J516+J385</f>
        <v>6143</v>
      </c>
    </row>
    <row r="382" spans="2:10" ht="12.75" customHeight="1">
      <c r="B382" s="146" t="s">
        <v>270</v>
      </c>
      <c r="C382" s="105"/>
      <c r="D382" s="105"/>
      <c r="E382" s="105"/>
      <c r="F382" s="105"/>
      <c r="G382" s="105" t="s">
        <v>294</v>
      </c>
      <c r="H382" s="144">
        <f>H419+H423+H430+H434+H503+H521+H524+H527+H426+H443+H483+H498+H494+H476+H479+H411+H452+H438+H515+H400+H407+H394+H390+H510+H459+H465+H489+H507</f>
        <v>12181.2</v>
      </c>
      <c r="I382" s="144">
        <f>I419+I423+I430+I434+I503+I521+I524+I527+I426+I443+I483+I498+I494+I476+I479+I411+I452+I438+I515+I400+I407+I394+I390+I510+I459+I465</f>
        <v>4041.7</v>
      </c>
      <c r="J382" s="144">
        <f>J419+J423+J430+J434+J503+J521+J524+J527+J426+J443+J483+J498+J494+J476+J479+J411+J452+J438+J515+J400+J407+J394+J390+J510+J459+J465</f>
        <v>2103.8999999999996</v>
      </c>
    </row>
    <row r="383" spans="2:10" ht="12.75" customHeight="1">
      <c r="B383" s="146" t="s">
        <v>271</v>
      </c>
      <c r="C383" s="105"/>
      <c r="D383" s="105"/>
      <c r="E383" s="105"/>
      <c r="F383" s="105"/>
      <c r="G383" s="105" t="s">
        <v>326</v>
      </c>
      <c r="H383" s="144">
        <f>H447+H484+H472+H531+H401+H408+H460+H466</f>
        <v>1662</v>
      </c>
      <c r="I383" s="144">
        <f>I447+I484+I472+I531+I401+I408+I460+I466</f>
        <v>0</v>
      </c>
      <c r="J383" s="144">
        <f>J447+J484+J472+J531+J401+J408+J460+J466</f>
        <v>40.4</v>
      </c>
    </row>
    <row r="384" spans="2:10" ht="12.75" customHeight="1">
      <c r="B384" s="143" t="s">
        <v>272</v>
      </c>
      <c r="C384" s="105"/>
      <c r="D384" s="105"/>
      <c r="E384" s="105"/>
      <c r="F384" s="105"/>
      <c r="G384" s="105" t="s">
        <v>304</v>
      </c>
      <c r="H384" s="144">
        <f>H402+H409+H461+H467</f>
        <v>0</v>
      </c>
      <c r="I384" s="144">
        <f>I402+I409+I461+I467</f>
        <v>0</v>
      </c>
      <c r="J384" s="144">
        <f>J402+J409+J461+J467</f>
        <v>3998.7</v>
      </c>
    </row>
    <row r="385" spans="2:10" ht="12.75" customHeight="1">
      <c r="B385" s="181" t="s">
        <v>209</v>
      </c>
      <c r="C385" s="148" t="s">
        <v>208</v>
      </c>
      <c r="D385" s="148" t="s">
        <v>210</v>
      </c>
      <c r="E385" s="154"/>
      <c r="F385" s="38"/>
      <c r="G385" s="105"/>
      <c r="H385" s="107">
        <f>H386+H395</f>
        <v>160</v>
      </c>
      <c r="I385" s="107">
        <f>I386+I395</f>
        <v>75</v>
      </c>
      <c r="J385" s="107">
        <f>J386+J395</f>
        <v>4039.1</v>
      </c>
    </row>
    <row r="386" spans="2:10" ht="12.75" customHeight="1">
      <c r="B386" s="156" t="s">
        <v>274</v>
      </c>
      <c r="C386" s="106" t="s">
        <v>208</v>
      </c>
      <c r="D386" s="106" t="s">
        <v>210</v>
      </c>
      <c r="E386" s="154" t="s">
        <v>275</v>
      </c>
      <c r="F386" s="38"/>
      <c r="G386" s="105"/>
      <c r="H386" s="107">
        <f>H391+'Прил. 8'!I684</f>
        <v>160</v>
      </c>
      <c r="I386" s="107">
        <f>I391</f>
        <v>75</v>
      </c>
      <c r="J386" s="107">
        <f>J391</f>
        <v>0</v>
      </c>
    </row>
    <row r="387" spans="2:10" ht="27.75" customHeight="1">
      <c r="B387" s="151" t="s">
        <v>374</v>
      </c>
      <c r="C387" s="106" t="s">
        <v>208</v>
      </c>
      <c r="D387" s="106" t="s">
        <v>210</v>
      </c>
      <c r="E387" s="154" t="s">
        <v>375</v>
      </c>
      <c r="F387" s="38"/>
      <c r="G387" s="105"/>
      <c r="H387" s="107">
        <f>'Прил. 8'!I685</f>
        <v>85</v>
      </c>
      <c r="I387" s="107">
        <f>'Прил. 8'!J685</f>
        <v>0</v>
      </c>
      <c r="J387" s="107">
        <f>'Прил. 8'!K685</f>
        <v>0</v>
      </c>
    </row>
    <row r="388" spans="2:10" ht="12.75" customHeight="1">
      <c r="B388" s="149" t="s">
        <v>286</v>
      </c>
      <c r="C388" s="106" t="s">
        <v>208</v>
      </c>
      <c r="D388" s="106" t="s">
        <v>210</v>
      </c>
      <c r="E388" s="154" t="s">
        <v>375</v>
      </c>
      <c r="F388" s="101">
        <v>200</v>
      </c>
      <c r="G388" s="105"/>
      <c r="H388" s="107">
        <f>'Прил. 8'!I686</f>
        <v>85</v>
      </c>
      <c r="I388" s="107">
        <f>'Прил. 8'!J686</f>
        <v>0</v>
      </c>
      <c r="J388" s="107">
        <f>'Прил. 8'!K686</f>
        <v>0</v>
      </c>
    </row>
    <row r="389" spans="2:10" ht="12.75" customHeight="1">
      <c r="B389" s="149" t="s">
        <v>288</v>
      </c>
      <c r="C389" s="106" t="s">
        <v>208</v>
      </c>
      <c r="D389" s="106" t="s">
        <v>210</v>
      </c>
      <c r="E389" s="154" t="s">
        <v>375</v>
      </c>
      <c r="F389" s="101">
        <v>240</v>
      </c>
      <c r="G389" s="105"/>
      <c r="H389" s="107">
        <f>'Прил. 8'!I687</f>
        <v>85</v>
      </c>
      <c r="I389" s="107">
        <f>'Прил. 8'!J687</f>
        <v>0</v>
      </c>
      <c r="J389" s="107">
        <f>'Прил. 8'!K687</f>
        <v>0</v>
      </c>
    </row>
    <row r="390" spans="2:10" ht="12.75" customHeight="1">
      <c r="B390" s="149" t="s">
        <v>270</v>
      </c>
      <c r="C390" s="106" t="s">
        <v>208</v>
      </c>
      <c r="D390" s="106" t="s">
        <v>210</v>
      </c>
      <c r="E390" s="154" t="s">
        <v>375</v>
      </c>
      <c r="F390" s="101">
        <v>240</v>
      </c>
      <c r="G390" s="106" t="s">
        <v>294</v>
      </c>
      <c r="H390" s="107">
        <f>'Прил. 8'!I688</f>
        <v>85</v>
      </c>
      <c r="I390" s="107"/>
      <c r="J390" s="107"/>
    </row>
    <row r="391" spans="2:10" ht="41.25" customHeight="1">
      <c r="B391" s="149" t="s">
        <v>376</v>
      </c>
      <c r="C391" s="106" t="s">
        <v>208</v>
      </c>
      <c r="D391" s="106" t="s">
        <v>210</v>
      </c>
      <c r="E391" s="154" t="s">
        <v>377</v>
      </c>
      <c r="F391" s="38"/>
      <c r="G391" s="105"/>
      <c r="H391" s="107">
        <f>H392</f>
        <v>75</v>
      </c>
      <c r="I391" s="107">
        <f>I392</f>
        <v>75</v>
      </c>
      <c r="J391" s="107">
        <f>J392</f>
        <v>0</v>
      </c>
    </row>
    <row r="392" spans="2:10" ht="12.75" customHeight="1">
      <c r="B392" s="159" t="s">
        <v>286</v>
      </c>
      <c r="C392" s="106" t="s">
        <v>208</v>
      </c>
      <c r="D392" s="106" t="s">
        <v>210</v>
      </c>
      <c r="E392" s="154" t="s">
        <v>377</v>
      </c>
      <c r="F392" s="101">
        <v>200</v>
      </c>
      <c r="G392" s="105"/>
      <c r="H392" s="107">
        <f>H393</f>
        <v>75</v>
      </c>
      <c r="I392" s="107">
        <f>I393</f>
        <v>75</v>
      </c>
      <c r="J392" s="107">
        <f>J393</f>
        <v>0</v>
      </c>
    </row>
    <row r="393" spans="2:10" ht="12.75" customHeight="1">
      <c r="B393" s="159" t="s">
        <v>288</v>
      </c>
      <c r="C393" s="106" t="s">
        <v>208</v>
      </c>
      <c r="D393" s="106" t="s">
        <v>210</v>
      </c>
      <c r="E393" s="154" t="s">
        <v>377</v>
      </c>
      <c r="F393" s="101">
        <v>240</v>
      </c>
      <c r="G393" s="105"/>
      <c r="H393" s="107">
        <f>H394</f>
        <v>75</v>
      </c>
      <c r="I393" s="107">
        <f>I394</f>
        <v>75</v>
      </c>
      <c r="J393" s="107">
        <f>J394</f>
        <v>0</v>
      </c>
    </row>
    <row r="394" spans="2:10" ht="12.75" customHeight="1">
      <c r="B394" s="156" t="s">
        <v>270</v>
      </c>
      <c r="C394" s="106" t="s">
        <v>208</v>
      </c>
      <c r="D394" s="106" t="s">
        <v>210</v>
      </c>
      <c r="E394" s="154" t="s">
        <v>377</v>
      </c>
      <c r="F394" s="101">
        <v>240</v>
      </c>
      <c r="G394" s="106" t="s">
        <v>294</v>
      </c>
      <c r="H394" s="107">
        <f>'Прил. 8'!I66</f>
        <v>75</v>
      </c>
      <c r="I394" s="107">
        <f>'Прил. 8'!J66</f>
        <v>75</v>
      </c>
      <c r="J394" s="107">
        <f>'Прил. 8'!K66</f>
        <v>0</v>
      </c>
    </row>
    <row r="395" spans="2:10" ht="12.75" customHeight="1">
      <c r="B395" s="149" t="s">
        <v>274</v>
      </c>
      <c r="C395" s="106" t="s">
        <v>208</v>
      </c>
      <c r="D395" s="106" t="s">
        <v>210</v>
      </c>
      <c r="E395" s="190" t="s">
        <v>378</v>
      </c>
      <c r="F395" s="106"/>
      <c r="G395" s="106"/>
      <c r="H395" s="107">
        <f>H396+H403</f>
        <v>0</v>
      </c>
      <c r="I395" s="107">
        <f>I396+I403</f>
        <v>0</v>
      </c>
      <c r="J395" s="107">
        <f>J396+J403</f>
        <v>4039.1</v>
      </c>
    </row>
    <row r="396" spans="2:10" ht="28.5" customHeight="1">
      <c r="B396" s="149" t="s">
        <v>379</v>
      </c>
      <c r="C396" s="106" t="s">
        <v>208</v>
      </c>
      <c r="D396" s="106" t="s">
        <v>210</v>
      </c>
      <c r="E396" s="190" t="s">
        <v>380</v>
      </c>
      <c r="F396" s="106"/>
      <c r="G396" s="106"/>
      <c r="H396" s="107">
        <f>H397</f>
        <v>0</v>
      </c>
      <c r="I396" s="107">
        <f>I397</f>
        <v>0</v>
      </c>
      <c r="J396" s="107">
        <f>J397</f>
        <v>3998.7</v>
      </c>
    </row>
    <row r="397" spans="2:10" ht="12.75" customHeight="1">
      <c r="B397" s="191" t="s">
        <v>381</v>
      </c>
      <c r="C397" s="106" t="s">
        <v>208</v>
      </c>
      <c r="D397" s="106" t="s">
        <v>210</v>
      </c>
      <c r="E397" s="190" t="s">
        <v>380</v>
      </c>
      <c r="F397" s="192" t="s">
        <v>382</v>
      </c>
      <c r="G397" s="106"/>
      <c r="H397" s="107">
        <f>H398</f>
        <v>0</v>
      </c>
      <c r="I397" s="107">
        <f>I398</f>
        <v>0</v>
      </c>
      <c r="J397" s="107">
        <f>J398</f>
        <v>3998.7</v>
      </c>
    </row>
    <row r="398" spans="2:10" ht="12.75" customHeight="1">
      <c r="B398" s="193" t="s">
        <v>383</v>
      </c>
      <c r="C398" s="106" t="s">
        <v>208</v>
      </c>
      <c r="D398" s="106" t="s">
        <v>210</v>
      </c>
      <c r="E398" s="190" t="s">
        <v>380</v>
      </c>
      <c r="F398" s="194" t="s">
        <v>384</v>
      </c>
      <c r="G398" s="106"/>
      <c r="H398" s="107">
        <f>H399</f>
        <v>0</v>
      </c>
      <c r="I398" s="107">
        <f>I399</f>
        <v>0</v>
      </c>
      <c r="J398" s="107">
        <f>J399</f>
        <v>3998.7</v>
      </c>
    </row>
    <row r="399" spans="2:10" ht="26.25" customHeight="1">
      <c r="B399" s="193" t="s">
        <v>385</v>
      </c>
      <c r="C399" s="106" t="s">
        <v>208</v>
      </c>
      <c r="D399" s="106" t="s">
        <v>210</v>
      </c>
      <c r="E399" s="190" t="s">
        <v>380</v>
      </c>
      <c r="F399" s="194" t="s">
        <v>386</v>
      </c>
      <c r="G399" s="106"/>
      <c r="H399" s="107">
        <f>H400+H401+H402</f>
        <v>0</v>
      </c>
      <c r="I399" s="107">
        <f>I400+I401+I402</f>
        <v>0</v>
      </c>
      <c r="J399" s="107">
        <f>J400+J401+J402</f>
        <v>3998.7</v>
      </c>
    </row>
    <row r="400" spans="2:10" ht="12.75" customHeight="1">
      <c r="B400" s="149" t="s">
        <v>270</v>
      </c>
      <c r="C400" s="106" t="s">
        <v>208</v>
      </c>
      <c r="D400" s="106" t="s">
        <v>210</v>
      </c>
      <c r="E400" s="190" t="s">
        <v>380</v>
      </c>
      <c r="F400" s="106" t="s">
        <v>386</v>
      </c>
      <c r="G400" s="106" t="s">
        <v>387</v>
      </c>
      <c r="H400" s="107">
        <f>'Прил. 8'!I309</f>
        <v>0</v>
      </c>
      <c r="I400" s="107">
        <f>'Прил. 8'!J309</f>
        <v>0</v>
      </c>
      <c r="J400" s="107">
        <f>'Прил. 8'!K309</f>
        <v>0</v>
      </c>
    </row>
    <row r="401" spans="2:10" ht="12.75" customHeight="1">
      <c r="B401" s="149" t="s">
        <v>271</v>
      </c>
      <c r="C401" s="106" t="s">
        <v>208</v>
      </c>
      <c r="D401" s="106" t="s">
        <v>210</v>
      </c>
      <c r="E401" s="190" t="s">
        <v>380</v>
      </c>
      <c r="F401" s="106" t="s">
        <v>386</v>
      </c>
      <c r="G401" s="106" t="s">
        <v>326</v>
      </c>
      <c r="H401" s="107">
        <f>'Прил. 8'!I310</f>
        <v>0</v>
      </c>
      <c r="I401" s="107">
        <f>'Прил. 8'!J310</f>
        <v>0</v>
      </c>
      <c r="J401" s="107">
        <f>'Прил. 8'!K310</f>
        <v>0</v>
      </c>
    </row>
    <row r="402" spans="2:10" ht="12.75" customHeight="1">
      <c r="B402" s="149" t="s">
        <v>272</v>
      </c>
      <c r="C402" s="106" t="s">
        <v>208</v>
      </c>
      <c r="D402" s="106" t="s">
        <v>210</v>
      </c>
      <c r="E402" s="190" t="s">
        <v>380</v>
      </c>
      <c r="F402" s="106" t="s">
        <v>386</v>
      </c>
      <c r="G402" s="106" t="s">
        <v>304</v>
      </c>
      <c r="H402" s="107">
        <f>'Прил. 8'!I311</f>
        <v>0</v>
      </c>
      <c r="I402" s="107">
        <f>'Прил. 8'!J311</f>
        <v>0</v>
      </c>
      <c r="J402" s="107">
        <f>'Прил. 8'!K311</f>
        <v>3998.7</v>
      </c>
    </row>
    <row r="403" spans="2:10" ht="28.5" customHeight="1">
      <c r="B403" s="149" t="s">
        <v>388</v>
      </c>
      <c r="C403" s="106" t="s">
        <v>208</v>
      </c>
      <c r="D403" s="106" t="s">
        <v>210</v>
      </c>
      <c r="E403" s="190" t="s">
        <v>389</v>
      </c>
      <c r="F403" s="106"/>
      <c r="G403" s="106"/>
      <c r="H403" s="107">
        <f>H404</f>
        <v>0</v>
      </c>
      <c r="I403" s="107">
        <f>I404</f>
        <v>0</v>
      </c>
      <c r="J403" s="107">
        <f>J404</f>
        <v>40.4</v>
      </c>
    </row>
    <row r="404" spans="2:10" ht="12.75" customHeight="1">
      <c r="B404" s="191" t="s">
        <v>381</v>
      </c>
      <c r="C404" s="106" t="s">
        <v>208</v>
      </c>
      <c r="D404" s="106" t="s">
        <v>210</v>
      </c>
      <c r="E404" s="190" t="s">
        <v>389</v>
      </c>
      <c r="F404" s="192" t="s">
        <v>382</v>
      </c>
      <c r="G404" s="106"/>
      <c r="H404" s="107">
        <f>H405</f>
        <v>0</v>
      </c>
      <c r="I404" s="107">
        <f>I405</f>
        <v>0</v>
      </c>
      <c r="J404" s="107">
        <f>J405</f>
        <v>40.4</v>
      </c>
    </row>
    <row r="405" spans="2:10" ht="12.75" customHeight="1">
      <c r="B405" s="193" t="s">
        <v>383</v>
      </c>
      <c r="C405" s="106" t="s">
        <v>208</v>
      </c>
      <c r="D405" s="106" t="s">
        <v>210</v>
      </c>
      <c r="E405" s="190" t="s">
        <v>389</v>
      </c>
      <c r="F405" s="194" t="s">
        <v>384</v>
      </c>
      <c r="G405" s="106"/>
      <c r="H405" s="107">
        <f>H406</f>
        <v>0</v>
      </c>
      <c r="I405" s="107">
        <f>I406</f>
        <v>0</v>
      </c>
      <c r="J405" s="107">
        <f>J406</f>
        <v>40.4</v>
      </c>
    </row>
    <row r="406" spans="2:10" ht="26.25" customHeight="1">
      <c r="B406" s="193" t="s">
        <v>385</v>
      </c>
      <c r="C406" s="106" t="s">
        <v>208</v>
      </c>
      <c r="D406" s="106" t="s">
        <v>210</v>
      </c>
      <c r="E406" s="190" t="s">
        <v>389</v>
      </c>
      <c r="F406" s="194" t="s">
        <v>386</v>
      </c>
      <c r="G406" s="106"/>
      <c r="H406" s="107">
        <f>H407+H408+H409</f>
        <v>0</v>
      </c>
      <c r="I406" s="107">
        <f>I407+I408+I409</f>
        <v>0</v>
      </c>
      <c r="J406" s="107">
        <f>J407+J408+J409</f>
        <v>40.4</v>
      </c>
    </row>
    <row r="407" spans="2:10" ht="12.75" customHeight="1">
      <c r="B407" s="149" t="s">
        <v>270</v>
      </c>
      <c r="C407" s="106" t="s">
        <v>208</v>
      </c>
      <c r="D407" s="106" t="s">
        <v>210</v>
      </c>
      <c r="E407" s="190" t="s">
        <v>389</v>
      </c>
      <c r="F407" s="106" t="s">
        <v>386</v>
      </c>
      <c r="G407" s="106" t="s">
        <v>387</v>
      </c>
      <c r="H407" s="107">
        <f>'Прил. 8'!I316</f>
        <v>0</v>
      </c>
      <c r="I407" s="107">
        <f>'Прил. 8'!J316</f>
        <v>0</v>
      </c>
      <c r="J407" s="107">
        <f>'Прил. 8'!K316</f>
        <v>0</v>
      </c>
    </row>
    <row r="408" spans="2:10" ht="12.75" customHeight="1">
      <c r="B408" s="149" t="s">
        <v>271</v>
      </c>
      <c r="C408" s="106" t="s">
        <v>208</v>
      </c>
      <c r="D408" s="106" t="s">
        <v>210</v>
      </c>
      <c r="E408" s="190" t="s">
        <v>389</v>
      </c>
      <c r="F408" s="106" t="s">
        <v>386</v>
      </c>
      <c r="G408" s="106" t="s">
        <v>326</v>
      </c>
      <c r="H408" s="107">
        <f>'Прил. 8'!I317</f>
        <v>0</v>
      </c>
      <c r="I408" s="107">
        <f>'Прил. 8'!J317</f>
        <v>0</v>
      </c>
      <c r="J408" s="107">
        <f>'Прил. 8'!K317</f>
        <v>40.4</v>
      </c>
    </row>
    <row r="409" spans="2:10" ht="12.75" customHeight="1">
      <c r="B409" s="149" t="s">
        <v>272</v>
      </c>
      <c r="C409" s="106" t="s">
        <v>208</v>
      </c>
      <c r="D409" s="106" t="s">
        <v>210</v>
      </c>
      <c r="E409" s="190" t="s">
        <v>389</v>
      </c>
      <c r="F409" s="106" t="s">
        <v>386</v>
      </c>
      <c r="G409" s="106" t="s">
        <v>304</v>
      </c>
      <c r="H409" s="107">
        <f>'Прил. 8'!I318</f>
        <v>0</v>
      </c>
      <c r="I409" s="107">
        <f>'Прил. 8'!J318</f>
        <v>0</v>
      </c>
      <c r="J409" s="107">
        <f>'Прил. 8'!K318</f>
        <v>0</v>
      </c>
    </row>
    <row r="410" spans="2:10" ht="12.75" customHeight="1">
      <c r="B410" s="195" t="s">
        <v>211</v>
      </c>
      <c r="C410" s="148" t="s">
        <v>208</v>
      </c>
      <c r="D410" s="148" t="s">
        <v>212</v>
      </c>
      <c r="E410" s="106"/>
      <c r="F410" s="106"/>
      <c r="G410" s="106"/>
      <c r="H410" s="145">
        <f>H415+H444+H439+H412+H448</f>
        <v>6462</v>
      </c>
      <c r="I410" s="145">
        <f>I415+I444+I439+I412+I448</f>
        <v>2078.1</v>
      </c>
      <c r="J410" s="145">
        <f>J415+J444+J439+J412+J448</f>
        <v>25.6</v>
      </c>
    </row>
    <row r="411" spans="2:10" ht="12.75" customHeight="1" hidden="1">
      <c r="B411" s="196" t="s">
        <v>274</v>
      </c>
      <c r="C411" s="106" t="s">
        <v>208</v>
      </c>
      <c r="D411" s="106" t="s">
        <v>212</v>
      </c>
      <c r="E411" s="106" t="s">
        <v>275</v>
      </c>
      <c r="F411" s="106"/>
      <c r="G411" s="106"/>
      <c r="H411" s="145">
        <f>H412</f>
        <v>0</v>
      </c>
      <c r="I411" s="145">
        <f>I412</f>
        <v>0</v>
      </c>
      <c r="J411" s="145">
        <f>J412</f>
        <v>0</v>
      </c>
    </row>
    <row r="412" spans="2:10" ht="12.75" customHeight="1" hidden="1">
      <c r="B412" s="177" t="s">
        <v>290</v>
      </c>
      <c r="C412" s="106" t="s">
        <v>208</v>
      </c>
      <c r="D412" s="106" t="s">
        <v>212</v>
      </c>
      <c r="E412" s="106" t="s">
        <v>390</v>
      </c>
      <c r="F412" s="106" t="s">
        <v>291</v>
      </c>
      <c r="G412" s="106"/>
      <c r="H412" s="145">
        <f>H413</f>
        <v>0</v>
      </c>
      <c r="I412" s="145">
        <f>I413</f>
        <v>0</v>
      </c>
      <c r="J412" s="145">
        <f>J413</f>
        <v>0</v>
      </c>
    </row>
    <row r="413" spans="2:10" ht="53.25" customHeight="1" hidden="1">
      <c r="B413" s="169" t="s">
        <v>391</v>
      </c>
      <c r="C413" s="106" t="s">
        <v>208</v>
      </c>
      <c r="D413" s="106" t="s">
        <v>212</v>
      </c>
      <c r="E413" s="106" t="s">
        <v>390</v>
      </c>
      <c r="F413" s="106" t="s">
        <v>392</v>
      </c>
      <c r="G413" s="106"/>
      <c r="H413" s="145">
        <f>H414</f>
        <v>0</v>
      </c>
      <c r="I413" s="145">
        <f>I414</f>
        <v>0</v>
      </c>
      <c r="J413" s="145">
        <f>J414</f>
        <v>0</v>
      </c>
    </row>
    <row r="414" spans="2:10" ht="12.75" customHeight="1" hidden="1">
      <c r="B414" s="156" t="s">
        <v>270</v>
      </c>
      <c r="C414" s="106" t="s">
        <v>208</v>
      </c>
      <c r="D414" s="106" t="s">
        <v>212</v>
      </c>
      <c r="E414" s="106" t="s">
        <v>390</v>
      </c>
      <c r="F414" s="106" t="s">
        <v>392</v>
      </c>
      <c r="G414" s="106" t="s">
        <v>294</v>
      </c>
      <c r="H414" s="145">
        <f>'Прил. 8'!I323</f>
        <v>0</v>
      </c>
      <c r="I414" s="145">
        <f>'Прил. 8'!J323</f>
        <v>0</v>
      </c>
      <c r="J414" s="145">
        <f>'Прил. 8'!K323</f>
        <v>0</v>
      </c>
    </row>
    <row r="415" spans="2:10" ht="27.75" customHeight="1">
      <c r="B415" s="197" t="s">
        <v>393</v>
      </c>
      <c r="C415" s="106" t="s">
        <v>208</v>
      </c>
      <c r="D415" s="106" t="s">
        <v>212</v>
      </c>
      <c r="E415" s="152" t="s">
        <v>394</v>
      </c>
      <c r="F415" s="106"/>
      <c r="G415" s="106"/>
      <c r="H415" s="145">
        <f>H416+H420+H427+H431+H424+H438</f>
        <v>6351</v>
      </c>
      <c r="I415" s="145">
        <f>I416+I420+I427+I431+I424+I438</f>
        <v>2078.1</v>
      </c>
      <c r="J415" s="145">
        <f>J416+J420+J427+J431+J424+J438</f>
        <v>25.6</v>
      </c>
    </row>
    <row r="416" spans="2:10" ht="15.75" customHeight="1" hidden="1">
      <c r="B416" s="170" t="s">
        <v>395</v>
      </c>
      <c r="C416" s="106" t="s">
        <v>208</v>
      </c>
      <c r="D416" s="106" t="s">
        <v>212</v>
      </c>
      <c r="E416" s="152" t="s">
        <v>396</v>
      </c>
      <c r="F416" s="106"/>
      <c r="G416" s="106"/>
      <c r="H416" s="145">
        <f>H417</f>
        <v>0</v>
      </c>
      <c r="I416" s="145">
        <f>I417</f>
        <v>0</v>
      </c>
      <c r="J416" s="145">
        <f>J417</f>
        <v>0</v>
      </c>
    </row>
    <row r="417" spans="2:10" ht="12.75" customHeight="1" hidden="1">
      <c r="B417" s="159" t="s">
        <v>286</v>
      </c>
      <c r="C417" s="106" t="s">
        <v>208</v>
      </c>
      <c r="D417" s="106" t="s">
        <v>212</v>
      </c>
      <c r="E417" s="152" t="s">
        <v>396</v>
      </c>
      <c r="F417" s="106" t="s">
        <v>287</v>
      </c>
      <c r="G417" s="173"/>
      <c r="H417" s="145">
        <f>H418</f>
        <v>0</v>
      </c>
      <c r="I417" s="145">
        <f>I418</f>
        <v>0</v>
      </c>
      <c r="J417" s="145">
        <f>J418</f>
        <v>0</v>
      </c>
    </row>
    <row r="418" spans="2:10" ht="12.75" customHeight="1" hidden="1">
      <c r="B418" s="159" t="s">
        <v>288</v>
      </c>
      <c r="C418" s="106" t="s">
        <v>208</v>
      </c>
      <c r="D418" s="106" t="s">
        <v>212</v>
      </c>
      <c r="E418" s="152" t="s">
        <v>396</v>
      </c>
      <c r="F418" s="106" t="s">
        <v>289</v>
      </c>
      <c r="G418" s="106"/>
      <c r="H418" s="145">
        <f>H419</f>
        <v>0</v>
      </c>
      <c r="I418" s="145">
        <f>I419</f>
        <v>0</v>
      </c>
      <c r="J418" s="145">
        <f>J419</f>
        <v>0</v>
      </c>
    </row>
    <row r="419" spans="2:10" ht="14.25" customHeight="1" hidden="1">
      <c r="B419" s="156" t="s">
        <v>270</v>
      </c>
      <c r="C419" s="106" t="s">
        <v>208</v>
      </c>
      <c r="D419" s="106" t="s">
        <v>212</v>
      </c>
      <c r="E419" s="152" t="s">
        <v>396</v>
      </c>
      <c r="F419" s="106" t="s">
        <v>289</v>
      </c>
      <c r="G419" s="106">
        <v>2</v>
      </c>
      <c r="H419" s="145"/>
      <c r="I419" s="145"/>
      <c r="J419" s="145"/>
    </row>
    <row r="420" spans="2:10" ht="12.75" customHeight="1">
      <c r="B420" s="170" t="s">
        <v>397</v>
      </c>
      <c r="C420" s="106" t="s">
        <v>208</v>
      </c>
      <c r="D420" s="106" t="s">
        <v>212</v>
      </c>
      <c r="E420" s="152" t="s">
        <v>398</v>
      </c>
      <c r="F420" s="106"/>
      <c r="G420" s="106"/>
      <c r="H420" s="145">
        <f>H421</f>
        <v>828.8</v>
      </c>
      <c r="I420" s="145">
        <f>I421</f>
        <v>0</v>
      </c>
      <c r="J420" s="145">
        <f>J421</f>
        <v>0</v>
      </c>
    </row>
    <row r="421" spans="2:10" ht="12.75" customHeight="1">
      <c r="B421" s="159" t="s">
        <v>286</v>
      </c>
      <c r="C421" s="106" t="s">
        <v>208</v>
      </c>
      <c r="D421" s="106" t="s">
        <v>212</v>
      </c>
      <c r="E421" s="152" t="s">
        <v>398</v>
      </c>
      <c r="F421" s="106" t="s">
        <v>287</v>
      </c>
      <c r="G421" s="106"/>
      <c r="H421" s="145">
        <f>H422</f>
        <v>828.8</v>
      </c>
      <c r="I421" s="145">
        <f>I422</f>
        <v>0</v>
      </c>
      <c r="J421" s="145">
        <f>J422</f>
        <v>0</v>
      </c>
    </row>
    <row r="422" spans="2:10" ht="14.25" customHeight="1">
      <c r="B422" s="159" t="s">
        <v>288</v>
      </c>
      <c r="C422" s="106" t="s">
        <v>208</v>
      </c>
      <c r="D422" s="106" t="s">
        <v>212</v>
      </c>
      <c r="E422" s="152" t="s">
        <v>398</v>
      </c>
      <c r="F422" s="106" t="s">
        <v>289</v>
      </c>
      <c r="G422" s="106"/>
      <c r="H422" s="145">
        <f>H423</f>
        <v>828.8</v>
      </c>
      <c r="I422" s="145">
        <f>I423</f>
        <v>0</v>
      </c>
      <c r="J422" s="145">
        <f>J423</f>
        <v>0</v>
      </c>
    </row>
    <row r="423" spans="2:10" ht="12.75" customHeight="1">
      <c r="B423" s="156" t="s">
        <v>270</v>
      </c>
      <c r="C423" s="106" t="s">
        <v>208</v>
      </c>
      <c r="D423" s="106" t="s">
        <v>212</v>
      </c>
      <c r="E423" s="152" t="s">
        <v>398</v>
      </c>
      <c r="F423" s="106" t="s">
        <v>289</v>
      </c>
      <c r="G423" s="106" t="s">
        <v>294</v>
      </c>
      <c r="H423" s="145">
        <f>'Прил. 8'!I337+'Прил. 8'!I697</f>
        <v>828.8</v>
      </c>
      <c r="I423" s="145">
        <f>'Прил. 8'!J337+'Прил. 8'!J697</f>
        <v>0</v>
      </c>
      <c r="J423" s="145">
        <f>'Прил. 8'!K337+'Прил. 8'!K697</f>
        <v>0</v>
      </c>
    </row>
    <row r="424" spans="2:10" ht="12.75" customHeight="1">
      <c r="B424" s="158" t="s">
        <v>350</v>
      </c>
      <c r="C424" s="106" t="s">
        <v>208</v>
      </c>
      <c r="D424" s="106" t="s">
        <v>212</v>
      </c>
      <c r="E424" s="152" t="s">
        <v>398</v>
      </c>
      <c r="F424" s="106" t="s">
        <v>351</v>
      </c>
      <c r="G424" s="106"/>
      <c r="H424" s="145">
        <f>H425</f>
        <v>2005.2</v>
      </c>
      <c r="I424" s="145">
        <f>I425</f>
        <v>0</v>
      </c>
      <c r="J424" s="145">
        <f>J425</f>
        <v>0</v>
      </c>
    </row>
    <row r="425" spans="2:10" ht="12.75" customHeight="1">
      <c r="B425" s="158" t="s">
        <v>153</v>
      </c>
      <c r="C425" s="106" t="s">
        <v>208</v>
      </c>
      <c r="D425" s="106" t="s">
        <v>212</v>
      </c>
      <c r="E425" s="152" t="s">
        <v>398</v>
      </c>
      <c r="F425" s="106" t="s">
        <v>367</v>
      </c>
      <c r="G425" s="106"/>
      <c r="H425" s="145">
        <f>H426</f>
        <v>2005.2</v>
      </c>
      <c r="I425" s="145">
        <f>I426</f>
        <v>0</v>
      </c>
      <c r="J425" s="145">
        <f>J426</f>
        <v>0</v>
      </c>
    </row>
    <row r="426" spans="2:10" ht="12.75" customHeight="1">
      <c r="B426" s="156" t="s">
        <v>270</v>
      </c>
      <c r="C426" s="106" t="s">
        <v>208</v>
      </c>
      <c r="D426" s="106" t="s">
        <v>212</v>
      </c>
      <c r="E426" s="152" t="s">
        <v>398</v>
      </c>
      <c r="F426" s="106" t="s">
        <v>367</v>
      </c>
      <c r="G426" s="106" t="s">
        <v>294</v>
      </c>
      <c r="H426" s="145">
        <f>'Прил. 8'!I561</f>
        <v>2005.2</v>
      </c>
      <c r="I426" s="145">
        <f>'Прил. 8'!J561</f>
        <v>0</v>
      </c>
      <c r="J426" s="145">
        <f>'Прил. 8'!K561</f>
        <v>0</v>
      </c>
    </row>
    <row r="427" spans="2:10" ht="12.75" customHeight="1" hidden="1">
      <c r="B427" s="170" t="s">
        <v>399</v>
      </c>
      <c r="C427" s="106" t="s">
        <v>208</v>
      </c>
      <c r="D427" s="106" t="s">
        <v>212</v>
      </c>
      <c r="E427" s="152" t="s">
        <v>400</v>
      </c>
      <c r="F427" s="106"/>
      <c r="G427" s="106"/>
      <c r="H427" s="145">
        <f>H428</f>
        <v>0</v>
      </c>
      <c r="I427" s="145">
        <f>I428</f>
        <v>0</v>
      </c>
      <c r="J427" s="145">
        <f>J428</f>
        <v>0</v>
      </c>
    </row>
    <row r="428" spans="2:10" ht="14.25" customHeight="1" hidden="1">
      <c r="B428" s="159" t="s">
        <v>286</v>
      </c>
      <c r="C428" s="106" t="s">
        <v>208</v>
      </c>
      <c r="D428" s="106" t="s">
        <v>212</v>
      </c>
      <c r="E428" s="152" t="s">
        <v>400</v>
      </c>
      <c r="F428" s="106" t="s">
        <v>287</v>
      </c>
      <c r="G428" s="106"/>
      <c r="H428" s="145">
        <f>H429</f>
        <v>0</v>
      </c>
      <c r="I428" s="145">
        <f>I429</f>
        <v>0</v>
      </c>
      <c r="J428" s="145">
        <f>J429</f>
        <v>0</v>
      </c>
    </row>
    <row r="429" spans="2:10" ht="12.75" customHeight="1" hidden="1">
      <c r="B429" s="159" t="s">
        <v>288</v>
      </c>
      <c r="C429" s="106" t="s">
        <v>208</v>
      </c>
      <c r="D429" s="106" t="s">
        <v>212</v>
      </c>
      <c r="E429" s="152" t="s">
        <v>400</v>
      </c>
      <c r="F429" s="106" t="s">
        <v>289</v>
      </c>
      <c r="G429" s="106"/>
      <c r="H429" s="145">
        <f>H430</f>
        <v>0</v>
      </c>
      <c r="I429" s="145">
        <f>I430</f>
        <v>0</v>
      </c>
      <c r="J429" s="145">
        <f>J430</f>
        <v>0</v>
      </c>
    </row>
    <row r="430" spans="2:10" ht="12.75" customHeight="1" hidden="1">
      <c r="B430" s="156" t="s">
        <v>270</v>
      </c>
      <c r="C430" s="106" t="s">
        <v>208</v>
      </c>
      <c r="D430" s="106" t="s">
        <v>212</v>
      </c>
      <c r="E430" s="152" t="s">
        <v>400</v>
      </c>
      <c r="F430" s="106" t="s">
        <v>289</v>
      </c>
      <c r="G430" s="106" t="s">
        <v>294</v>
      </c>
      <c r="H430" s="145"/>
      <c r="I430" s="145"/>
      <c r="J430" s="145"/>
    </row>
    <row r="431" spans="2:10" ht="12.75" customHeight="1" hidden="1">
      <c r="B431" s="170" t="s">
        <v>401</v>
      </c>
      <c r="C431" s="106" t="s">
        <v>208</v>
      </c>
      <c r="D431" s="106" t="s">
        <v>212</v>
      </c>
      <c r="E431" s="152" t="s">
        <v>402</v>
      </c>
      <c r="F431" s="106"/>
      <c r="G431" s="106"/>
      <c r="H431" s="145">
        <f>H432</f>
        <v>0</v>
      </c>
      <c r="I431" s="145">
        <f>I432</f>
        <v>0</v>
      </c>
      <c r="J431" s="145">
        <f>J432</f>
        <v>0</v>
      </c>
    </row>
    <row r="432" spans="2:10" ht="12.75" customHeight="1" hidden="1">
      <c r="B432" s="159" t="s">
        <v>286</v>
      </c>
      <c r="C432" s="106" t="s">
        <v>208</v>
      </c>
      <c r="D432" s="106" t="s">
        <v>212</v>
      </c>
      <c r="E432" s="152" t="s">
        <v>402</v>
      </c>
      <c r="F432" s="106" t="s">
        <v>287</v>
      </c>
      <c r="G432" s="106"/>
      <c r="H432" s="145">
        <f>H433</f>
        <v>0</v>
      </c>
      <c r="I432" s="145">
        <f>I433</f>
        <v>0</v>
      </c>
      <c r="J432" s="145">
        <f>J433</f>
        <v>0</v>
      </c>
    </row>
    <row r="433" spans="2:10" ht="12.75" customHeight="1" hidden="1">
      <c r="B433" s="159" t="s">
        <v>288</v>
      </c>
      <c r="C433" s="106" t="s">
        <v>208</v>
      </c>
      <c r="D433" s="106" t="s">
        <v>212</v>
      </c>
      <c r="E433" s="152" t="s">
        <v>402</v>
      </c>
      <c r="F433" s="106" t="s">
        <v>289</v>
      </c>
      <c r="G433" s="106"/>
      <c r="H433" s="145">
        <f>H434</f>
        <v>0</v>
      </c>
      <c r="I433" s="145">
        <f>I434</f>
        <v>0</v>
      </c>
      <c r="J433" s="145">
        <f>J434</f>
        <v>0</v>
      </c>
    </row>
    <row r="434" spans="2:10" ht="12.75" customHeight="1" hidden="1">
      <c r="B434" s="156" t="s">
        <v>270</v>
      </c>
      <c r="C434" s="106" t="s">
        <v>208</v>
      </c>
      <c r="D434" s="106" t="s">
        <v>212</v>
      </c>
      <c r="E434" s="152" t="s">
        <v>402</v>
      </c>
      <c r="F434" s="106" t="s">
        <v>289</v>
      </c>
      <c r="G434" s="106" t="s">
        <v>294</v>
      </c>
      <c r="H434" s="145"/>
      <c r="I434" s="145"/>
      <c r="J434" s="145"/>
    </row>
    <row r="435" spans="2:10" ht="28.5" customHeight="1">
      <c r="B435" s="158" t="s">
        <v>403</v>
      </c>
      <c r="C435" s="106" t="s">
        <v>208</v>
      </c>
      <c r="D435" s="106" t="s">
        <v>212</v>
      </c>
      <c r="E435" s="152" t="s">
        <v>404</v>
      </c>
      <c r="F435" s="106"/>
      <c r="G435" s="106"/>
      <c r="H435" s="145">
        <f>H436</f>
        <v>3517</v>
      </c>
      <c r="I435" s="145">
        <f>I436</f>
        <v>2078.1</v>
      </c>
      <c r="J435" s="145">
        <f>J436</f>
        <v>25.6</v>
      </c>
    </row>
    <row r="436" spans="2:10" ht="12.75" customHeight="1">
      <c r="B436" s="159" t="s">
        <v>286</v>
      </c>
      <c r="C436" s="106" t="s">
        <v>208</v>
      </c>
      <c r="D436" s="106" t="s">
        <v>212</v>
      </c>
      <c r="E436" s="152" t="s">
        <v>404</v>
      </c>
      <c r="F436" s="106" t="s">
        <v>287</v>
      </c>
      <c r="G436" s="106"/>
      <c r="H436" s="145">
        <f>H437</f>
        <v>3517</v>
      </c>
      <c r="I436" s="145">
        <f>I437</f>
        <v>2078.1</v>
      </c>
      <c r="J436" s="145">
        <f>J437</f>
        <v>25.6</v>
      </c>
    </row>
    <row r="437" spans="2:10" ht="12.75" customHeight="1">
      <c r="B437" s="159" t="s">
        <v>288</v>
      </c>
      <c r="C437" s="106" t="s">
        <v>208</v>
      </c>
      <c r="D437" s="106" t="s">
        <v>212</v>
      </c>
      <c r="E437" s="152" t="s">
        <v>404</v>
      </c>
      <c r="F437" s="106" t="s">
        <v>289</v>
      </c>
      <c r="G437" s="106"/>
      <c r="H437" s="145">
        <f>H438</f>
        <v>3517</v>
      </c>
      <c r="I437" s="145">
        <f>I438</f>
        <v>2078.1</v>
      </c>
      <c r="J437" s="145">
        <f>J438</f>
        <v>25.6</v>
      </c>
    </row>
    <row r="438" spans="2:10" ht="12.75" customHeight="1">
      <c r="B438" s="156" t="s">
        <v>270</v>
      </c>
      <c r="C438" s="106" t="s">
        <v>208</v>
      </c>
      <c r="D438" s="106" t="s">
        <v>212</v>
      </c>
      <c r="E438" s="152" t="s">
        <v>404</v>
      </c>
      <c r="F438" s="106" t="s">
        <v>289</v>
      </c>
      <c r="G438" s="106" t="s">
        <v>294</v>
      </c>
      <c r="H438" s="145">
        <f>'Прил. 8'!I72</f>
        <v>3517</v>
      </c>
      <c r="I438" s="145">
        <f>'Прил. 8'!J72</f>
        <v>2078.1</v>
      </c>
      <c r="J438" s="145">
        <f>'Прил. 8'!K72</f>
        <v>25.6</v>
      </c>
    </row>
    <row r="439" spans="2:10" ht="12.75" customHeight="1" hidden="1">
      <c r="B439" s="158" t="s">
        <v>274</v>
      </c>
      <c r="C439" s="106" t="s">
        <v>208</v>
      </c>
      <c r="D439" s="106" t="s">
        <v>212</v>
      </c>
      <c r="E439" s="168" t="s">
        <v>275</v>
      </c>
      <c r="F439" s="106"/>
      <c r="G439" s="106"/>
      <c r="H439" s="145">
        <f>H440</f>
        <v>0</v>
      </c>
      <c r="I439" s="145">
        <f>I440</f>
        <v>0</v>
      </c>
      <c r="J439" s="145">
        <f>J440</f>
        <v>0</v>
      </c>
    </row>
    <row r="440" spans="2:10" ht="28.5" customHeight="1" hidden="1">
      <c r="B440" s="158" t="s">
        <v>335</v>
      </c>
      <c r="C440" s="106" t="s">
        <v>208</v>
      </c>
      <c r="D440" s="106" t="s">
        <v>212</v>
      </c>
      <c r="E440" s="168" t="s">
        <v>336</v>
      </c>
      <c r="F440" s="106"/>
      <c r="G440" s="106"/>
      <c r="H440" s="145">
        <f>H441</f>
        <v>0</v>
      </c>
      <c r="I440" s="145">
        <f>I441</f>
        <v>0</v>
      </c>
      <c r="J440" s="145">
        <f>J441</f>
        <v>0</v>
      </c>
    </row>
    <row r="441" spans="2:10" ht="12.75" customHeight="1" hidden="1">
      <c r="B441" s="159" t="s">
        <v>286</v>
      </c>
      <c r="C441" s="106" t="s">
        <v>208</v>
      </c>
      <c r="D441" s="106" t="s">
        <v>212</v>
      </c>
      <c r="E441" s="168" t="s">
        <v>336</v>
      </c>
      <c r="F441" s="106" t="s">
        <v>287</v>
      </c>
      <c r="G441" s="106"/>
      <c r="H441" s="145">
        <f>H442</f>
        <v>0</v>
      </c>
      <c r="I441" s="145">
        <f>I442</f>
        <v>0</v>
      </c>
      <c r="J441" s="145">
        <f>J442</f>
        <v>0</v>
      </c>
    </row>
    <row r="442" spans="2:10" ht="12.75" customHeight="1" hidden="1">
      <c r="B442" s="159" t="s">
        <v>288</v>
      </c>
      <c r="C442" s="106" t="s">
        <v>208</v>
      </c>
      <c r="D442" s="106" t="s">
        <v>212</v>
      </c>
      <c r="E442" s="168" t="s">
        <v>336</v>
      </c>
      <c r="F442" s="106" t="s">
        <v>289</v>
      </c>
      <c r="G442" s="106"/>
      <c r="H442" s="145">
        <f>H443</f>
        <v>0</v>
      </c>
      <c r="I442" s="145">
        <f>I443</f>
        <v>0</v>
      </c>
      <c r="J442" s="145">
        <f>J443</f>
        <v>0</v>
      </c>
    </row>
    <row r="443" spans="2:10" ht="12.75" customHeight="1" hidden="1">
      <c r="B443" s="156" t="s">
        <v>270</v>
      </c>
      <c r="C443" s="106" t="s">
        <v>208</v>
      </c>
      <c r="D443" s="106" t="s">
        <v>212</v>
      </c>
      <c r="E443" s="168" t="s">
        <v>336</v>
      </c>
      <c r="F443" s="106" t="s">
        <v>289</v>
      </c>
      <c r="G443" s="106" t="s">
        <v>294</v>
      </c>
      <c r="H443" s="145">
        <f>'Прил. 8'!I711</f>
        <v>0</v>
      </c>
      <c r="I443" s="145">
        <f>'Прил. 8'!J711</f>
        <v>0</v>
      </c>
      <c r="J443" s="145">
        <f>'Прил. 8'!K711</f>
        <v>0</v>
      </c>
    </row>
    <row r="444" spans="2:10" ht="26.25" customHeight="1">
      <c r="B444" s="156" t="s">
        <v>405</v>
      </c>
      <c r="C444" s="106" t="s">
        <v>208</v>
      </c>
      <c r="D444" s="106" t="s">
        <v>212</v>
      </c>
      <c r="E444" s="152" t="s">
        <v>406</v>
      </c>
      <c r="F444" s="106"/>
      <c r="G444" s="106"/>
      <c r="H444" s="145">
        <f>H445</f>
        <v>111</v>
      </c>
      <c r="I444" s="145">
        <f>I445</f>
        <v>0</v>
      </c>
      <c r="J444" s="145">
        <f>J445</f>
        <v>0</v>
      </c>
    </row>
    <row r="445" spans="2:10" ht="15.75" customHeight="1">
      <c r="B445" s="149" t="s">
        <v>350</v>
      </c>
      <c r="C445" s="106" t="s">
        <v>208</v>
      </c>
      <c r="D445" s="106" t="s">
        <v>212</v>
      </c>
      <c r="E445" s="152" t="s">
        <v>406</v>
      </c>
      <c r="F445" s="106" t="s">
        <v>351</v>
      </c>
      <c r="G445" s="106"/>
      <c r="H445" s="145">
        <f>H446</f>
        <v>111</v>
      </c>
      <c r="I445" s="145">
        <f>I446</f>
        <v>0</v>
      </c>
      <c r="J445" s="145">
        <f>J446</f>
        <v>0</v>
      </c>
    </row>
    <row r="446" spans="2:10" ht="14.25" customHeight="1">
      <c r="B446" s="156" t="s">
        <v>153</v>
      </c>
      <c r="C446" s="106" t="s">
        <v>208</v>
      </c>
      <c r="D446" s="106" t="s">
        <v>212</v>
      </c>
      <c r="E446" s="152" t="s">
        <v>406</v>
      </c>
      <c r="F446" s="106" t="s">
        <v>367</v>
      </c>
      <c r="G446" s="106"/>
      <c r="H446" s="145">
        <f>H447</f>
        <v>111</v>
      </c>
      <c r="I446" s="145">
        <f>I447</f>
        <v>0</v>
      </c>
      <c r="J446" s="145">
        <f>J447</f>
        <v>0</v>
      </c>
    </row>
    <row r="447" spans="2:10" ht="15.75" customHeight="1">
      <c r="B447" s="159" t="s">
        <v>271</v>
      </c>
      <c r="C447" s="106" t="s">
        <v>208</v>
      </c>
      <c r="D447" s="106" t="s">
        <v>212</v>
      </c>
      <c r="E447" s="152" t="s">
        <v>406</v>
      </c>
      <c r="F447" s="106" t="s">
        <v>367</v>
      </c>
      <c r="G447" s="106" t="s">
        <v>326</v>
      </c>
      <c r="H447" s="145">
        <f>'Прил. 8'!I573</f>
        <v>111</v>
      </c>
      <c r="I447" s="145">
        <f>'Прил. 8'!J573</f>
        <v>0</v>
      </c>
      <c r="J447" s="145">
        <f>'Прил. 8'!K573</f>
        <v>0</v>
      </c>
    </row>
    <row r="448" spans="2:10" ht="15.75" customHeight="1" hidden="1">
      <c r="B448" s="158" t="s">
        <v>407</v>
      </c>
      <c r="C448" s="106" t="s">
        <v>208</v>
      </c>
      <c r="D448" s="106" t="s">
        <v>212</v>
      </c>
      <c r="E448" s="106" t="s">
        <v>408</v>
      </c>
      <c r="F448" s="106"/>
      <c r="G448" s="106"/>
      <c r="H448" s="107">
        <f>H449</f>
        <v>0</v>
      </c>
      <c r="I448" s="145"/>
      <c r="J448" s="145"/>
    </row>
    <row r="449" spans="2:10" ht="28.5" customHeight="1" hidden="1">
      <c r="B449" s="158" t="s">
        <v>403</v>
      </c>
      <c r="C449" s="106" t="s">
        <v>208</v>
      </c>
      <c r="D449" s="106" t="s">
        <v>212</v>
      </c>
      <c r="E449" s="106" t="s">
        <v>408</v>
      </c>
      <c r="F449" s="106"/>
      <c r="G449" s="106"/>
      <c r="H449" s="107">
        <f>H450</f>
        <v>0</v>
      </c>
      <c r="I449" s="145"/>
      <c r="J449" s="145"/>
    </row>
    <row r="450" spans="2:10" ht="15.75" customHeight="1" hidden="1">
      <c r="B450" s="159" t="s">
        <v>286</v>
      </c>
      <c r="C450" s="106" t="s">
        <v>208</v>
      </c>
      <c r="D450" s="106" t="s">
        <v>212</v>
      </c>
      <c r="E450" s="106" t="s">
        <v>408</v>
      </c>
      <c r="F450" s="106" t="s">
        <v>287</v>
      </c>
      <c r="G450" s="106"/>
      <c r="H450" s="107">
        <f>H451</f>
        <v>0</v>
      </c>
      <c r="I450" s="145"/>
      <c r="J450" s="145"/>
    </row>
    <row r="451" spans="2:10" ht="15.75" customHeight="1" hidden="1">
      <c r="B451" s="159" t="s">
        <v>288</v>
      </c>
      <c r="C451" s="106" t="s">
        <v>208</v>
      </c>
      <c r="D451" s="106" t="s">
        <v>212</v>
      </c>
      <c r="E451" s="106" t="s">
        <v>408</v>
      </c>
      <c r="F451" s="106" t="s">
        <v>289</v>
      </c>
      <c r="G451" s="106"/>
      <c r="H451" s="107">
        <f>H452</f>
        <v>0</v>
      </c>
      <c r="I451" s="145"/>
      <c r="J451" s="145"/>
    </row>
    <row r="452" spans="2:10" ht="15.75" customHeight="1" hidden="1">
      <c r="B452" s="156" t="s">
        <v>270</v>
      </c>
      <c r="C452" s="106" t="s">
        <v>208</v>
      </c>
      <c r="D452" s="106" t="s">
        <v>212</v>
      </c>
      <c r="E452" s="106" t="s">
        <v>408</v>
      </c>
      <c r="F452" s="106" t="s">
        <v>289</v>
      </c>
      <c r="G452" s="106" t="s">
        <v>294</v>
      </c>
      <c r="H452" s="107"/>
      <c r="I452" s="145"/>
      <c r="J452" s="145"/>
    </row>
    <row r="453" spans="2:10" ht="12.75" customHeight="1">
      <c r="B453" s="198" t="s">
        <v>213</v>
      </c>
      <c r="C453" s="148" t="s">
        <v>208</v>
      </c>
      <c r="D453" s="148" t="s">
        <v>214</v>
      </c>
      <c r="E453" s="168"/>
      <c r="F453" s="106"/>
      <c r="G453" s="106"/>
      <c r="H453" s="199">
        <f>H499+H504+H468+H490+H511+H454+H485</f>
        <v>4717.4</v>
      </c>
      <c r="I453" s="199">
        <f>I499+I504+I468+I490+I511+I454</f>
        <v>10.3</v>
      </c>
      <c r="J453" s="199">
        <f>J499+J504+J468+J490+J511+J454</f>
        <v>0</v>
      </c>
    </row>
    <row r="454" spans="2:10" ht="28.5" customHeight="1">
      <c r="B454" s="200" t="s">
        <v>409</v>
      </c>
      <c r="C454" s="105" t="s">
        <v>208</v>
      </c>
      <c r="D454" s="105" t="s">
        <v>214</v>
      </c>
      <c r="E454" s="9" t="s">
        <v>410</v>
      </c>
      <c r="F454" s="105"/>
      <c r="G454" s="105"/>
      <c r="H454" s="144">
        <f>H455</f>
        <v>0</v>
      </c>
      <c r="I454" s="144">
        <f>I455</f>
        <v>10.3</v>
      </c>
      <c r="J454" s="144">
        <f>J455</f>
        <v>0</v>
      </c>
    </row>
    <row r="455" spans="2:10" ht="12.75" customHeight="1">
      <c r="B455" s="175" t="s">
        <v>411</v>
      </c>
      <c r="C455" s="106" t="s">
        <v>208</v>
      </c>
      <c r="D455" s="106" t="s">
        <v>214</v>
      </c>
      <c r="E455" s="174" t="s">
        <v>412</v>
      </c>
      <c r="F455" s="106"/>
      <c r="G455" s="106"/>
      <c r="H455" s="145">
        <f>H456+H462</f>
        <v>0</v>
      </c>
      <c r="I455" s="145">
        <f>I456+I462</f>
        <v>10.3</v>
      </c>
      <c r="J455" s="145">
        <f>J456+J462</f>
        <v>0</v>
      </c>
    </row>
    <row r="456" spans="2:10" ht="12.75" customHeight="1">
      <c r="B456" s="156" t="s">
        <v>413</v>
      </c>
      <c r="C456" s="106" t="s">
        <v>208</v>
      </c>
      <c r="D456" s="106" t="s">
        <v>214</v>
      </c>
      <c r="E456" s="174" t="s">
        <v>414</v>
      </c>
      <c r="F456" s="106"/>
      <c r="G456" s="106"/>
      <c r="H456" s="145">
        <f>H457</f>
        <v>0</v>
      </c>
      <c r="I456" s="145">
        <f>I457</f>
        <v>3</v>
      </c>
      <c r="J456" s="145">
        <f>J457</f>
        <v>0</v>
      </c>
    </row>
    <row r="457" spans="2:10" ht="12.75" customHeight="1">
      <c r="B457" s="159" t="s">
        <v>286</v>
      </c>
      <c r="C457" s="106" t="s">
        <v>208</v>
      </c>
      <c r="D457" s="106" t="s">
        <v>214</v>
      </c>
      <c r="E457" s="174" t="s">
        <v>414</v>
      </c>
      <c r="F457" s="106" t="s">
        <v>287</v>
      </c>
      <c r="G457" s="106"/>
      <c r="H457" s="145">
        <f>H458</f>
        <v>0</v>
      </c>
      <c r="I457" s="145">
        <f>I458</f>
        <v>3</v>
      </c>
      <c r="J457" s="145">
        <f>J458</f>
        <v>0</v>
      </c>
    </row>
    <row r="458" spans="2:10" ht="12.75" customHeight="1">
      <c r="B458" s="159" t="s">
        <v>288</v>
      </c>
      <c r="C458" s="106" t="s">
        <v>208</v>
      </c>
      <c r="D458" s="106" t="s">
        <v>214</v>
      </c>
      <c r="E458" s="174" t="s">
        <v>414</v>
      </c>
      <c r="F458" s="106" t="s">
        <v>289</v>
      </c>
      <c r="G458" s="106"/>
      <c r="H458" s="145">
        <f>H459+H460+H461</f>
        <v>0</v>
      </c>
      <c r="I458" s="145">
        <f>I459+I460+I461</f>
        <v>3</v>
      </c>
      <c r="J458" s="145">
        <f>J459+J460+J461</f>
        <v>0</v>
      </c>
    </row>
    <row r="459" spans="2:10" ht="12.75" customHeight="1">
      <c r="B459" s="156" t="s">
        <v>270</v>
      </c>
      <c r="C459" s="106" t="s">
        <v>208</v>
      </c>
      <c r="D459" s="106" t="s">
        <v>214</v>
      </c>
      <c r="E459" s="174" t="s">
        <v>414</v>
      </c>
      <c r="F459" s="106" t="s">
        <v>289</v>
      </c>
      <c r="G459" s="106" t="s">
        <v>294</v>
      </c>
      <c r="H459" s="145">
        <f>'Прил. 8'!I374</f>
        <v>0</v>
      </c>
      <c r="I459" s="145">
        <f>'Прил. 8'!J374</f>
        <v>3</v>
      </c>
      <c r="J459" s="145">
        <f>'Прил. 8'!K374</f>
        <v>0</v>
      </c>
    </row>
    <row r="460" spans="2:10" ht="12.75" customHeight="1">
      <c r="B460" s="156" t="s">
        <v>271</v>
      </c>
      <c r="C460" s="106" t="s">
        <v>208</v>
      </c>
      <c r="D460" s="106" t="s">
        <v>214</v>
      </c>
      <c r="E460" s="174" t="s">
        <v>414</v>
      </c>
      <c r="F460" s="106" t="s">
        <v>289</v>
      </c>
      <c r="G460" s="106" t="s">
        <v>326</v>
      </c>
      <c r="H460" s="145">
        <f>'Прил. 8'!I375</f>
        <v>0</v>
      </c>
      <c r="I460" s="145">
        <f>'Прил. 8'!J375</f>
        <v>0</v>
      </c>
      <c r="J460" s="145">
        <f>'Прил. 8'!K375</f>
        <v>0</v>
      </c>
    </row>
    <row r="461" spans="2:10" ht="12.75" customHeight="1">
      <c r="B461" s="156" t="s">
        <v>272</v>
      </c>
      <c r="C461" s="106" t="s">
        <v>208</v>
      </c>
      <c r="D461" s="106" t="s">
        <v>214</v>
      </c>
      <c r="E461" s="174" t="s">
        <v>414</v>
      </c>
      <c r="F461" s="106" t="s">
        <v>289</v>
      </c>
      <c r="G461" s="106" t="s">
        <v>304</v>
      </c>
      <c r="H461" s="145">
        <f>'Прил. 8'!I376</f>
        <v>0</v>
      </c>
      <c r="I461" s="145">
        <f>'Прил. 8'!J376</f>
        <v>0</v>
      </c>
      <c r="J461" s="145">
        <f>'Прил. 8'!K376</f>
        <v>0</v>
      </c>
    </row>
    <row r="462" spans="2:10" ht="12.75" customHeight="1">
      <c r="B462" s="156" t="s">
        <v>415</v>
      </c>
      <c r="C462" s="106" t="s">
        <v>208</v>
      </c>
      <c r="D462" s="106" t="s">
        <v>214</v>
      </c>
      <c r="E462" s="174" t="s">
        <v>416</v>
      </c>
      <c r="F462" s="106"/>
      <c r="G462" s="106"/>
      <c r="H462" s="145">
        <f>H463</f>
        <v>0</v>
      </c>
      <c r="I462" s="145">
        <f>I463</f>
        <v>7.3</v>
      </c>
      <c r="J462" s="145">
        <f>J463</f>
        <v>0</v>
      </c>
    </row>
    <row r="463" spans="2:10" ht="12.75" customHeight="1">
      <c r="B463" s="159" t="s">
        <v>286</v>
      </c>
      <c r="C463" s="106" t="s">
        <v>208</v>
      </c>
      <c r="D463" s="106" t="s">
        <v>214</v>
      </c>
      <c r="E463" s="174" t="s">
        <v>416</v>
      </c>
      <c r="F463" s="106" t="s">
        <v>287</v>
      </c>
      <c r="G463" s="106"/>
      <c r="H463" s="145">
        <f>H464</f>
        <v>0</v>
      </c>
      <c r="I463" s="145">
        <f>I464</f>
        <v>7.3</v>
      </c>
      <c r="J463" s="145">
        <f>J464</f>
        <v>0</v>
      </c>
    </row>
    <row r="464" spans="2:10" ht="12.75" customHeight="1">
      <c r="B464" s="159" t="s">
        <v>288</v>
      </c>
      <c r="C464" s="106" t="s">
        <v>208</v>
      </c>
      <c r="D464" s="106" t="s">
        <v>214</v>
      </c>
      <c r="E464" s="174" t="s">
        <v>416</v>
      </c>
      <c r="F464" s="106" t="s">
        <v>289</v>
      </c>
      <c r="G464" s="106"/>
      <c r="H464" s="145">
        <f>H465+H466+H467</f>
        <v>0</v>
      </c>
      <c r="I464" s="145">
        <f>I465+I466+I467</f>
        <v>7.3</v>
      </c>
      <c r="J464" s="145">
        <f>J465+J466+J467</f>
        <v>0</v>
      </c>
    </row>
    <row r="465" spans="2:10" ht="12.75" customHeight="1">
      <c r="B465" s="156" t="s">
        <v>270</v>
      </c>
      <c r="C465" s="106" t="s">
        <v>208</v>
      </c>
      <c r="D465" s="106" t="s">
        <v>214</v>
      </c>
      <c r="E465" s="174" t="s">
        <v>416</v>
      </c>
      <c r="F465" s="106" t="s">
        <v>289</v>
      </c>
      <c r="G465" s="106" t="s">
        <v>294</v>
      </c>
      <c r="H465" s="145">
        <f>'Прил. 8'!I380</f>
        <v>0</v>
      </c>
      <c r="I465" s="145">
        <f>'Прил. 8'!J380</f>
        <v>7.3</v>
      </c>
      <c r="J465" s="145">
        <f>'Прил. 8'!K380</f>
        <v>0</v>
      </c>
    </row>
    <row r="466" spans="2:10" ht="12.75" customHeight="1">
      <c r="B466" s="156" t="s">
        <v>271</v>
      </c>
      <c r="C466" s="106" t="s">
        <v>208</v>
      </c>
      <c r="D466" s="106" t="s">
        <v>214</v>
      </c>
      <c r="E466" s="174" t="s">
        <v>416</v>
      </c>
      <c r="F466" s="106" t="s">
        <v>289</v>
      </c>
      <c r="G466" s="106" t="s">
        <v>326</v>
      </c>
      <c r="H466" s="145">
        <f>'Прил. 8'!I381</f>
        <v>0</v>
      </c>
      <c r="I466" s="145">
        <f>'Прил. 8'!J381</f>
        <v>0</v>
      </c>
      <c r="J466" s="145">
        <f>'Прил. 8'!K381</f>
        <v>0</v>
      </c>
    </row>
    <row r="467" spans="2:10" ht="12.75" customHeight="1">
      <c r="B467" s="156" t="s">
        <v>272</v>
      </c>
      <c r="C467" s="106" t="s">
        <v>208</v>
      </c>
      <c r="D467" s="106" t="s">
        <v>214</v>
      </c>
      <c r="E467" s="174" t="s">
        <v>416</v>
      </c>
      <c r="F467" s="106" t="s">
        <v>289</v>
      </c>
      <c r="G467" s="106" t="s">
        <v>304</v>
      </c>
      <c r="H467" s="145">
        <f>'Прил. 8'!I382</f>
        <v>0</v>
      </c>
      <c r="I467" s="145">
        <f>'Прил. 8'!J382</f>
        <v>0</v>
      </c>
      <c r="J467" s="145">
        <f>'Прил. 8'!K382</f>
        <v>0</v>
      </c>
    </row>
    <row r="468" spans="2:10" ht="28.5" customHeight="1">
      <c r="B468" s="201" t="s">
        <v>417</v>
      </c>
      <c r="C468" s="106" t="s">
        <v>208</v>
      </c>
      <c r="D468" s="106" t="s">
        <v>214</v>
      </c>
      <c r="E468" s="174" t="s">
        <v>418</v>
      </c>
      <c r="F468" s="106"/>
      <c r="G468" s="106"/>
      <c r="H468" s="107">
        <f>H480+H473+H469</f>
        <v>1494.7</v>
      </c>
      <c r="I468" s="145">
        <v>0</v>
      </c>
      <c r="J468" s="145">
        <v>0</v>
      </c>
    </row>
    <row r="469" spans="2:10" ht="15.75" customHeight="1">
      <c r="B469" s="170" t="s">
        <v>298</v>
      </c>
      <c r="C469" s="106" t="s">
        <v>208</v>
      </c>
      <c r="D469" s="106" t="s">
        <v>214</v>
      </c>
      <c r="E469" s="174" t="s">
        <v>419</v>
      </c>
      <c r="F469" s="106"/>
      <c r="G469" s="106"/>
      <c r="H469" s="107">
        <f>H470</f>
        <v>1494.7</v>
      </c>
      <c r="I469" s="107">
        <f>I470</f>
        <v>0</v>
      </c>
      <c r="J469" s="107">
        <f>J470</f>
        <v>0</v>
      </c>
    </row>
    <row r="470" spans="2:10" ht="15.75" customHeight="1">
      <c r="B470" s="159" t="s">
        <v>286</v>
      </c>
      <c r="C470" s="106" t="s">
        <v>208</v>
      </c>
      <c r="D470" s="106" t="s">
        <v>214</v>
      </c>
      <c r="E470" s="174" t="s">
        <v>419</v>
      </c>
      <c r="F470" s="106" t="s">
        <v>287</v>
      </c>
      <c r="G470" s="106"/>
      <c r="H470" s="107">
        <f>H471</f>
        <v>1494.7</v>
      </c>
      <c r="I470" s="107">
        <f>I471</f>
        <v>0</v>
      </c>
      <c r="J470" s="107">
        <f>J471</f>
        <v>0</v>
      </c>
    </row>
    <row r="471" spans="2:10" ht="15.75" customHeight="1">
      <c r="B471" s="159" t="s">
        <v>288</v>
      </c>
      <c r="C471" s="106" t="s">
        <v>208</v>
      </c>
      <c r="D471" s="106" t="s">
        <v>214</v>
      </c>
      <c r="E471" s="174" t="s">
        <v>419</v>
      </c>
      <c r="F471" s="106" t="s">
        <v>289</v>
      </c>
      <c r="G471" s="106"/>
      <c r="H471" s="107">
        <f>H472</f>
        <v>1494.7</v>
      </c>
      <c r="I471" s="107">
        <f>I472</f>
        <v>0</v>
      </c>
      <c r="J471" s="107">
        <f>J472</f>
        <v>0</v>
      </c>
    </row>
    <row r="472" spans="2:10" ht="15.75" customHeight="1">
      <c r="B472" s="156" t="s">
        <v>271</v>
      </c>
      <c r="C472" s="106" t="s">
        <v>208</v>
      </c>
      <c r="D472" s="106" t="s">
        <v>214</v>
      </c>
      <c r="E472" s="174" t="s">
        <v>419</v>
      </c>
      <c r="F472" s="106" t="s">
        <v>289</v>
      </c>
      <c r="G472" s="106" t="s">
        <v>326</v>
      </c>
      <c r="H472" s="107">
        <f>'Прил. 8'!I351</f>
        <v>1494.7</v>
      </c>
      <c r="I472" s="107">
        <f>'Прил. 8'!J351</f>
        <v>0</v>
      </c>
      <c r="J472" s="107">
        <f>'Прил. 8'!K351</f>
        <v>0</v>
      </c>
    </row>
    <row r="473" spans="2:10" ht="15.75" customHeight="1" hidden="1">
      <c r="B473" s="170" t="s">
        <v>298</v>
      </c>
      <c r="C473" s="106" t="s">
        <v>208</v>
      </c>
      <c r="D473" s="106" t="s">
        <v>214</v>
      </c>
      <c r="E473" s="174" t="s">
        <v>420</v>
      </c>
      <c r="F473" s="106"/>
      <c r="G473" s="106"/>
      <c r="H473" s="107">
        <f>H474+H477</f>
        <v>0</v>
      </c>
      <c r="I473" s="107">
        <f>I474+I477</f>
        <v>0</v>
      </c>
      <c r="J473" s="107">
        <f>J474+J477</f>
        <v>0</v>
      </c>
    </row>
    <row r="474" spans="2:10" ht="15.75" customHeight="1" hidden="1">
      <c r="B474" s="159" t="s">
        <v>286</v>
      </c>
      <c r="C474" s="106" t="s">
        <v>208</v>
      </c>
      <c r="D474" s="106" t="s">
        <v>214</v>
      </c>
      <c r="E474" s="174" t="s">
        <v>420</v>
      </c>
      <c r="F474" s="106" t="s">
        <v>287</v>
      </c>
      <c r="G474" s="106"/>
      <c r="H474" s="107">
        <f>H475</f>
        <v>0</v>
      </c>
      <c r="I474" s="107">
        <f>I475</f>
        <v>0</v>
      </c>
      <c r="J474" s="107">
        <f>J475</f>
        <v>0</v>
      </c>
    </row>
    <row r="475" spans="2:10" ht="15.75" customHeight="1" hidden="1">
      <c r="B475" s="159" t="s">
        <v>288</v>
      </c>
      <c r="C475" s="106" t="s">
        <v>208</v>
      </c>
      <c r="D475" s="106" t="s">
        <v>214</v>
      </c>
      <c r="E475" s="174" t="s">
        <v>420</v>
      </c>
      <c r="F475" s="106" t="s">
        <v>289</v>
      </c>
      <c r="G475" s="106"/>
      <c r="H475" s="107">
        <f>H476</f>
        <v>0</v>
      </c>
      <c r="I475" s="107">
        <f>I476</f>
        <v>0</v>
      </c>
      <c r="J475" s="107">
        <f>J476</f>
        <v>0</v>
      </c>
    </row>
    <row r="476" spans="2:10" ht="15.75" customHeight="1" hidden="1">
      <c r="B476" s="156" t="s">
        <v>270</v>
      </c>
      <c r="C476" s="106" t="s">
        <v>208</v>
      </c>
      <c r="D476" s="106" t="s">
        <v>214</v>
      </c>
      <c r="E476" s="174" t="s">
        <v>420</v>
      </c>
      <c r="F476" s="106" t="s">
        <v>289</v>
      </c>
      <c r="G476" s="106" t="s">
        <v>294</v>
      </c>
      <c r="H476" s="107">
        <f>'Прил. 8'!I355</f>
        <v>0</v>
      </c>
      <c r="I476" s="107">
        <f>'Прил. 8'!J355</f>
        <v>0</v>
      </c>
      <c r="J476" s="107">
        <f>'Прил. 8'!K355</f>
        <v>0</v>
      </c>
    </row>
    <row r="477" spans="2:10" ht="15.75" customHeight="1" hidden="1">
      <c r="B477" s="159" t="s">
        <v>290</v>
      </c>
      <c r="C477" s="106" t="s">
        <v>208</v>
      </c>
      <c r="D477" s="106" t="s">
        <v>214</v>
      </c>
      <c r="E477" s="174" t="s">
        <v>420</v>
      </c>
      <c r="F477" s="106" t="s">
        <v>291</v>
      </c>
      <c r="G477" s="106"/>
      <c r="H477" s="107">
        <f>H478</f>
        <v>0</v>
      </c>
      <c r="I477" s="107">
        <f>I478</f>
        <v>0</v>
      </c>
      <c r="J477" s="107">
        <f>J478</f>
        <v>0</v>
      </c>
    </row>
    <row r="478" spans="2:10" ht="15.75" customHeight="1" hidden="1">
      <c r="B478" s="177" t="s">
        <v>338</v>
      </c>
      <c r="C478" s="106" t="s">
        <v>208</v>
      </c>
      <c r="D478" s="106" t="s">
        <v>214</v>
      </c>
      <c r="E478" s="174" t="s">
        <v>420</v>
      </c>
      <c r="F478" s="106" t="s">
        <v>339</v>
      </c>
      <c r="G478" s="106"/>
      <c r="H478" s="107">
        <f>H479</f>
        <v>0</v>
      </c>
      <c r="I478" s="107">
        <f>I479</f>
        <v>0</v>
      </c>
      <c r="J478" s="107">
        <f>J479</f>
        <v>0</v>
      </c>
    </row>
    <row r="479" spans="2:10" ht="15.75" customHeight="1" hidden="1">
      <c r="B479" s="156" t="s">
        <v>270</v>
      </c>
      <c r="C479" s="106" t="s">
        <v>208</v>
      </c>
      <c r="D479" s="106" t="s">
        <v>214</v>
      </c>
      <c r="E479" s="174" t="s">
        <v>420</v>
      </c>
      <c r="F479" s="106" t="s">
        <v>339</v>
      </c>
      <c r="G479" s="106" t="s">
        <v>294</v>
      </c>
      <c r="H479" s="107">
        <f>'Прил. 8'!I358</f>
        <v>0</v>
      </c>
      <c r="I479" s="107">
        <f>'Прил. 8'!J358</f>
        <v>0</v>
      </c>
      <c r="J479" s="107">
        <f>'Прил. 8'!K358</f>
        <v>0</v>
      </c>
    </row>
    <row r="480" spans="2:10" ht="12.75" customHeight="1" hidden="1">
      <c r="B480" s="170" t="s">
        <v>298</v>
      </c>
      <c r="C480" s="106" t="s">
        <v>208</v>
      </c>
      <c r="D480" s="106" t="s">
        <v>214</v>
      </c>
      <c r="E480" s="174" t="s">
        <v>421</v>
      </c>
      <c r="F480" s="106"/>
      <c r="G480" s="106"/>
      <c r="H480" s="107">
        <f>H481</f>
        <v>0</v>
      </c>
      <c r="I480" s="145">
        <v>0</v>
      </c>
      <c r="J480" s="145">
        <v>0</v>
      </c>
    </row>
    <row r="481" spans="2:10" ht="12.75" customHeight="1" hidden="1">
      <c r="B481" s="159" t="s">
        <v>286</v>
      </c>
      <c r="C481" s="106" t="s">
        <v>208</v>
      </c>
      <c r="D481" s="106" t="s">
        <v>214</v>
      </c>
      <c r="E481" s="174" t="s">
        <v>421</v>
      </c>
      <c r="F481" s="106" t="s">
        <v>287</v>
      </c>
      <c r="G481" s="106"/>
      <c r="H481" s="107">
        <f>H482</f>
        <v>0</v>
      </c>
      <c r="I481" s="145">
        <v>0</v>
      </c>
      <c r="J481" s="145">
        <v>0</v>
      </c>
    </row>
    <row r="482" spans="2:10" ht="12.75" customHeight="1" hidden="1">
      <c r="B482" s="159" t="s">
        <v>288</v>
      </c>
      <c r="C482" s="106" t="s">
        <v>208</v>
      </c>
      <c r="D482" s="106" t="s">
        <v>214</v>
      </c>
      <c r="E482" s="174" t="s">
        <v>421</v>
      </c>
      <c r="F482" s="106" t="s">
        <v>289</v>
      </c>
      <c r="G482" s="106"/>
      <c r="H482" s="107">
        <f>H483+H484</f>
        <v>0</v>
      </c>
      <c r="I482" s="145">
        <v>0</v>
      </c>
      <c r="J482" s="145">
        <v>0</v>
      </c>
    </row>
    <row r="483" spans="2:10" ht="12.75" customHeight="1" hidden="1">
      <c r="B483" s="156" t="s">
        <v>270</v>
      </c>
      <c r="C483" s="106" t="s">
        <v>208</v>
      </c>
      <c r="D483" s="106" t="s">
        <v>214</v>
      </c>
      <c r="E483" s="174" t="s">
        <v>421</v>
      </c>
      <c r="F483" s="106" t="s">
        <v>289</v>
      </c>
      <c r="G483" s="106" t="s">
        <v>294</v>
      </c>
      <c r="H483" s="107">
        <f>'Прил. 8'!I362</f>
        <v>0</v>
      </c>
      <c r="I483" s="107">
        <f>'Прил. 8'!J362</f>
        <v>0</v>
      </c>
      <c r="J483" s="107">
        <f>'Прил. 8'!K362</f>
        <v>0</v>
      </c>
    </row>
    <row r="484" spans="2:10" ht="12.75" customHeight="1" hidden="1">
      <c r="B484" s="156" t="s">
        <v>271</v>
      </c>
      <c r="C484" s="106" t="s">
        <v>208</v>
      </c>
      <c r="D484" s="106" t="s">
        <v>214</v>
      </c>
      <c r="E484" s="174" t="s">
        <v>421</v>
      </c>
      <c r="F484" s="106" t="s">
        <v>289</v>
      </c>
      <c r="G484" s="106" t="s">
        <v>326</v>
      </c>
      <c r="H484" s="107">
        <f>'Прил. 8'!I363</f>
        <v>0</v>
      </c>
      <c r="I484" s="107">
        <f>'Прил. 8'!J363</f>
        <v>0</v>
      </c>
      <c r="J484" s="107">
        <f>'Прил. 8'!K363</f>
        <v>0</v>
      </c>
    </row>
    <row r="485" spans="2:10" ht="15">
      <c r="B485" s="146" t="str">
        <f>'Прил. 8'!B713</f>
        <v>Муниципальная программа «Обустройство контейнерных площадок на территории Малоархангельского района Орловской области на период 2019-2022 годы»</v>
      </c>
      <c r="C485" s="167" t="s">
        <v>208</v>
      </c>
      <c r="D485" s="167" t="s">
        <v>214</v>
      </c>
      <c r="E485" s="202" t="s">
        <v>422</v>
      </c>
      <c r="F485" s="203"/>
      <c r="G485" s="203"/>
      <c r="H485" s="204">
        <f>H486</f>
        <v>663</v>
      </c>
      <c r="I485" s="204">
        <f>I486</f>
        <v>0</v>
      </c>
      <c r="J485" s="204">
        <f>J486</f>
        <v>0</v>
      </c>
    </row>
    <row r="486" spans="2:10" ht="28.5">
      <c r="B486" s="156" t="s">
        <v>423</v>
      </c>
      <c r="C486" s="106" t="s">
        <v>208</v>
      </c>
      <c r="D486" s="106" t="s">
        <v>214</v>
      </c>
      <c r="E486" s="202" t="s">
        <v>422</v>
      </c>
      <c r="F486" s="106"/>
      <c r="G486" s="106"/>
      <c r="H486" s="107">
        <f>H487</f>
        <v>663</v>
      </c>
      <c r="I486" s="107">
        <f>I487</f>
        <v>0</v>
      </c>
      <c r="J486" s="107">
        <f>J487</f>
        <v>0</v>
      </c>
    </row>
    <row r="487" spans="2:10" ht="15.75" customHeight="1">
      <c r="B487" s="156" t="s">
        <v>286</v>
      </c>
      <c r="C487" s="106" t="s">
        <v>208</v>
      </c>
      <c r="D487" s="106" t="s">
        <v>214</v>
      </c>
      <c r="E487" s="202" t="s">
        <v>422</v>
      </c>
      <c r="F487" s="106" t="s">
        <v>287</v>
      </c>
      <c r="G487" s="106"/>
      <c r="H487" s="107">
        <f>H488</f>
        <v>663</v>
      </c>
      <c r="I487" s="107">
        <f>I488</f>
        <v>0</v>
      </c>
      <c r="J487" s="107">
        <f>J488</f>
        <v>0</v>
      </c>
    </row>
    <row r="488" spans="2:10" ht="12.75" customHeight="1">
      <c r="B488" s="156" t="s">
        <v>288</v>
      </c>
      <c r="C488" s="106" t="s">
        <v>208</v>
      </c>
      <c r="D488" s="106" t="s">
        <v>214</v>
      </c>
      <c r="E488" s="202" t="s">
        <v>422</v>
      </c>
      <c r="F488" s="106" t="s">
        <v>289</v>
      </c>
      <c r="G488" s="106"/>
      <c r="H488" s="107">
        <f>H489</f>
        <v>663</v>
      </c>
      <c r="I488" s="107">
        <f>I489</f>
        <v>0</v>
      </c>
      <c r="J488" s="107">
        <f>J489</f>
        <v>0</v>
      </c>
    </row>
    <row r="489" spans="2:10" ht="12.75" customHeight="1">
      <c r="B489" s="156" t="s">
        <v>270</v>
      </c>
      <c r="C489" s="106" t="s">
        <v>208</v>
      </c>
      <c r="D489" s="106" t="s">
        <v>214</v>
      </c>
      <c r="E489" s="202" t="s">
        <v>422</v>
      </c>
      <c r="F489" s="106" t="s">
        <v>424</v>
      </c>
      <c r="G489" s="106" t="s">
        <v>294</v>
      </c>
      <c r="H489" s="107">
        <v>663</v>
      </c>
      <c r="I489" s="107">
        <v>0</v>
      </c>
      <c r="J489" s="107">
        <v>0</v>
      </c>
    </row>
    <row r="490" spans="2:10" ht="12.75" customHeight="1">
      <c r="B490" s="188" t="s">
        <v>274</v>
      </c>
      <c r="C490" s="106" t="s">
        <v>208</v>
      </c>
      <c r="D490" s="106" t="s">
        <v>214</v>
      </c>
      <c r="E490" s="174" t="s">
        <v>275</v>
      </c>
      <c r="F490" s="106"/>
      <c r="G490" s="106"/>
      <c r="H490" s="107">
        <f>H495+H491</f>
        <v>1209.7</v>
      </c>
      <c r="I490" s="145">
        <v>0</v>
      </c>
      <c r="J490" s="145">
        <v>0</v>
      </c>
    </row>
    <row r="491" spans="2:10" ht="28.5" customHeight="1" hidden="1">
      <c r="B491" s="188" t="s">
        <v>335</v>
      </c>
      <c r="C491" s="106" t="s">
        <v>208</v>
      </c>
      <c r="D491" s="106" t="s">
        <v>214</v>
      </c>
      <c r="E491" s="174" t="s">
        <v>336</v>
      </c>
      <c r="F491" s="106"/>
      <c r="G491" s="106"/>
      <c r="H491" s="107">
        <f>H492</f>
        <v>0</v>
      </c>
      <c r="I491" s="145">
        <v>0</v>
      </c>
      <c r="J491" s="145">
        <v>0</v>
      </c>
    </row>
    <row r="492" spans="2:10" ht="12.75" customHeight="1" hidden="1">
      <c r="B492" s="159" t="s">
        <v>286</v>
      </c>
      <c r="C492" s="106" t="s">
        <v>208</v>
      </c>
      <c r="D492" s="106" t="s">
        <v>214</v>
      </c>
      <c r="E492" s="174" t="s">
        <v>336</v>
      </c>
      <c r="F492" s="106" t="s">
        <v>287</v>
      </c>
      <c r="G492" s="106"/>
      <c r="H492" s="107">
        <f>H493</f>
        <v>0</v>
      </c>
      <c r="I492" s="145">
        <v>0</v>
      </c>
      <c r="J492" s="145">
        <v>0</v>
      </c>
    </row>
    <row r="493" spans="2:10" ht="12.75" customHeight="1" hidden="1">
      <c r="B493" s="159" t="s">
        <v>288</v>
      </c>
      <c r="C493" s="106" t="s">
        <v>208</v>
      </c>
      <c r="D493" s="106" t="s">
        <v>214</v>
      </c>
      <c r="E493" s="174" t="s">
        <v>336</v>
      </c>
      <c r="F493" s="106" t="s">
        <v>289</v>
      </c>
      <c r="G493" s="106"/>
      <c r="H493" s="107">
        <f>H494</f>
        <v>0</v>
      </c>
      <c r="I493" s="145">
        <v>0</v>
      </c>
      <c r="J493" s="145">
        <v>0</v>
      </c>
    </row>
    <row r="494" spans="2:10" ht="12.75" customHeight="1" hidden="1">
      <c r="B494" s="156" t="s">
        <v>270</v>
      </c>
      <c r="C494" s="106" t="s">
        <v>208</v>
      </c>
      <c r="D494" s="106" t="s">
        <v>214</v>
      </c>
      <c r="E494" s="174" t="s">
        <v>336</v>
      </c>
      <c r="F494" s="106" t="s">
        <v>289</v>
      </c>
      <c r="G494" s="106" t="s">
        <v>294</v>
      </c>
      <c r="H494" s="107">
        <f>'Прил. 8'!I722</f>
        <v>0</v>
      </c>
      <c r="I494" s="107">
        <f>'Прил. 8'!J722</f>
        <v>0</v>
      </c>
      <c r="J494" s="107">
        <f>'Прил. 8'!K722</f>
        <v>0</v>
      </c>
    </row>
    <row r="495" spans="2:10" ht="15.75" customHeight="1">
      <c r="B495" s="188" t="s">
        <v>213</v>
      </c>
      <c r="C495" s="106" t="s">
        <v>208</v>
      </c>
      <c r="D495" s="106" t="s">
        <v>214</v>
      </c>
      <c r="E495" s="174" t="s">
        <v>425</v>
      </c>
      <c r="F495" s="106"/>
      <c r="G495" s="106"/>
      <c r="H495" s="107">
        <f>H496</f>
        <v>1209.7</v>
      </c>
      <c r="I495" s="145">
        <v>0</v>
      </c>
      <c r="J495" s="145">
        <v>0</v>
      </c>
    </row>
    <row r="496" spans="2:10" ht="12.75" customHeight="1">
      <c r="B496" s="159" t="s">
        <v>286</v>
      </c>
      <c r="C496" s="106" t="s">
        <v>208</v>
      </c>
      <c r="D496" s="106" t="s">
        <v>214</v>
      </c>
      <c r="E496" s="174" t="s">
        <v>425</v>
      </c>
      <c r="F496" s="106" t="s">
        <v>287</v>
      </c>
      <c r="G496" s="106"/>
      <c r="H496" s="107">
        <f>H497</f>
        <v>1209.7</v>
      </c>
      <c r="I496" s="145">
        <v>0</v>
      </c>
      <c r="J496" s="145">
        <v>0</v>
      </c>
    </row>
    <row r="497" spans="2:10" ht="12.75" customHeight="1">
      <c r="B497" s="159" t="s">
        <v>288</v>
      </c>
      <c r="C497" s="106" t="s">
        <v>208</v>
      </c>
      <c r="D497" s="106" t="s">
        <v>214</v>
      </c>
      <c r="E497" s="174" t="s">
        <v>425</v>
      </c>
      <c r="F497" s="106" t="s">
        <v>289</v>
      </c>
      <c r="G497" s="106"/>
      <c r="H497" s="107">
        <f>H498</f>
        <v>1209.7</v>
      </c>
      <c r="I497" s="145">
        <v>0</v>
      </c>
      <c r="J497" s="145">
        <v>0</v>
      </c>
    </row>
    <row r="498" spans="2:10" ht="12.75" customHeight="1">
      <c r="B498" s="156" t="s">
        <v>270</v>
      </c>
      <c r="C498" s="106" t="s">
        <v>208</v>
      </c>
      <c r="D498" s="106" t="s">
        <v>214</v>
      </c>
      <c r="E498" s="174" t="s">
        <v>425</v>
      </c>
      <c r="F498" s="106" t="s">
        <v>289</v>
      </c>
      <c r="G498" s="106" t="s">
        <v>294</v>
      </c>
      <c r="H498" s="107">
        <f>'Прил. 8'!I368+'Прил. 8'!I726</f>
        <v>1209.7</v>
      </c>
      <c r="I498" s="107">
        <f>'Прил. 8'!J368</f>
        <v>0</v>
      </c>
      <c r="J498" s="107">
        <f>'Прил. 8'!K368</f>
        <v>0</v>
      </c>
    </row>
    <row r="499" spans="2:10" ht="12.75" customHeight="1" hidden="1">
      <c r="B499" s="158" t="s">
        <v>274</v>
      </c>
      <c r="C499" s="106" t="s">
        <v>208</v>
      </c>
      <c r="D499" s="106" t="s">
        <v>214</v>
      </c>
      <c r="E499" s="168" t="s">
        <v>275</v>
      </c>
      <c r="F499" s="106"/>
      <c r="G499" s="106"/>
      <c r="H499" s="145">
        <f>H500</f>
        <v>0</v>
      </c>
      <c r="I499" s="145">
        <f>I500</f>
        <v>0</v>
      </c>
      <c r="J499" s="145">
        <f>J500</f>
        <v>0</v>
      </c>
    </row>
    <row r="500" spans="2:10" ht="27.75" customHeight="1" hidden="1">
      <c r="B500" s="158" t="s">
        <v>335</v>
      </c>
      <c r="C500" s="106" t="s">
        <v>208</v>
      </c>
      <c r="D500" s="106" t="s">
        <v>214</v>
      </c>
      <c r="E500" s="168" t="s">
        <v>336</v>
      </c>
      <c r="F500" s="106"/>
      <c r="G500" s="106"/>
      <c r="H500" s="145">
        <f>H501</f>
        <v>0</v>
      </c>
      <c r="I500" s="145">
        <f>I501</f>
        <v>0</v>
      </c>
      <c r="J500" s="145">
        <f>J501</f>
        <v>0</v>
      </c>
    </row>
    <row r="501" spans="2:10" ht="14.25" customHeight="1" hidden="1">
      <c r="B501" s="159" t="s">
        <v>286</v>
      </c>
      <c r="C501" s="106" t="s">
        <v>208</v>
      </c>
      <c r="D501" s="106" t="s">
        <v>214</v>
      </c>
      <c r="E501" s="168" t="s">
        <v>336</v>
      </c>
      <c r="F501" s="106" t="s">
        <v>287</v>
      </c>
      <c r="G501" s="106"/>
      <c r="H501" s="145">
        <f>H502</f>
        <v>0</v>
      </c>
      <c r="I501" s="145">
        <f>I502</f>
        <v>0</v>
      </c>
      <c r="J501" s="145">
        <f>J502</f>
        <v>0</v>
      </c>
    </row>
    <row r="502" spans="2:10" ht="14.25" customHeight="1" hidden="1">
      <c r="B502" s="159" t="s">
        <v>288</v>
      </c>
      <c r="C502" s="106" t="s">
        <v>208</v>
      </c>
      <c r="D502" s="106" t="s">
        <v>214</v>
      </c>
      <c r="E502" s="168" t="s">
        <v>336</v>
      </c>
      <c r="F502" s="106" t="s">
        <v>289</v>
      </c>
      <c r="G502" s="106"/>
      <c r="H502" s="145">
        <f>H503</f>
        <v>0</v>
      </c>
      <c r="I502" s="145">
        <f>I503</f>
        <v>0</v>
      </c>
      <c r="J502" s="145">
        <f>J503</f>
        <v>0</v>
      </c>
    </row>
    <row r="503" spans="2:10" ht="14.25" customHeight="1" hidden="1">
      <c r="B503" s="156" t="s">
        <v>270</v>
      </c>
      <c r="C503" s="106" t="s">
        <v>208</v>
      </c>
      <c r="D503" s="106" t="s">
        <v>214</v>
      </c>
      <c r="E503" s="168" t="s">
        <v>336</v>
      </c>
      <c r="F503" s="106" t="s">
        <v>289</v>
      </c>
      <c r="G503" s="106" t="s">
        <v>294</v>
      </c>
      <c r="H503" s="145"/>
      <c r="I503" s="145"/>
      <c r="J503" s="145"/>
    </row>
    <row r="504" spans="2:10" ht="16.5" customHeight="1">
      <c r="B504" s="205" t="s">
        <v>426</v>
      </c>
      <c r="C504" s="106" t="s">
        <v>208</v>
      </c>
      <c r="D504" s="106" t="s">
        <v>214</v>
      </c>
      <c r="E504" s="154" t="s">
        <v>427</v>
      </c>
      <c r="F504" s="106"/>
      <c r="G504" s="106"/>
      <c r="H504" s="145">
        <f>H508+H505</f>
        <v>1350</v>
      </c>
      <c r="I504" s="145">
        <f>I508</f>
        <v>0</v>
      </c>
      <c r="J504" s="145">
        <f>J508</f>
        <v>0</v>
      </c>
    </row>
    <row r="505" spans="2:10" ht="14.25">
      <c r="B505" s="206" t="s">
        <v>286</v>
      </c>
      <c r="C505" s="106" t="s">
        <v>208</v>
      </c>
      <c r="D505" s="106" t="s">
        <v>214</v>
      </c>
      <c r="E505" s="154" t="s">
        <v>427</v>
      </c>
      <c r="F505" s="106" t="s">
        <v>287</v>
      </c>
      <c r="G505" s="106"/>
      <c r="H505" s="145">
        <f>H506</f>
        <v>1200</v>
      </c>
      <c r="I505" s="145">
        <f>I506</f>
        <v>0</v>
      </c>
      <c r="J505" s="145">
        <f>J506</f>
        <v>0</v>
      </c>
    </row>
    <row r="506" spans="2:10" ht="14.25">
      <c r="B506" s="206" t="s">
        <v>288</v>
      </c>
      <c r="C506" s="106" t="s">
        <v>208</v>
      </c>
      <c r="D506" s="106" t="s">
        <v>214</v>
      </c>
      <c r="E506" s="154" t="s">
        <v>427</v>
      </c>
      <c r="F506" s="106" t="s">
        <v>289</v>
      </c>
      <c r="G506" s="106"/>
      <c r="H506" s="145">
        <f>H507</f>
        <v>1200</v>
      </c>
      <c r="I506" s="145">
        <f>I507</f>
        <v>0</v>
      </c>
      <c r="J506" s="145">
        <f>J507</f>
        <v>0</v>
      </c>
    </row>
    <row r="507" spans="2:10" ht="14.25">
      <c r="B507" s="207" t="s">
        <v>270</v>
      </c>
      <c r="C507" s="106" t="s">
        <v>208</v>
      </c>
      <c r="D507" s="106" t="s">
        <v>214</v>
      </c>
      <c r="E507" s="154" t="s">
        <v>427</v>
      </c>
      <c r="F507" s="106" t="s">
        <v>289</v>
      </c>
      <c r="G507" s="106" t="s">
        <v>294</v>
      </c>
      <c r="H507" s="145">
        <f>'Прил. 8'!I730</f>
        <v>1200</v>
      </c>
      <c r="I507" s="145"/>
      <c r="J507" s="145"/>
    </row>
    <row r="508" spans="2:10" ht="14.25" customHeight="1">
      <c r="B508" s="208" t="s">
        <v>428</v>
      </c>
      <c r="C508" s="106" t="s">
        <v>208</v>
      </c>
      <c r="D508" s="106" t="s">
        <v>214</v>
      </c>
      <c r="E508" s="154" t="s">
        <v>427</v>
      </c>
      <c r="F508" s="106" t="s">
        <v>351</v>
      </c>
      <c r="G508" s="106"/>
      <c r="H508" s="145">
        <f>H509</f>
        <v>150</v>
      </c>
      <c r="I508" s="145">
        <f>I509</f>
        <v>0</v>
      </c>
      <c r="J508" s="145">
        <f>J509</f>
        <v>0</v>
      </c>
    </row>
    <row r="509" spans="2:10" ht="14.25" customHeight="1">
      <c r="B509" s="208" t="s">
        <v>429</v>
      </c>
      <c r="C509" s="106" t="s">
        <v>208</v>
      </c>
      <c r="D509" s="106" t="s">
        <v>214</v>
      </c>
      <c r="E509" s="154" t="s">
        <v>427</v>
      </c>
      <c r="F509" s="106" t="s">
        <v>367</v>
      </c>
      <c r="G509" s="106"/>
      <c r="H509" s="145">
        <f>H510</f>
        <v>150</v>
      </c>
      <c r="I509" s="145">
        <f>I510</f>
        <v>0</v>
      </c>
      <c r="J509" s="145">
        <f>J510</f>
        <v>0</v>
      </c>
    </row>
    <row r="510" spans="2:10" ht="14.25" customHeight="1">
      <c r="B510" s="156" t="s">
        <v>270</v>
      </c>
      <c r="C510" s="106" t="s">
        <v>208</v>
      </c>
      <c r="D510" s="106" t="s">
        <v>214</v>
      </c>
      <c r="E510" s="154" t="s">
        <v>427</v>
      </c>
      <c r="F510" s="106" t="s">
        <v>367</v>
      </c>
      <c r="G510" s="106" t="s">
        <v>294</v>
      </c>
      <c r="H510" s="145">
        <f>'Прил. 8'!I578</f>
        <v>150</v>
      </c>
      <c r="I510" s="145">
        <f>'Прил. 8'!J578</f>
        <v>0</v>
      </c>
      <c r="J510" s="145">
        <f>'Прил. 8'!K578</f>
        <v>0</v>
      </c>
    </row>
    <row r="511" spans="2:10" ht="14.25" customHeight="1" hidden="1">
      <c r="B511" s="188" t="s">
        <v>274</v>
      </c>
      <c r="C511" s="106" t="s">
        <v>208</v>
      </c>
      <c r="D511" s="106" t="s">
        <v>214</v>
      </c>
      <c r="E511" s="174" t="s">
        <v>275</v>
      </c>
      <c r="F511" s="106"/>
      <c r="G511" s="106"/>
      <c r="H511" s="145">
        <f>H512</f>
        <v>0</v>
      </c>
      <c r="I511" s="145">
        <f>I512</f>
        <v>0</v>
      </c>
      <c r="J511" s="145">
        <f>J512</f>
        <v>0</v>
      </c>
    </row>
    <row r="512" spans="2:10" ht="28.5" customHeight="1" hidden="1">
      <c r="B512" s="209" t="s">
        <v>430</v>
      </c>
      <c r="C512" s="106" t="s">
        <v>208</v>
      </c>
      <c r="D512" s="106" t="s">
        <v>214</v>
      </c>
      <c r="E512" s="174" t="s">
        <v>422</v>
      </c>
      <c r="F512" s="106"/>
      <c r="G512" s="106"/>
      <c r="H512" s="145">
        <f>H513</f>
        <v>0</v>
      </c>
      <c r="I512" s="145">
        <f>I513</f>
        <v>0</v>
      </c>
      <c r="J512" s="145">
        <f>J513</f>
        <v>0</v>
      </c>
    </row>
    <row r="513" spans="2:10" ht="14.25" customHeight="1" hidden="1">
      <c r="B513" s="149" t="s">
        <v>350</v>
      </c>
      <c r="C513" s="106" t="s">
        <v>208</v>
      </c>
      <c r="D513" s="106" t="s">
        <v>214</v>
      </c>
      <c r="E513" s="174" t="s">
        <v>422</v>
      </c>
      <c r="F513" s="106" t="s">
        <v>351</v>
      </c>
      <c r="G513" s="106"/>
      <c r="H513" s="145">
        <f>H514</f>
        <v>0</v>
      </c>
      <c r="I513" s="145">
        <f>I514</f>
        <v>0</v>
      </c>
      <c r="J513" s="145">
        <f>J514</f>
        <v>0</v>
      </c>
    </row>
    <row r="514" spans="2:10" ht="14.25" customHeight="1" hidden="1">
      <c r="B514" s="156" t="s">
        <v>153</v>
      </c>
      <c r="C514" s="106" t="s">
        <v>208</v>
      </c>
      <c r="D514" s="106" t="s">
        <v>214</v>
      </c>
      <c r="E514" s="174" t="s">
        <v>422</v>
      </c>
      <c r="F514" s="106" t="s">
        <v>367</v>
      </c>
      <c r="G514" s="106"/>
      <c r="H514" s="145">
        <f>H515</f>
        <v>0</v>
      </c>
      <c r="I514" s="145">
        <f>I515</f>
        <v>0</v>
      </c>
      <c r="J514" s="145">
        <f>J515</f>
        <v>0</v>
      </c>
    </row>
    <row r="515" spans="2:10" ht="14.25" customHeight="1" hidden="1">
      <c r="B515" s="156" t="s">
        <v>270</v>
      </c>
      <c r="C515" s="106" t="s">
        <v>208</v>
      </c>
      <c r="D515" s="106" t="s">
        <v>214</v>
      </c>
      <c r="E515" s="174" t="s">
        <v>422</v>
      </c>
      <c r="F515" s="106" t="s">
        <v>367</v>
      </c>
      <c r="G515" s="106" t="s">
        <v>294</v>
      </c>
      <c r="H515" s="145">
        <f>'Прил. 8'!I582</f>
        <v>0</v>
      </c>
      <c r="I515" s="145">
        <f>'Прил. 8'!J582</f>
        <v>0</v>
      </c>
      <c r="J515" s="145">
        <f>'Прил. 8'!K582</f>
        <v>0</v>
      </c>
    </row>
    <row r="516" spans="2:10" ht="14.25" customHeight="1">
      <c r="B516" s="195" t="s">
        <v>215</v>
      </c>
      <c r="C516" s="148" t="s">
        <v>208</v>
      </c>
      <c r="D516" s="148" t="s">
        <v>216</v>
      </c>
      <c r="E516" s="168"/>
      <c r="F516" s="106"/>
      <c r="G516" s="106"/>
      <c r="H516" s="145">
        <f>H517+H528</f>
        <v>2503.8</v>
      </c>
      <c r="I516" s="145">
        <f>I517</f>
        <v>1878.3</v>
      </c>
      <c r="J516" s="145">
        <f>J517</f>
        <v>2078.2999999999997</v>
      </c>
    </row>
    <row r="517" spans="2:10" ht="14.25" customHeight="1">
      <c r="B517" s="156" t="s">
        <v>274</v>
      </c>
      <c r="C517" s="106" t="s">
        <v>208</v>
      </c>
      <c r="D517" s="106" t="s">
        <v>216</v>
      </c>
      <c r="E517" s="173" t="s">
        <v>301</v>
      </c>
      <c r="F517" s="106"/>
      <c r="G517" s="106"/>
      <c r="H517" s="145">
        <f>H518</f>
        <v>2447.5</v>
      </c>
      <c r="I517" s="145">
        <f>I518</f>
        <v>1878.3</v>
      </c>
      <c r="J517" s="145">
        <f>J518</f>
        <v>2078.2999999999997</v>
      </c>
    </row>
    <row r="518" spans="2:10" ht="14.25" customHeight="1">
      <c r="B518" s="161" t="s">
        <v>300</v>
      </c>
      <c r="C518" s="106" t="s">
        <v>208</v>
      </c>
      <c r="D518" s="106" t="s">
        <v>216</v>
      </c>
      <c r="E518" s="173" t="s">
        <v>301</v>
      </c>
      <c r="F518" s="106"/>
      <c r="G518" s="106"/>
      <c r="H518" s="145">
        <f>H521+H524+H527</f>
        <v>2447.5</v>
      </c>
      <c r="I518" s="145">
        <f>I521+I524+I527</f>
        <v>1878.3</v>
      </c>
      <c r="J518" s="145">
        <f>J521+J524+J527</f>
        <v>2078.2999999999997</v>
      </c>
    </row>
    <row r="519" spans="2:10" ht="40.5" customHeight="1">
      <c r="B519" s="149" t="s">
        <v>278</v>
      </c>
      <c r="C519" s="106" t="s">
        <v>208</v>
      </c>
      <c r="D519" s="106" t="s">
        <v>216</v>
      </c>
      <c r="E519" s="173" t="s">
        <v>301</v>
      </c>
      <c r="F519" s="106" t="s">
        <v>279</v>
      </c>
      <c r="G519" s="106"/>
      <c r="H519" s="145">
        <f>H520</f>
        <v>2223.2</v>
      </c>
      <c r="I519" s="145">
        <f>I520</f>
        <v>1852.6</v>
      </c>
      <c r="J519" s="145">
        <f>J520</f>
        <v>2052.6</v>
      </c>
    </row>
    <row r="520" spans="2:10" ht="14.25" customHeight="1">
      <c r="B520" s="156" t="s">
        <v>280</v>
      </c>
      <c r="C520" s="106" t="s">
        <v>208</v>
      </c>
      <c r="D520" s="106" t="s">
        <v>216</v>
      </c>
      <c r="E520" s="173" t="s">
        <v>301</v>
      </c>
      <c r="F520" s="106" t="s">
        <v>281</v>
      </c>
      <c r="G520" s="106"/>
      <c r="H520" s="145">
        <f>H521</f>
        <v>2223.2</v>
      </c>
      <c r="I520" s="145">
        <f>I521</f>
        <v>1852.6</v>
      </c>
      <c r="J520" s="145">
        <f>J521</f>
        <v>2052.6</v>
      </c>
    </row>
    <row r="521" spans="2:10" ht="14.25" customHeight="1">
      <c r="B521" s="156" t="s">
        <v>270</v>
      </c>
      <c r="C521" s="106" t="s">
        <v>208</v>
      </c>
      <c r="D521" s="106" t="s">
        <v>216</v>
      </c>
      <c r="E521" s="173" t="s">
        <v>301</v>
      </c>
      <c r="F521" s="106" t="s">
        <v>281</v>
      </c>
      <c r="G521" s="106">
        <v>2</v>
      </c>
      <c r="H521" s="145">
        <f>'Прил. 8'!I736</f>
        <v>2223.2</v>
      </c>
      <c r="I521" s="145">
        <f>'Прил. 8'!J736</f>
        <v>1852.6</v>
      </c>
      <c r="J521" s="145">
        <f>'Прил. 8'!K736</f>
        <v>2052.6</v>
      </c>
    </row>
    <row r="522" spans="2:10" ht="14.25" customHeight="1">
      <c r="B522" s="159" t="s">
        <v>286</v>
      </c>
      <c r="C522" s="106" t="s">
        <v>208</v>
      </c>
      <c r="D522" s="106" t="s">
        <v>216</v>
      </c>
      <c r="E522" s="173" t="s">
        <v>301</v>
      </c>
      <c r="F522" s="106" t="s">
        <v>287</v>
      </c>
      <c r="G522" s="106"/>
      <c r="H522" s="145">
        <f>H523</f>
        <v>215.5</v>
      </c>
      <c r="I522" s="145">
        <f>I523</f>
        <v>25.7</v>
      </c>
      <c r="J522" s="145">
        <f>J523</f>
        <v>25.7</v>
      </c>
    </row>
    <row r="523" spans="2:10" ht="14.25" customHeight="1">
      <c r="B523" s="159" t="s">
        <v>288</v>
      </c>
      <c r="C523" s="106" t="s">
        <v>208</v>
      </c>
      <c r="D523" s="106" t="s">
        <v>216</v>
      </c>
      <c r="E523" s="173" t="s">
        <v>301</v>
      </c>
      <c r="F523" s="106" t="s">
        <v>289</v>
      </c>
      <c r="G523" s="106"/>
      <c r="H523" s="145">
        <f>H524</f>
        <v>215.5</v>
      </c>
      <c r="I523" s="145">
        <f>I524</f>
        <v>25.7</v>
      </c>
      <c r="J523" s="145">
        <f>J524</f>
        <v>25.7</v>
      </c>
    </row>
    <row r="524" spans="2:10" ht="14.25" customHeight="1">
      <c r="B524" s="156" t="s">
        <v>270</v>
      </c>
      <c r="C524" s="106" t="s">
        <v>208</v>
      </c>
      <c r="D524" s="106" t="s">
        <v>216</v>
      </c>
      <c r="E524" s="173" t="s">
        <v>301</v>
      </c>
      <c r="F524" s="106" t="s">
        <v>289</v>
      </c>
      <c r="G524" s="106">
        <v>2</v>
      </c>
      <c r="H524" s="145">
        <f>'Прил. 8'!I739</f>
        <v>215.5</v>
      </c>
      <c r="I524" s="145">
        <f>'Прил. 8'!J739</f>
        <v>25.7</v>
      </c>
      <c r="J524" s="145">
        <f>'Прил. 8'!K739</f>
        <v>25.7</v>
      </c>
    </row>
    <row r="525" spans="2:10" ht="14.25" customHeight="1">
      <c r="B525" s="160" t="s">
        <v>290</v>
      </c>
      <c r="C525" s="106" t="s">
        <v>208</v>
      </c>
      <c r="D525" s="106" t="s">
        <v>216</v>
      </c>
      <c r="E525" s="173" t="s">
        <v>301</v>
      </c>
      <c r="F525" s="101">
        <v>800</v>
      </c>
      <c r="G525" s="162"/>
      <c r="H525" s="145">
        <f>H526</f>
        <v>8.8</v>
      </c>
      <c r="I525" s="145">
        <f>I526</f>
        <v>0</v>
      </c>
      <c r="J525" s="145">
        <f>J526</f>
        <v>0</v>
      </c>
    </row>
    <row r="526" spans="2:10" ht="14.25" customHeight="1">
      <c r="B526" s="160" t="s">
        <v>292</v>
      </c>
      <c r="C526" s="106" t="s">
        <v>208</v>
      </c>
      <c r="D526" s="106" t="s">
        <v>216</v>
      </c>
      <c r="E526" s="173" t="s">
        <v>301</v>
      </c>
      <c r="F526" s="101">
        <v>850</v>
      </c>
      <c r="G526" s="162"/>
      <c r="H526" s="145">
        <f>H527</f>
        <v>8.8</v>
      </c>
      <c r="I526" s="145">
        <f>I527</f>
        <v>0</v>
      </c>
      <c r="J526" s="145">
        <f>J527</f>
        <v>0</v>
      </c>
    </row>
    <row r="527" spans="2:10" ht="14.25" customHeight="1">
      <c r="B527" s="160" t="s">
        <v>270</v>
      </c>
      <c r="C527" s="106" t="s">
        <v>208</v>
      </c>
      <c r="D527" s="106" t="s">
        <v>216</v>
      </c>
      <c r="E527" s="173" t="s">
        <v>301</v>
      </c>
      <c r="F527" s="101">
        <v>850</v>
      </c>
      <c r="G527" s="101">
        <v>2</v>
      </c>
      <c r="H527" s="145">
        <f>'Прил. 8'!I742</f>
        <v>8.8</v>
      </c>
      <c r="I527" s="145">
        <f>'Прил. 8'!J742</f>
        <v>0</v>
      </c>
      <c r="J527" s="145">
        <f>'Прил. 8'!K742</f>
        <v>0</v>
      </c>
    </row>
    <row r="528" spans="2:10" ht="41.25" customHeight="1">
      <c r="B528" s="153" t="s">
        <v>282</v>
      </c>
      <c r="C528" s="106" t="s">
        <v>208</v>
      </c>
      <c r="D528" s="106" t="s">
        <v>216</v>
      </c>
      <c r="E528" s="174" t="s">
        <v>283</v>
      </c>
      <c r="F528" s="210"/>
      <c r="G528" s="210"/>
      <c r="H528" s="211">
        <f>H529</f>
        <v>56.3</v>
      </c>
      <c r="I528" s="211">
        <f>I529</f>
        <v>0</v>
      </c>
      <c r="J528" s="211">
        <f>J529</f>
        <v>0</v>
      </c>
    </row>
    <row r="529" spans="2:10" ht="41.25" customHeight="1">
      <c r="B529" s="155" t="s">
        <v>278</v>
      </c>
      <c r="C529" s="106" t="s">
        <v>208</v>
      </c>
      <c r="D529" s="106" t="s">
        <v>216</v>
      </c>
      <c r="E529" s="174" t="s">
        <v>283</v>
      </c>
      <c r="F529" s="106" t="s">
        <v>279</v>
      </c>
      <c r="G529" s="106"/>
      <c r="H529" s="211">
        <f>H530</f>
        <v>56.3</v>
      </c>
      <c r="I529" s="211">
        <f>I530</f>
        <v>0</v>
      </c>
      <c r="J529" s="211">
        <f>J530</f>
        <v>0</v>
      </c>
    </row>
    <row r="530" spans="2:10" ht="14.25" customHeight="1">
      <c r="B530" s="156" t="s">
        <v>280</v>
      </c>
      <c r="C530" s="106" t="s">
        <v>208</v>
      </c>
      <c r="D530" s="106" t="s">
        <v>216</v>
      </c>
      <c r="E530" s="174" t="s">
        <v>283</v>
      </c>
      <c r="F530" s="106" t="s">
        <v>281</v>
      </c>
      <c r="G530" s="106"/>
      <c r="H530" s="107">
        <f>H531</f>
        <v>56.3</v>
      </c>
      <c r="I530" s="107">
        <f>I531</f>
        <v>0</v>
      </c>
      <c r="J530" s="107">
        <f>J531</f>
        <v>0</v>
      </c>
    </row>
    <row r="531" spans="2:10" ht="14.25" customHeight="1">
      <c r="B531" s="156" t="s">
        <v>271</v>
      </c>
      <c r="C531" s="106" t="s">
        <v>208</v>
      </c>
      <c r="D531" s="106" t="s">
        <v>216</v>
      </c>
      <c r="E531" s="174" t="s">
        <v>283</v>
      </c>
      <c r="F531" s="106" t="s">
        <v>281</v>
      </c>
      <c r="G531" s="106" t="s">
        <v>326</v>
      </c>
      <c r="H531" s="107">
        <f>'Прил. 8'!I746</f>
        <v>56.3</v>
      </c>
      <c r="I531" s="107">
        <f>'Прил. 8'!J746</f>
        <v>0</v>
      </c>
      <c r="J531" s="107">
        <f>'Прил. 8'!K746</f>
        <v>0</v>
      </c>
    </row>
    <row r="532" spans="2:10" ht="14.25" customHeight="1" hidden="1">
      <c r="B532" s="212" t="s">
        <v>217</v>
      </c>
      <c r="C532" s="105" t="s">
        <v>218</v>
      </c>
      <c r="D532" s="105"/>
      <c r="E532" s="9"/>
      <c r="F532" s="121"/>
      <c r="G532" s="121"/>
      <c r="H532" s="103">
        <f>H535</f>
        <v>0</v>
      </c>
      <c r="I532" s="103">
        <f>I535</f>
        <v>0</v>
      </c>
      <c r="J532" s="103">
        <f>J535</f>
        <v>0</v>
      </c>
    </row>
    <row r="533" spans="2:10" ht="14.25" customHeight="1" hidden="1">
      <c r="B533" s="146" t="s">
        <v>270</v>
      </c>
      <c r="C533" s="105"/>
      <c r="D533" s="105"/>
      <c r="E533" s="9"/>
      <c r="F533" s="121"/>
      <c r="G533" s="121">
        <v>2</v>
      </c>
      <c r="H533" s="103">
        <f>H540</f>
        <v>0</v>
      </c>
      <c r="I533" s="103"/>
      <c r="J533" s="103"/>
    </row>
    <row r="534" spans="2:10" ht="14.25" customHeight="1" hidden="1">
      <c r="B534" s="146" t="s">
        <v>271</v>
      </c>
      <c r="C534" s="105"/>
      <c r="D534" s="105"/>
      <c r="E534" s="9"/>
      <c r="F534" s="121"/>
      <c r="G534" s="121">
        <v>3</v>
      </c>
      <c r="H534" s="103">
        <f>H541</f>
        <v>0</v>
      </c>
      <c r="I534" s="103">
        <f>I535</f>
        <v>0</v>
      </c>
      <c r="J534" s="103">
        <f>J535</f>
        <v>0</v>
      </c>
    </row>
    <row r="535" spans="2:10" ht="14.25" customHeight="1" hidden="1">
      <c r="B535" s="213" t="s">
        <v>219</v>
      </c>
      <c r="C535" s="148" t="s">
        <v>218</v>
      </c>
      <c r="D535" s="148" t="s">
        <v>220</v>
      </c>
      <c r="E535" s="214"/>
      <c r="F535" s="215"/>
      <c r="G535" s="215"/>
      <c r="H535" s="216">
        <f>H537</f>
        <v>0</v>
      </c>
      <c r="I535" s="216">
        <f>I537</f>
        <v>0</v>
      </c>
      <c r="J535" s="216">
        <f>J537</f>
        <v>0</v>
      </c>
    </row>
    <row r="536" spans="2:10" ht="27.75" customHeight="1" hidden="1">
      <c r="B536" s="209" t="s">
        <v>430</v>
      </c>
      <c r="C536" s="106" t="s">
        <v>218</v>
      </c>
      <c r="D536" s="106" t="s">
        <v>220</v>
      </c>
      <c r="E536" s="174" t="s">
        <v>408</v>
      </c>
      <c r="F536" s="122"/>
      <c r="G536" s="122"/>
      <c r="H536" s="107">
        <f>H537</f>
        <v>0</v>
      </c>
      <c r="I536" s="107">
        <f>I537</f>
        <v>0</v>
      </c>
      <c r="J536" s="107">
        <f>J537</f>
        <v>0</v>
      </c>
    </row>
    <row r="537" spans="2:10" ht="27.75" customHeight="1" hidden="1">
      <c r="B537" s="160" t="s">
        <v>431</v>
      </c>
      <c r="C537" s="106" t="s">
        <v>218</v>
      </c>
      <c r="D537" s="106" t="s">
        <v>220</v>
      </c>
      <c r="E537" s="174" t="s">
        <v>432</v>
      </c>
      <c r="F537" s="122"/>
      <c r="G537" s="122"/>
      <c r="H537" s="107">
        <f>H538</f>
        <v>0</v>
      </c>
      <c r="I537" s="107">
        <f>I538</f>
        <v>0</v>
      </c>
      <c r="J537" s="107">
        <f>J538</f>
        <v>0</v>
      </c>
    </row>
    <row r="538" spans="2:10" ht="14.25" customHeight="1" hidden="1">
      <c r="B538" s="159" t="s">
        <v>286</v>
      </c>
      <c r="C538" s="106" t="s">
        <v>218</v>
      </c>
      <c r="D538" s="106" t="s">
        <v>220</v>
      </c>
      <c r="E538" s="174" t="s">
        <v>432</v>
      </c>
      <c r="F538" s="122">
        <v>200</v>
      </c>
      <c r="G538" s="122"/>
      <c r="H538" s="107">
        <f>H539</f>
        <v>0</v>
      </c>
      <c r="I538" s="107">
        <f>I539</f>
        <v>0</v>
      </c>
      <c r="J538" s="107">
        <f>J539</f>
        <v>0</v>
      </c>
    </row>
    <row r="539" spans="2:10" ht="14.25" customHeight="1" hidden="1">
      <c r="B539" s="159" t="s">
        <v>288</v>
      </c>
      <c r="C539" s="106" t="s">
        <v>218</v>
      </c>
      <c r="D539" s="106" t="s">
        <v>220</v>
      </c>
      <c r="E539" s="174" t="s">
        <v>432</v>
      </c>
      <c r="F539" s="122">
        <v>240</v>
      </c>
      <c r="G539" s="122"/>
      <c r="H539" s="107">
        <f>H541+H540</f>
        <v>0</v>
      </c>
      <c r="I539" s="107">
        <f>I541</f>
        <v>0</v>
      </c>
      <c r="J539" s="107">
        <f>J541</f>
        <v>0</v>
      </c>
    </row>
    <row r="540" spans="2:10" ht="14.25" customHeight="1" hidden="1">
      <c r="B540" s="156" t="s">
        <v>270</v>
      </c>
      <c r="C540" s="106" t="s">
        <v>218</v>
      </c>
      <c r="D540" s="106" t="s">
        <v>220</v>
      </c>
      <c r="E540" s="174" t="s">
        <v>432</v>
      </c>
      <c r="F540" s="122">
        <v>240</v>
      </c>
      <c r="G540" s="122">
        <v>2</v>
      </c>
      <c r="H540" s="107">
        <f>'Прил. 8'!I753</f>
        <v>0</v>
      </c>
      <c r="I540" s="107">
        <f>'Прил. 8'!J753</f>
        <v>0</v>
      </c>
      <c r="J540" s="107">
        <f>'Прил. 8'!K753</f>
        <v>0</v>
      </c>
    </row>
    <row r="541" spans="2:10" ht="15.75" customHeight="1" hidden="1">
      <c r="B541" s="156" t="s">
        <v>271</v>
      </c>
      <c r="C541" s="106" t="s">
        <v>218</v>
      </c>
      <c r="D541" s="106" t="s">
        <v>220</v>
      </c>
      <c r="E541" s="174" t="s">
        <v>432</v>
      </c>
      <c r="F541" s="122">
        <v>240</v>
      </c>
      <c r="G541" s="122">
        <v>3</v>
      </c>
      <c r="H541" s="107">
        <f>'Прил. 8'!I754</f>
        <v>0</v>
      </c>
      <c r="I541" s="107">
        <f>'Прил. 8'!J754</f>
        <v>0</v>
      </c>
      <c r="J541" s="107">
        <f>'Прил. 8'!K754</f>
        <v>0</v>
      </c>
    </row>
    <row r="542" spans="2:10" ht="12.75" customHeight="1">
      <c r="B542" s="146" t="s">
        <v>221</v>
      </c>
      <c r="C542" s="105" t="s">
        <v>222</v>
      </c>
      <c r="D542" s="105"/>
      <c r="E542" s="105"/>
      <c r="F542" s="105"/>
      <c r="G542" s="105"/>
      <c r="H542" s="144">
        <f>H546+H578+H646+H707+H847</f>
        <v>167817.9</v>
      </c>
      <c r="I542" s="144">
        <f>I546+I578+I646+I707+I847</f>
        <v>150647.4</v>
      </c>
      <c r="J542" s="144">
        <f>J546+J578+J646+J707+J847</f>
        <v>147201.2</v>
      </c>
    </row>
    <row r="543" spans="2:10" ht="12.75" customHeight="1">
      <c r="B543" s="146" t="s">
        <v>270</v>
      </c>
      <c r="C543" s="105"/>
      <c r="D543" s="105"/>
      <c r="E543" s="105"/>
      <c r="F543" s="105"/>
      <c r="G543" s="105" t="s">
        <v>294</v>
      </c>
      <c r="H543" s="144">
        <f>H553+H596+H602+H606+H628+H634+H665+H685+H713+H790+H854+H857+H860+H865+H868+H871+H718+H585+H669+H672+H675+H678+H563+H645+H690+H697+H704</f>
        <v>64301.099999999984</v>
      </c>
      <c r="I543" s="144">
        <f>I553+I596+I602+I606+I628+I634+I665+I685+I713+I790+I854+I857+I860+I865+I868+I871+I718+I585+I669+I672+I675+I678+I563+I645+I690+I697+I704</f>
        <v>55585.200000000004</v>
      </c>
      <c r="J543" s="144">
        <f>J553+J596+J602+J606+J628+J634+J665+J685+J713+J790+J854+J857+J860+J865+J868+J871+J718+J585+J669+J672+J675+J678+J563+J645+J690+J697+J704</f>
        <v>55152.299999999996</v>
      </c>
    </row>
    <row r="544" spans="2:10" ht="12.75" customHeight="1">
      <c r="B544" s="146" t="s">
        <v>271</v>
      </c>
      <c r="C544" s="105"/>
      <c r="D544" s="105"/>
      <c r="E544" s="105"/>
      <c r="F544" s="105"/>
      <c r="G544" s="105" t="s">
        <v>326</v>
      </c>
      <c r="H544" s="144">
        <f>H558+H577+H601+H607+H612+H617+H629+H635+H640+H875+H691+H698+H705</f>
        <v>86445.79999999999</v>
      </c>
      <c r="I544" s="144">
        <f>I558+I577+I601+I607+I612+I617+I629+I635+I640+I875+I691+I698+I705</f>
        <v>82042.59999999999</v>
      </c>
      <c r="J544" s="144">
        <f>J558+J577+J601+J607+J612+J617+J629+J635+J640+J875+J691+J698+J705</f>
        <v>80218.19999999998</v>
      </c>
    </row>
    <row r="545" spans="2:10" ht="12.75" customHeight="1">
      <c r="B545" s="146" t="s">
        <v>272</v>
      </c>
      <c r="C545" s="105"/>
      <c r="D545" s="105"/>
      <c r="E545" s="105"/>
      <c r="F545" s="105"/>
      <c r="G545" s="105" t="s">
        <v>304</v>
      </c>
      <c r="H545" s="144">
        <f>H636+H608+H623+H692+H699+H706</f>
        <v>17071</v>
      </c>
      <c r="I545" s="144">
        <f>I636+I608+I623+I692+I699+I706</f>
        <v>13019.599999999999</v>
      </c>
      <c r="J545" s="144">
        <f>J636+J608+J623+J692+J699+J706</f>
        <v>11830.7</v>
      </c>
    </row>
    <row r="546" spans="2:10" ht="12.75" customHeight="1">
      <c r="B546" s="181" t="s">
        <v>223</v>
      </c>
      <c r="C546" s="148" t="s">
        <v>222</v>
      </c>
      <c r="D546" s="148" t="s">
        <v>224</v>
      </c>
      <c r="E546" s="105"/>
      <c r="F546" s="105"/>
      <c r="G546" s="105"/>
      <c r="H546" s="145">
        <f>H547+H554+H573+H559</f>
        <v>25001.3</v>
      </c>
      <c r="I546" s="145">
        <f>I547+I554+I573+I559</f>
        <v>22935.199999999997</v>
      </c>
      <c r="J546" s="145">
        <f>J547+J554+J573+J559</f>
        <v>22437</v>
      </c>
    </row>
    <row r="547" spans="2:10" ht="27.75" customHeight="1">
      <c r="B547" s="217" t="s">
        <v>433</v>
      </c>
      <c r="C547" s="106" t="s">
        <v>222</v>
      </c>
      <c r="D547" s="106" t="s">
        <v>224</v>
      </c>
      <c r="E547" s="167" t="s">
        <v>434</v>
      </c>
      <c r="F547" s="106"/>
      <c r="G547" s="106"/>
      <c r="H547" s="145">
        <f aca="true" t="shared" si="3" ref="H547:H552">H548</f>
        <v>10417.3</v>
      </c>
      <c r="I547" s="145">
        <f aca="true" t="shared" si="4" ref="I547:I552">I548</f>
        <v>8831.4</v>
      </c>
      <c r="J547" s="145">
        <f aca="true" t="shared" si="5" ref="J547:J552">J548</f>
        <v>8531.4</v>
      </c>
    </row>
    <row r="548" spans="2:10" ht="14.25" customHeight="1">
      <c r="B548" s="170" t="s">
        <v>435</v>
      </c>
      <c r="C548" s="106" t="s">
        <v>222</v>
      </c>
      <c r="D548" s="106" t="s">
        <v>224</v>
      </c>
      <c r="E548" s="168" t="s">
        <v>436</v>
      </c>
      <c r="F548" s="106"/>
      <c r="G548" s="106"/>
      <c r="H548" s="145">
        <f t="shared" si="3"/>
        <v>10417.3</v>
      </c>
      <c r="I548" s="145">
        <f t="shared" si="4"/>
        <v>8831.4</v>
      </c>
      <c r="J548" s="145">
        <f t="shared" si="5"/>
        <v>8531.4</v>
      </c>
    </row>
    <row r="549" spans="2:10" ht="14.25" customHeight="1">
      <c r="B549" s="170" t="s">
        <v>437</v>
      </c>
      <c r="C549" s="106" t="s">
        <v>222</v>
      </c>
      <c r="D549" s="106" t="s">
        <v>224</v>
      </c>
      <c r="E549" s="168" t="s">
        <v>438</v>
      </c>
      <c r="F549" s="106"/>
      <c r="G549" s="106"/>
      <c r="H549" s="145">
        <f t="shared" si="3"/>
        <v>10417.3</v>
      </c>
      <c r="I549" s="145">
        <f t="shared" si="4"/>
        <v>8831.4</v>
      </c>
      <c r="J549" s="145">
        <f t="shared" si="5"/>
        <v>8531.4</v>
      </c>
    </row>
    <row r="550" spans="2:10" ht="14.25" customHeight="1">
      <c r="B550" s="169" t="s">
        <v>439</v>
      </c>
      <c r="C550" s="106" t="s">
        <v>222</v>
      </c>
      <c r="D550" s="106" t="s">
        <v>224</v>
      </c>
      <c r="E550" s="167" t="s">
        <v>440</v>
      </c>
      <c r="F550" s="106"/>
      <c r="G550" s="106"/>
      <c r="H550" s="145">
        <f t="shared" si="3"/>
        <v>10417.3</v>
      </c>
      <c r="I550" s="145">
        <f t="shared" si="4"/>
        <v>8831.4</v>
      </c>
      <c r="J550" s="145">
        <f t="shared" si="5"/>
        <v>8531.4</v>
      </c>
    </row>
    <row r="551" spans="2:10" ht="14.25" customHeight="1">
      <c r="B551" s="156" t="s">
        <v>441</v>
      </c>
      <c r="C551" s="106" t="s">
        <v>222</v>
      </c>
      <c r="D551" s="106" t="s">
        <v>224</v>
      </c>
      <c r="E551" s="167" t="s">
        <v>440</v>
      </c>
      <c r="F551" s="106" t="s">
        <v>354</v>
      </c>
      <c r="G551" s="106"/>
      <c r="H551" s="145">
        <f t="shared" si="3"/>
        <v>10417.3</v>
      </c>
      <c r="I551" s="145">
        <f t="shared" si="4"/>
        <v>8831.4</v>
      </c>
      <c r="J551" s="145">
        <f t="shared" si="5"/>
        <v>8531.4</v>
      </c>
    </row>
    <row r="552" spans="2:10" ht="12.75" customHeight="1">
      <c r="B552" s="156" t="s">
        <v>442</v>
      </c>
      <c r="C552" s="106" t="s">
        <v>222</v>
      </c>
      <c r="D552" s="106" t="s">
        <v>224</v>
      </c>
      <c r="E552" s="167" t="s">
        <v>440</v>
      </c>
      <c r="F552" s="106">
        <v>610</v>
      </c>
      <c r="G552" s="106"/>
      <c r="H552" s="145">
        <f t="shared" si="3"/>
        <v>10417.3</v>
      </c>
      <c r="I552" s="145">
        <f t="shared" si="4"/>
        <v>8831.4</v>
      </c>
      <c r="J552" s="145">
        <f t="shared" si="5"/>
        <v>8531.4</v>
      </c>
    </row>
    <row r="553" spans="2:16" ht="14.25" customHeight="1">
      <c r="B553" s="156" t="s">
        <v>270</v>
      </c>
      <c r="C553" s="106" t="s">
        <v>222</v>
      </c>
      <c r="D553" s="106" t="s">
        <v>224</v>
      </c>
      <c r="E553" s="167" t="s">
        <v>440</v>
      </c>
      <c r="F553" s="106">
        <v>610</v>
      </c>
      <c r="G553" s="106">
        <v>2</v>
      </c>
      <c r="H553" s="145">
        <f>'Прил. 8'!I800</f>
        <v>10417.3</v>
      </c>
      <c r="I553" s="145">
        <f>'Прил. 8'!J800</f>
        <v>8831.4</v>
      </c>
      <c r="J553" s="145">
        <f>'Прил. 8'!K800</f>
        <v>8531.4</v>
      </c>
      <c r="L553" s="218"/>
      <c r="M553" s="218"/>
      <c r="N553" s="218"/>
      <c r="O553" s="218"/>
      <c r="P553" s="218"/>
    </row>
    <row r="554" spans="2:10" ht="66.75" customHeight="1">
      <c r="B554" s="219" t="s">
        <v>443</v>
      </c>
      <c r="C554" s="106" t="s">
        <v>222</v>
      </c>
      <c r="D554" s="106" t="s">
        <v>224</v>
      </c>
      <c r="E554" s="220" t="s">
        <v>444</v>
      </c>
      <c r="F554" s="106"/>
      <c r="G554" s="106"/>
      <c r="H554" s="145">
        <f>H555</f>
        <v>14584</v>
      </c>
      <c r="I554" s="145">
        <f>I555</f>
        <v>14103.8</v>
      </c>
      <c r="J554" s="145">
        <f>J555</f>
        <v>13905.6</v>
      </c>
    </row>
    <row r="555" spans="2:10" ht="14.25" customHeight="1">
      <c r="B555" s="170" t="s">
        <v>437</v>
      </c>
      <c r="C555" s="106" t="s">
        <v>222</v>
      </c>
      <c r="D555" s="106" t="s">
        <v>224</v>
      </c>
      <c r="E555" s="220" t="s">
        <v>445</v>
      </c>
      <c r="F555" s="106"/>
      <c r="G555" s="106"/>
      <c r="H555" s="145">
        <f>H556</f>
        <v>14584</v>
      </c>
      <c r="I555" s="145">
        <f>I556</f>
        <v>14103.8</v>
      </c>
      <c r="J555" s="145">
        <f>J556</f>
        <v>13905.6</v>
      </c>
    </row>
    <row r="556" spans="2:10" ht="14.25" customHeight="1">
      <c r="B556" s="156" t="s">
        <v>441</v>
      </c>
      <c r="C556" s="106" t="s">
        <v>222</v>
      </c>
      <c r="D556" s="106" t="s">
        <v>224</v>
      </c>
      <c r="E556" s="220" t="s">
        <v>445</v>
      </c>
      <c r="F556" s="106" t="s">
        <v>354</v>
      </c>
      <c r="G556" s="106"/>
      <c r="H556" s="145">
        <f>H557</f>
        <v>14584</v>
      </c>
      <c r="I556" s="145">
        <f>I557</f>
        <v>14103.8</v>
      </c>
      <c r="J556" s="145">
        <f>J557</f>
        <v>13905.6</v>
      </c>
    </row>
    <row r="557" spans="2:10" ht="14.25" customHeight="1">
      <c r="B557" s="156" t="s">
        <v>442</v>
      </c>
      <c r="C557" s="106" t="s">
        <v>222</v>
      </c>
      <c r="D557" s="106" t="s">
        <v>224</v>
      </c>
      <c r="E557" s="220" t="s">
        <v>445</v>
      </c>
      <c r="F557" s="106">
        <v>610</v>
      </c>
      <c r="G557" s="106"/>
      <c r="H557" s="145">
        <f>H558</f>
        <v>14584</v>
      </c>
      <c r="I557" s="145">
        <f>I558</f>
        <v>14103.8</v>
      </c>
      <c r="J557" s="145">
        <f>J558</f>
        <v>13905.6</v>
      </c>
    </row>
    <row r="558" spans="2:10" ht="14.25" customHeight="1">
      <c r="B558" s="170" t="s">
        <v>271</v>
      </c>
      <c r="C558" s="106" t="s">
        <v>222</v>
      </c>
      <c r="D558" s="106" t="s">
        <v>224</v>
      </c>
      <c r="E558" s="220" t="s">
        <v>445</v>
      </c>
      <c r="F558" s="106">
        <v>610</v>
      </c>
      <c r="G558" s="106" t="s">
        <v>326</v>
      </c>
      <c r="H558" s="145">
        <f>'Прил. 8'!I805</f>
        <v>14584</v>
      </c>
      <c r="I558" s="145">
        <f>'Прил. 8'!J805</f>
        <v>14103.8</v>
      </c>
      <c r="J558" s="145">
        <f>'Прил. 8'!K805</f>
        <v>13905.6</v>
      </c>
    </row>
    <row r="559" spans="2:10" ht="28.5" customHeight="1">
      <c r="B559" s="166" t="s">
        <v>322</v>
      </c>
      <c r="C559" s="106" t="s">
        <v>222</v>
      </c>
      <c r="D559" s="106" t="s">
        <v>224</v>
      </c>
      <c r="E559" s="167" t="s">
        <v>313</v>
      </c>
      <c r="F559" s="106"/>
      <c r="G559" s="106"/>
      <c r="H559" s="107">
        <f>H560</f>
        <v>0</v>
      </c>
      <c r="I559" s="107">
        <f>I560</f>
        <v>0</v>
      </c>
      <c r="J559" s="107">
        <f>J560</f>
        <v>0</v>
      </c>
    </row>
    <row r="560" spans="2:10" ht="12.75" customHeight="1">
      <c r="B560" s="151" t="s">
        <v>298</v>
      </c>
      <c r="C560" s="106" t="s">
        <v>222</v>
      </c>
      <c r="D560" s="106" t="s">
        <v>224</v>
      </c>
      <c r="E560" s="168" t="s">
        <v>323</v>
      </c>
      <c r="F560" s="106"/>
      <c r="G560" s="106"/>
      <c r="H560" s="107">
        <f>H561</f>
        <v>0</v>
      </c>
      <c r="I560" s="107">
        <f>I561</f>
        <v>0</v>
      </c>
      <c r="J560" s="107">
        <f>J561</f>
        <v>0</v>
      </c>
    </row>
    <row r="561" spans="2:10" ht="12.75" customHeight="1">
      <c r="B561" s="149" t="s">
        <v>441</v>
      </c>
      <c r="C561" s="106" t="s">
        <v>222</v>
      </c>
      <c r="D561" s="106" t="s">
        <v>224</v>
      </c>
      <c r="E561" s="168" t="s">
        <v>323</v>
      </c>
      <c r="F561" s="106" t="s">
        <v>354</v>
      </c>
      <c r="G561" s="106"/>
      <c r="H561" s="107">
        <f>H562</f>
        <v>0</v>
      </c>
      <c r="I561" s="107">
        <f>I562</f>
        <v>0</v>
      </c>
      <c r="J561" s="107">
        <f>J562</f>
        <v>0</v>
      </c>
    </row>
    <row r="562" spans="2:10" ht="12.75" customHeight="1">
      <c r="B562" s="149" t="s">
        <v>442</v>
      </c>
      <c r="C562" s="106" t="s">
        <v>222</v>
      </c>
      <c r="D562" s="106" t="s">
        <v>224</v>
      </c>
      <c r="E562" s="168" t="s">
        <v>323</v>
      </c>
      <c r="F562" s="106" t="s">
        <v>446</v>
      </c>
      <c r="G562" s="106"/>
      <c r="H562" s="107">
        <f>H563</f>
        <v>0</v>
      </c>
      <c r="I562" s="107">
        <f>I563</f>
        <v>0</v>
      </c>
      <c r="J562" s="107">
        <f>J563</f>
        <v>0</v>
      </c>
    </row>
    <row r="563" spans="2:10" ht="14.25" customHeight="1">
      <c r="B563" s="149" t="s">
        <v>270</v>
      </c>
      <c r="C563" s="106" t="s">
        <v>222</v>
      </c>
      <c r="D563" s="106" t="s">
        <v>224</v>
      </c>
      <c r="E563" s="168" t="s">
        <v>323</v>
      </c>
      <c r="F563" s="106" t="s">
        <v>446</v>
      </c>
      <c r="G563" s="106" t="s">
        <v>294</v>
      </c>
      <c r="H563" s="107">
        <f>'Прил. 8'!I815</f>
        <v>0</v>
      </c>
      <c r="I563" s="107">
        <f>'Прил. 8'!J815</f>
        <v>0</v>
      </c>
      <c r="J563" s="107">
        <f>'Прил. 8'!K815</f>
        <v>0</v>
      </c>
    </row>
    <row r="564" spans="2:10" ht="14.25" customHeight="1" hidden="1">
      <c r="B564" s="156"/>
      <c r="C564" s="106"/>
      <c r="D564" s="106"/>
      <c r="E564" s="167"/>
      <c r="F564" s="106"/>
      <c r="G564" s="106"/>
      <c r="H564" s="145"/>
      <c r="I564" s="145"/>
      <c r="J564" s="145"/>
    </row>
    <row r="565" spans="2:10" ht="14.25" customHeight="1" hidden="1">
      <c r="B565" s="170"/>
      <c r="C565" s="106"/>
      <c r="D565" s="106"/>
      <c r="E565" s="167"/>
      <c r="F565" s="106"/>
      <c r="G565" s="106"/>
      <c r="H565" s="145"/>
      <c r="I565" s="145"/>
      <c r="J565" s="145"/>
    </row>
    <row r="566" spans="2:10" ht="14.25" customHeight="1" hidden="1">
      <c r="B566" s="156"/>
      <c r="C566" s="106"/>
      <c r="D566" s="106"/>
      <c r="E566" s="167"/>
      <c r="F566" s="106"/>
      <c r="G566" s="106"/>
      <c r="H566" s="145"/>
      <c r="I566" s="145"/>
      <c r="J566" s="145"/>
    </row>
    <row r="567" spans="2:10" ht="14.25" customHeight="1" hidden="1">
      <c r="B567" s="156"/>
      <c r="C567" s="106"/>
      <c r="D567" s="106"/>
      <c r="E567" s="167"/>
      <c r="F567" s="106"/>
      <c r="G567" s="106"/>
      <c r="H567" s="145"/>
      <c r="I567" s="145"/>
      <c r="J567" s="145"/>
    </row>
    <row r="568" spans="2:10" ht="14.25" customHeight="1" hidden="1">
      <c r="B568" s="170"/>
      <c r="C568" s="106"/>
      <c r="D568" s="106"/>
      <c r="E568" s="167"/>
      <c r="F568" s="106"/>
      <c r="G568" s="106"/>
      <c r="H568" s="145"/>
      <c r="I568" s="145"/>
      <c r="J568" s="145"/>
    </row>
    <row r="569" spans="2:10" ht="14.25" customHeight="1" hidden="1">
      <c r="B569" s="161"/>
      <c r="C569" s="106"/>
      <c r="D569" s="106"/>
      <c r="E569" s="167"/>
      <c r="F569" s="106"/>
      <c r="G569" s="106"/>
      <c r="H569" s="145"/>
      <c r="I569" s="145"/>
      <c r="J569" s="145"/>
    </row>
    <row r="570" spans="2:10" ht="14.25" customHeight="1" hidden="1">
      <c r="B570" s="156"/>
      <c r="C570" s="106"/>
      <c r="D570" s="106"/>
      <c r="E570" s="167"/>
      <c r="F570" s="106"/>
      <c r="G570" s="106"/>
      <c r="H570" s="145"/>
      <c r="I570" s="145"/>
      <c r="J570" s="145"/>
    </row>
    <row r="571" spans="2:10" ht="14.25" customHeight="1" hidden="1">
      <c r="B571" s="156"/>
      <c r="C571" s="106"/>
      <c r="D571" s="106"/>
      <c r="E571" s="167"/>
      <c r="F571" s="106"/>
      <c r="G571" s="106"/>
      <c r="H571" s="145"/>
      <c r="I571" s="145"/>
      <c r="J571" s="145"/>
    </row>
    <row r="572" spans="2:10" ht="14.25" customHeight="1" hidden="1">
      <c r="B572" s="156"/>
      <c r="C572" s="106"/>
      <c r="D572" s="106"/>
      <c r="E572" s="167"/>
      <c r="F572" s="106"/>
      <c r="G572" s="106"/>
      <c r="H572" s="145"/>
      <c r="I572" s="145"/>
      <c r="J572" s="145"/>
    </row>
    <row r="573" spans="2:10" ht="12.75" customHeight="1">
      <c r="B573" s="156" t="s">
        <v>274</v>
      </c>
      <c r="C573" s="106" t="s">
        <v>222</v>
      </c>
      <c r="D573" s="106" t="s">
        <v>224</v>
      </c>
      <c r="E573" s="167" t="s">
        <v>275</v>
      </c>
      <c r="F573" s="106"/>
      <c r="G573" s="106"/>
      <c r="H573" s="145">
        <f>H574</f>
        <v>0</v>
      </c>
      <c r="I573" s="145">
        <f>I574</f>
        <v>0</v>
      </c>
      <c r="J573" s="145">
        <f>J574</f>
        <v>0</v>
      </c>
    </row>
    <row r="574" spans="2:10" ht="27.75" customHeight="1" hidden="1">
      <c r="B574" s="149" t="s">
        <v>405</v>
      </c>
      <c r="C574" s="106" t="s">
        <v>222</v>
      </c>
      <c r="D574" s="106" t="s">
        <v>224</v>
      </c>
      <c r="E574" s="167" t="s">
        <v>406</v>
      </c>
      <c r="F574" s="106"/>
      <c r="G574" s="106"/>
      <c r="H574" s="145">
        <f>H575</f>
        <v>0</v>
      </c>
      <c r="I574" s="145">
        <f>I575</f>
        <v>0</v>
      </c>
      <c r="J574" s="145">
        <f>J575</f>
        <v>0</v>
      </c>
    </row>
    <row r="575" spans="2:10" ht="14.25" customHeight="1" hidden="1">
      <c r="B575" s="156" t="s">
        <v>441</v>
      </c>
      <c r="C575" s="106" t="s">
        <v>222</v>
      </c>
      <c r="D575" s="106" t="s">
        <v>224</v>
      </c>
      <c r="E575" s="167" t="s">
        <v>406</v>
      </c>
      <c r="F575" s="106" t="s">
        <v>354</v>
      </c>
      <c r="G575" s="106"/>
      <c r="H575" s="145">
        <f>H576</f>
        <v>0</v>
      </c>
      <c r="I575" s="145">
        <f>I576</f>
        <v>0</v>
      </c>
      <c r="J575" s="145">
        <f>J576</f>
        <v>0</v>
      </c>
    </row>
    <row r="576" spans="2:10" ht="14.25" customHeight="1" hidden="1">
      <c r="B576" s="156" t="s">
        <v>442</v>
      </c>
      <c r="C576" s="106" t="s">
        <v>222</v>
      </c>
      <c r="D576" s="106" t="s">
        <v>224</v>
      </c>
      <c r="E576" s="167" t="s">
        <v>406</v>
      </c>
      <c r="F576" s="106">
        <v>610</v>
      </c>
      <c r="G576" s="106"/>
      <c r="H576" s="145">
        <f>H577</f>
        <v>0</v>
      </c>
      <c r="I576" s="145">
        <f>I577</f>
        <v>0</v>
      </c>
      <c r="J576" s="145">
        <f>J577</f>
        <v>0</v>
      </c>
    </row>
    <row r="577" spans="2:10" ht="14.25" customHeight="1" hidden="1">
      <c r="B577" s="170" t="s">
        <v>271</v>
      </c>
      <c r="C577" s="106" t="s">
        <v>222</v>
      </c>
      <c r="D577" s="106" t="s">
        <v>224</v>
      </c>
      <c r="E577" s="167" t="s">
        <v>406</v>
      </c>
      <c r="F577" s="106">
        <v>610</v>
      </c>
      <c r="G577" s="106" t="s">
        <v>326</v>
      </c>
      <c r="H577" s="145"/>
      <c r="I577" s="145"/>
      <c r="J577" s="145"/>
    </row>
    <row r="578" spans="2:10" ht="12.75" customHeight="1" hidden="1">
      <c r="B578" s="181" t="s">
        <v>225</v>
      </c>
      <c r="C578" s="148" t="s">
        <v>222</v>
      </c>
      <c r="D578" s="148" t="s">
        <v>226</v>
      </c>
      <c r="E578" s="106"/>
      <c r="F578" s="106"/>
      <c r="G578" s="106"/>
      <c r="H578" s="145">
        <f>H590+H637+H579+H641</f>
        <v>124015.6</v>
      </c>
      <c r="I578" s="145">
        <f>I590+I637+I579+I641</f>
        <v>112553.7</v>
      </c>
      <c r="J578" s="145">
        <f>J590+J637+J579+J641</f>
        <v>110994.49999999999</v>
      </c>
    </row>
    <row r="579" spans="2:10" ht="41.25" customHeight="1">
      <c r="B579" s="221" t="s">
        <v>319</v>
      </c>
      <c r="C579" s="106" t="s">
        <v>222</v>
      </c>
      <c r="D579" s="106" t="s">
        <v>226</v>
      </c>
      <c r="E579" s="18" t="s">
        <v>320</v>
      </c>
      <c r="F579" s="106"/>
      <c r="G579" s="106"/>
      <c r="H579" s="107">
        <f>H582</f>
        <v>36.7</v>
      </c>
      <c r="I579" s="107">
        <f>I582</f>
        <v>0</v>
      </c>
      <c r="J579" s="107">
        <f>J582</f>
        <v>0</v>
      </c>
    </row>
    <row r="580" spans="2:10" ht="12.75" customHeight="1" hidden="1">
      <c r="B580" s="161"/>
      <c r="C580" s="106" t="s">
        <v>222</v>
      </c>
      <c r="D580" s="106" t="s">
        <v>226</v>
      </c>
      <c r="E580" s="18" t="s">
        <v>313</v>
      </c>
      <c r="F580" s="106"/>
      <c r="G580" s="106"/>
      <c r="H580" s="107">
        <f>H581</f>
        <v>36.7</v>
      </c>
      <c r="I580" s="107"/>
      <c r="J580" s="107"/>
    </row>
    <row r="581" spans="2:10" ht="12.75" customHeight="1" hidden="1">
      <c r="B581" s="161"/>
      <c r="C581" s="106" t="s">
        <v>222</v>
      </c>
      <c r="D581" s="106" t="s">
        <v>226</v>
      </c>
      <c r="E581" s="18" t="s">
        <v>313</v>
      </c>
      <c r="F581" s="106"/>
      <c r="G581" s="106"/>
      <c r="H581" s="107">
        <f>H582</f>
        <v>36.7</v>
      </c>
      <c r="I581" s="107"/>
      <c r="J581" s="107"/>
    </row>
    <row r="582" spans="2:10" ht="12.75" customHeight="1">
      <c r="B582" s="161" t="s">
        <v>298</v>
      </c>
      <c r="C582" s="106" t="s">
        <v>222</v>
      </c>
      <c r="D582" s="106" t="s">
        <v>226</v>
      </c>
      <c r="E582" s="174" t="s">
        <v>321</v>
      </c>
      <c r="F582" s="106"/>
      <c r="G582" s="106"/>
      <c r="H582" s="107">
        <f>H583</f>
        <v>36.7</v>
      </c>
      <c r="I582" s="107">
        <f>I583</f>
        <v>0</v>
      </c>
      <c r="J582" s="107">
        <f>J583</f>
        <v>0</v>
      </c>
    </row>
    <row r="583" spans="2:10" ht="12.75" customHeight="1">
      <c r="B583" s="159" t="s">
        <v>286</v>
      </c>
      <c r="C583" s="106" t="s">
        <v>222</v>
      </c>
      <c r="D583" s="106" t="s">
        <v>226</v>
      </c>
      <c r="E583" s="174" t="s">
        <v>321</v>
      </c>
      <c r="F583" s="106" t="s">
        <v>287</v>
      </c>
      <c r="G583" s="106"/>
      <c r="H583" s="107">
        <f>H584</f>
        <v>36.7</v>
      </c>
      <c r="I583" s="107">
        <f>I584</f>
        <v>0</v>
      </c>
      <c r="J583" s="107">
        <f>J584</f>
        <v>0</v>
      </c>
    </row>
    <row r="584" spans="2:10" ht="12.75" customHeight="1">
      <c r="B584" s="159" t="s">
        <v>288</v>
      </c>
      <c r="C584" s="106" t="s">
        <v>222</v>
      </c>
      <c r="D584" s="106" t="s">
        <v>226</v>
      </c>
      <c r="E584" s="174" t="s">
        <v>321</v>
      </c>
      <c r="F584" s="106" t="s">
        <v>289</v>
      </c>
      <c r="G584" s="106"/>
      <c r="H584" s="107">
        <f>H585</f>
        <v>36.7</v>
      </c>
      <c r="I584" s="107">
        <f>I585</f>
        <v>0</v>
      </c>
      <c r="J584" s="107">
        <f>J585</f>
        <v>0</v>
      </c>
    </row>
    <row r="585" spans="2:10" ht="12.75" customHeight="1">
      <c r="B585" s="156" t="s">
        <v>270</v>
      </c>
      <c r="C585" s="106" t="s">
        <v>222</v>
      </c>
      <c r="D585" s="106" t="s">
        <v>226</v>
      </c>
      <c r="E585" s="174" t="s">
        <v>321</v>
      </c>
      <c r="F585" s="106" t="s">
        <v>289</v>
      </c>
      <c r="G585" s="106">
        <v>2</v>
      </c>
      <c r="H585" s="107">
        <f>'Прил. 8'!I824</f>
        <v>36.7</v>
      </c>
      <c r="I585" s="107">
        <f>'Прил. 8'!J824</f>
        <v>0</v>
      </c>
      <c r="J585" s="107">
        <f>'Прил. 8'!K824</f>
        <v>0</v>
      </c>
    </row>
    <row r="586" spans="2:10" ht="12.75" customHeight="1" hidden="1">
      <c r="B586" s="181"/>
      <c r="C586" s="148"/>
      <c r="D586" s="148"/>
      <c r="E586" s="106"/>
      <c r="F586" s="106"/>
      <c r="G586" s="106"/>
      <c r="H586" s="145"/>
      <c r="I586" s="145"/>
      <c r="J586" s="145"/>
    </row>
    <row r="587" spans="2:10" ht="12.75" customHeight="1" hidden="1">
      <c r="B587" s="181"/>
      <c r="C587" s="148"/>
      <c r="D587" s="148"/>
      <c r="E587" s="106"/>
      <c r="F587" s="106"/>
      <c r="G587" s="106"/>
      <c r="H587" s="145"/>
      <c r="I587" s="145"/>
      <c r="J587" s="145"/>
    </row>
    <row r="588" spans="2:10" ht="12.75" customHeight="1" hidden="1">
      <c r="B588" s="181"/>
      <c r="C588" s="148"/>
      <c r="D588" s="148"/>
      <c r="E588" s="106"/>
      <c r="F588" s="106"/>
      <c r="G588" s="106"/>
      <c r="H588" s="145"/>
      <c r="I588" s="145"/>
      <c r="J588" s="145"/>
    </row>
    <row r="589" spans="2:10" ht="12.75" customHeight="1" hidden="1">
      <c r="B589" s="181"/>
      <c r="C589" s="148"/>
      <c r="D589" s="148"/>
      <c r="E589" s="106"/>
      <c r="F589" s="106"/>
      <c r="G589" s="106"/>
      <c r="H589" s="145"/>
      <c r="I589" s="145"/>
      <c r="J589" s="145"/>
    </row>
    <row r="590" spans="2:10" ht="26.25" customHeight="1">
      <c r="B590" s="217" t="s">
        <v>433</v>
      </c>
      <c r="C590" s="106" t="s">
        <v>222</v>
      </c>
      <c r="D590" s="106" t="s">
        <v>226</v>
      </c>
      <c r="E590" s="167" t="s">
        <v>434</v>
      </c>
      <c r="F590" s="106"/>
      <c r="G590" s="106"/>
      <c r="H590" s="145">
        <f>H591</f>
        <v>123878.90000000001</v>
      </c>
      <c r="I590" s="145">
        <f>I591</f>
        <v>112553.7</v>
      </c>
      <c r="J590" s="145">
        <f>J591</f>
        <v>110994.49999999999</v>
      </c>
    </row>
    <row r="591" spans="2:10" ht="14.25" customHeight="1">
      <c r="B591" s="222" t="s">
        <v>447</v>
      </c>
      <c r="C591" s="106" t="s">
        <v>222</v>
      </c>
      <c r="D591" s="106" t="s">
        <v>226</v>
      </c>
      <c r="E591" s="167" t="s">
        <v>448</v>
      </c>
      <c r="F591" s="106"/>
      <c r="G591" s="106"/>
      <c r="H591" s="145">
        <f>H592+H597+H603+H609+H613+H618+H624+H630</f>
        <v>123878.90000000001</v>
      </c>
      <c r="I591" s="145">
        <f>I592+I597+I603+I609+I613+I618+I624+I630</f>
        <v>112553.7</v>
      </c>
      <c r="J591" s="145">
        <f>J592+J597+J603+J609+J613+J618+J624+J630</f>
        <v>110994.49999999999</v>
      </c>
    </row>
    <row r="592" spans="2:10" ht="28.5">
      <c r="B592" s="156" t="s">
        <v>449</v>
      </c>
      <c r="C592" s="106" t="s">
        <v>222</v>
      </c>
      <c r="D592" s="106" t="s">
        <v>226</v>
      </c>
      <c r="E592" s="167" t="s">
        <v>450</v>
      </c>
      <c r="F592" s="106"/>
      <c r="G592" s="106"/>
      <c r="H592" s="145">
        <f>H593</f>
        <v>34581.4</v>
      </c>
      <c r="I592" s="145">
        <f>I593</f>
        <v>30975.9</v>
      </c>
      <c r="J592" s="145">
        <f>J593</f>
        <v>30590.5</v>
      </c>
    </row>
    <row r="593" spans="2:10" ht="12.75" customHeight="1">
      <c r="B593" s="159" t="s">
        <v>451</v>
      </c>
      <c r="C593" s="106" t="s">
        <v>222</v>
      </c>
      <c r="D593" s="106" t="s">
        <v>226</v>
      </c>
      <c r="E593" s="167" t="s">
        <v>452</v>
      </c>
      <c r="F593" s="106"/>
      <c r="G593" s="106"/>
      <c r="H593" s="145">
        <f>H594</f>
        <v>34581.4</v>
      </c>
      <c r="I593" s="145">
        <f>I594</f>
        <v>30975.9</v>
      </c>
      <c r="J593" s="145">
        <f>J594</f>
        <v>30590.5</v>
      </c>
    </row>
    <row r="594" spans="2:10" ht="28.5">
      <c r="B594" s="156" t="s">
        <v>441</v>
      </c>
      <c r="C594" s="106" t="s">
        <v>222</v>
      </c>
      <c r="D594" s="106" t="s">
        <v>226</v>
      </c>
      <c r="E594" s="167" t="s">
        <v>452</v>
      </c>
      <c r="F594" s="106" t="s">
        <v>354</v>
      </c>
      <c r="G594" s="106"/>
      <c r="H594" s="145">
        <f>H595</f>
        <v>34581.4</v>
      </c>
      <c r="I594" s="145">
        <f>I595</f>
        <v>30975.9</v>
      </c>
      <c r="J594" s="145">
        <f>J595</f>
        <v>30590.5</v>
      </c>
    </row>
    <row r="595" spans="2:10" ht="14.25" customHeight="1">
      <c r="B595" s="156" t="s">
        <v>442</v>
      </c>
      <c r="C595" s="106" t="s">
        <v>222</v>
      </c>
      <c r="D595" s="106" t="s">
        <v>226</v>
      </c>
      <c r="E595" s="167" t="s">
        <v>452</v>
      </c>
      <c r="F595" s="106">
        <v>610</v>
      </c>
      <c r="G595" s="106"/>
      <c r="H595" s="145">
        <f>H596</f>
        <v>34581.4</v>
      </c>
      <c r="I595" s="145">
        <f>I596</f>
        <v>30975.9</v>
      </c>
      <c r="J595" s="145">
        <f>J596</f>
        <v>30590.5</v>
      </c>
    </row>
    <row r="596" spans="2:10" ht="14.25" customHeight="1">
      <c r="B596" s="156" t="s">
        <v>270</v>
      </c>
      <c r="C596" s="106" t="s">
        <v>222</v>
      </c>
      <c r="D596" s="106" t="s">
        <v>226</v>
      </c>
      <c r="E596" s="167" t="s">
        <v>452</v>
      </c>
      <c r="F596" s="106">
        <v>610</v>
      </c>
      <c r="G596" s="106">
        <v>2</v>
      </c>
      <c r="H596" s="145">
        <f>'Прил. 8'!I829</f>
        <v>34581.4</v>
      </c>
      <c r="I596" s="145">
        <f>'Прил. 8'!J829</f>
        <v>30975.9</v>
      </c>
      <c r="J596" s="145">
        <f>'Прил. 8'!K829</f>
        <v>30590.5</v>
      </c>
    </row>
    <row r="597" spans="2:10" ht="14.25" customHeight="1">
      <c r="B597" s="156" t="s">
        <v>453</v>
      </c>
      <c r="C597" s="106" t="s">
        <v>222</v>
      </c>
      <c r="D597" s="106" t="s">
        <v>226</v>
      </c>
      <c r="E597" s="167" t="s">
        <v>454</v>
      </c>
      <c r="F597" s="106"/>
      <c r="G597" s="106"/>
      <c r="H597" s="145">
        <f>H598</f>
        <v>4517.8</v>
      </c>
      <c r="I597" s="145">
        <f>I598</f>
        <v>4504.6</v>
      </c>
      <c r="J597" s="145">
        <f>J598</f>
        <v>4440.4</v>
      </c>
    </row>
    <row r="598" spans="2:10" ht="27.75" customHeight="1">
      <c r="B598" s="149" t="s">
        <v>455</v>
      </c>
      <c r="C598" s="106" t="s">
        <v>222</v>
      </c>
      <c r="D598" s="106" t="s">
        <v>226</v>
      </c>
      <c r="E598" s="167" t="s">
        <v>456</v>
      </c>
      <c r="F598" s="106"/>
      <c r="G598" s="106"/>
      <c r="H598" s="145">
        <f>H599</f>
        <v>4517.8</v>
      </c>
      <c r="I598" s="145">
        <f>I599</f>
        <v>4504.6</v>
      </c>
      <c r="J598" s="145">
        <f>J599</f>
        <v>4440.4</v>
      </c>
    </row>
    <row r="599" spans="2:10" ht="28.5">
      <c r="B599" s="149" t="s">
        <v>441</v>
      </c>
      <c r="C599" s="106" t="s">
        <v>222</v>
      </c>
      <c r="D599" s="106" t="s">
        <v>226</v>
      </c>
      <c r="E599" s="167" t="s">
        <v>456</v>
      </c>
      <c r="F599" s="106" t="s">
        <v>354</v>
      </c>
      <c r="G599" s="106"/>
      <c r="H599" s="145">
        <f>H600</f>
        <v>4517.8</v>
      </c>
      <c r="I599" s="145">
        <f>I600</f>
        <v>4504.6</v>
      </c>
      <c r="J599" s="145">
        <f>J600</f>
        <v>4440.4</v>
      </c>
    </row>
    <row r="600" spans="2:10" ht="14.25" customHeight="1">
      <c r="B600" s="156" t="s">
        <v>442</v>
      </c>
      <c r="C600" s="106" t="s">
        <v>222</v>
      </c>
      <c r="D600" s="106" t="s">
        <v>226</v>
      </c>
      <c r="E600" s="167" t="s">
        <v>456</v>
      </c>
      <c r="F600" s="106">
        <v>610</v>
      </c>
      <c r="G600" s="106"/>
      <c r="H600" s="145">
        <f>H602+H601</f>
        <v>4517.8</v>
      </c>
      <c r="I600" s="145">
        <f>I602+I601</f>
        <v>4504.6</v>
      </c>
      <c r="J600" s="145">
        <f>J602+J601</f>
        <v>4440.4</v>
      </c>
    </row>
    <row r="601" spans="2:10" ht="14.25" customHeight="1">
      <c r="B601" s="170" t="s">
        <v>271</v>
      </c>
      <c r="C601" s="106" t="s">
        <v>222</v>
      </c>
      <c r="D601" s="106" t="s">
        <v>226</v>
      </c>
      <c r="E601" s="167" t="s">
        <v>456</v>
      </c>
      <c r="F601" s="106" t="s">
        <v>446</v>
      </c>
      <c r="G601" s="106" t="s">
        <v>326</v>
      </c>
      <c r="H601" s="145">
        <f>'Прил. 8'!I834</f>
        <v>2258.9</v>
      </c>
      <c r="I601" s="145">
        <f>'Прил. 8'!J834</f>
        <v>2252.3</v>
      </c>
      <c r="J601" s="145">
        <f>'Прил. 8'!K834</f>
        <v>2220.2</v>
      </c>
    </row>
    <row r="602" spans="2:10" ht="14.25" customHeight="1">
      <c r="B602" s="170" t="s">
        <v>270</v>
      </c>
      <c r="C602" s="106" t="s">
        <v>222</v>
      </c>
      <c r="D602" s="106" t="s">
        <v>226</v>
      </c>
      <c r="E602" s="167" t="s">
        <v>457</v>
      </c>
      <c r="F602" s="106">
        <v>610</v>
      </c>
      <c r="G602" s="106" t="s">
        <v>294</v>
      </c>
      <c r="H602" s="145">
        <f>'Прил. 8'!I835</f>
        <v>2258.9</v>
      </c>
      <c r="I602" s="145">
        <f>'Прил. 8'!J835</f>
        <v>2252.3</v>
      </c>
      <c r="J602" s="145">
        <f>'Прил. 8'!K835</f>
        <v>2220.2</v>
      </c>
    </row>
    <row r="603" spans="2:10" ht="28.5">
      <c r="B603" s="151" t="s">
        <v>458</v>
      </c>
      <c r="C603" s="106" t="s">
        <v>222</v>
      </c>
      <c r="D603" s="106" t="s">
        <v>226</v>
      </c>
      <c r="E603" s="167" t="s">
        <v>459</v>
      </c>
      <c r="F603" s="106"/>
      <c r="G603" s="106"/>
      <c r="H603" s="145">
        <f>H604</f>
        <v>3974.4</v>
      </c>
      <c r="I603" s="145">
        <f>I604</f>
        <v>3902.7999999999997</v>
      </c>
      <c r="J603" s="145">
        <f>J604</f>
        <v>4049.1000000000004</v>
      </c>
    </row>
    <row r="604" spans="2:10" ht="27.75" customHeight="1">
      <c r="B604" s="149" t="s">
        <v>441</v>
      </c>
      <c r="C604" s="106" t="s">
        <v>222</v>
      </c>
      <c r="D604" s="106" t="s">
        <v>226</v>
      </c>
      <c r="E604" s="167" t="s">
        <v>460</v>
      </c>
      <c r="F604" s="106" t="s">
        <v>354</v>
      </c>
      <c r="G604" s="106"/>
      <c r="H604" s="145">
        <f>H605</f>
        <v>3974.4</v>
      </c>
      <c r="I604" s="145">
        <f>I605</f>
        <v>3902.7999999999997</v>
      </c>
      <c r="J604" s="145">
        <f>J605</f>
        <v>4049.1000000000004</v>
      </c>
    </row>
    <row r="605" spans="2:10" ht="14.25" customHeight="1">
      <c r="B605" s="156" t="s">
        <v>442</v>
      </c>
      <c r="C605" s="106" t="s">
        <v>222</v>
      </c>
      <c r="D605" s="106" t="s">
        <v>226</v>
      </c>
      <c r="E605" s="167" t="s">
        <v>460</v>
      </c>
      <c r="F605" s="106">
        <v>610</v>
      </c>
      <c r="G605" s="106"/>
      <c r="H605" s="145">
        <f>H607+H606+H608</f>
        <v>3974.4</v>
      </c>
      <c r="I605" s="145">
        <f>I607+I606+I608</f>
        <v>3902.7999999999997</v>
      </c>
      <c r="J605" s="145">
        <f>J607+J606+J608</f>
        <v>4049.1000000000004</v>
      </c>
    </row>
    <row r="606" spans="2:10" ht="14.25" customHeight="1">
      <c r="B606" s="170" t="s">
        <v>270</v>
      </c>
      <c r="C606" s="106" t="s">
        <v>222</v>
      </c>
      <c r="D606" s="106" t="s">
        <v>226</v>
      </c>
      <c r="E606" s="167" t="s">
        <v>460</v>
      </c>
      <c r="F606" s="106">
        <v>610</v>
      </c>
      <c r="G606" s="106" t="s">
        <v>294</v>
      </c>
      <c r="H606" s="145">
        <f>'Прил. 8'!I839</f>
        <v>39.7</v>
      </c>
      <c r="I606" s="145">
        <f>'Прил. 8'!J839</f>
        <v>39</v>
      </c>
      <c r="J606" s="145">
        <f>'Прил. 8'!K839</f>
        <v>40.5</v>
      </c>
    </row>
    <row r="607" spans="2:10" ht="14.25" customHeight="1">
      <c r="B607" s="170" t="s">
        <v>271</v>
      </c>
      <c r="C607" s="106" t="s">
        <v>222</v>
      </c>
      <c r="D607" s="106" t="s">
        <v>226</v>
      </c>
      <c r="E607" s="167" t="s">
        <v>460</v>
      </c>
      <c r="F607" s="106">
        <v>610</v>
      </c>
      <c r="G607" s="106" t="s">
        <v>326</v>
      </c>
      <c r="H607" s="145">
        <f>'Прил. 8'!I840</f>
        <v>354.1</v>
      </c>
      <c r="I607" s="145">
        <f>'Прил. 8'!J840</f>
        <v>347.7</v>
      </c>
      <c r="J607" s="145">
        <f>'Прил. 8'!K840</f>
        <v>360.8</v>
      </c>
    </row>
    <row r="608" spans="2:10" ht="14.25" customHeight="1">
      <c r="B608" s="156" t="s">
        <v>272</v>
      </c>
      <c r="C608" s="106" t="s">
        <v>222</v>
      </c>
      <c r="D608" s="106" t="s">
        <v>226</v>
      </c>
      <c r="E608" s="167" t="s">
        <v>460</v>
      </c>
      <c r="F608" s="106">
        <v>610</v>
      </c>
      <c r="G608" s="106" t="s">
        <v>304</v>
      </c>
      <c r="H608" s="145">
        <f>'Прил. 8'!I841</f>
        <v>3580.6</v>
      </c>
      <c r="I608" s="145">
        <f>'Прил. 8'!J841</f>
        <v>3516.1</v>
      </c>
      <c r="J608" s="145">
        <f>'Прил. 8'!K841</f>
        <v>3647.8</v>
      </c>
    </row>
    <row r="609" spans="2:10" ht="85.5">
      <c r="B609" s="151" t="s">
        <v>461</v>
      </c>
      <c r="C609" s="106" t="s">
        <v>222</v>
      </c>
      <c r="D609" s="106" t="s">
        <v>226</v>
      </c>
      <c r="E609" s="167" t="s">
        <v>462</v>
      </c>
      <c r="F609" s="106"/>
      <c r="G609" s="106"/>
      <c r="H609" s="145">
        <f>H610</f>
        <v>67340.3</v>
      </c>
      <c r="I609" s="145">
        <f>I610</f>
        <v>63785.7</v>
      </c>
      <c r="J609" s="145">
        <f>J610</f>
        <v>62195.2</v>
      </c>
    </row>
    <row r="610" spans="2:10" ht="28.5">
      <c r="B610" s="156" t="s">
        <v>441</v>
      </c>
      <c r="C610" s="106" t="s">
        <v>222</v>
      </c>
      <c r="D610" s="106" t="s">
        <v>226</v>
      </c>
      <c r="E610" s="167" t="s">
        <v>463</v>
      </c>
      <c r="F610" s="106" t="s">
        <v>354</v>
      </c>
      <c r="G610" s="106"/>
      <c r="H610" s="145">
        <f>H611</f>
        <v>67340.3</v>
      </c>
      <c r="I610" s="145">
        <f>I611</f>
        <v>63785.7</v>
      </c>
      <c r="J610" s="145">
        <f>J611</f>
        <v>62195.2</v>
      </c>
    </row>
    <row r="611" spans="2:10" ht="14.25" customHeight="1">
      <c r="B611" s="156" t="s">
        <v>442</v>
      </c>
      <c r="C611" s="106" t="s">
        <v>222</v>
      </c>
      <c r="D611" s="106" t="s">
        <v>226</v>
      </c>
      <c r="E611" s="167" t="s">
        <v>463</v>
      </c>
      <c r="F611" s="106">
        <v>610</v>
      </c>
      <c r="G611" s="106"/>
      <c r="H611" s="145">
        <f>H612</f>
        <v>67340.3</v>
      </c>
      <c r="I611" s="145">
        <f>I612</f>
        <v>63785.7</v>
      </c>
      <c r="J611" s="145">
        <f>J612</f>
        <v>62195.2</v>
      </c>
    </row>
    <row r="612" spans="2:10" ht="14.25" customHeight="1">
      <c r="B612" s="170" t="s">
        <v>271</v>
      </c>
      <c r="C612" s="106" t="s">
        <v>222</v>
      </c>
      <c r="D612" s="106" t="s">
        <v>226</v>
      </c>
      <c r="E612" s="167" t="s">
        <v>463</v>
      </c>
      <c r="F612" s="106">
        <v>610</v>
      </c>
      <c r="G612" s="106" t="s">
        <v>326</v>
      </c>
      <c r="H612" s="145">
        <f>'Прил. 8'!I845</f>
        <v>67340.3</v>
      </c>
      <c r="I612" s="145">
        <f>'Прил. 8'!J845</f>
        <v>63785.7</v>
      </c>
      <c r="J612" s="145">
        <f>'Прил. 8'!K845</f>
        <v>62195.2</v>
      </c>
    </row>
    <row r="613" spans="2:10" ht="14.25" customHeight="1">
      <c r="B613" s="156" t="s">
        <v>464</v>
      </c>
      <c r="C613" s="106" t="s">
        <v>222</v>
      </c>
      <c r="D613" s="106" t="s">
        <v>226</v>
      </c>
      <c r="E613" s="167" t="s">
        <v>465</v>
      </c>
      <c r="F613" s="106"/>
      <c r="G613" s="106"/>
      <c r="H613" s="145">
        <f>H615</f>
        <v>1536.4</v>
      </c>
      <c r="I613" s="145">
        <f>I615</f>
        <v>1536.4</v>
      </c>
      <c r="J613" s="145">
        <f>J615</f>
        <v>1536.4</v>
      </c>
    </row>
    <row r="614" spans="2:10" ht="12.75" customHeight="1">
      <c r="B614" s="159" t="s">
        <v>298</v>
      </c>
      <c r="C614" s="106" t="s">
        <v>222</v>
      </c>
      <c r="D614" s="106" t="s">
        <v>226</v>
      </c>
      <c r="E614" s="167" t="s">
        <v>466</v>
      </c>
      <c r="F614" s="106"/>
      <c r="G614" s="106"/>
      <c r="H614" s="145">
        <f>H615</f>
        <v>1536.4</v>
      </c>
      <c r="I614" s="145">
        <f>I615</f>
        <v>1536.4</v>
      </c>
      <c r="J614" s="145">
        <f>J615</f>
        <v>1536.4</v>
      </c>
    </row>
    <row r="615" spans="2:10" ht="14.25" customHeight="1">
      <c r="B615" s="156" t="s">
        <v>441</v>
      </c>
      <c r="C615" s="106" t="s">
        <v>222</v>
      </c>
      <c r="D615" s="106" t="s">
        <v>226</v>
      </c>
      <c r="E615" s="167" t="s">
        <v>466</v>
      </c>
      <c r="F615" s="106" t="s">
        <v>354</v>
      </c>
      <c r="G615" s="106"/>
      <c r="H615" s="145">
        <f>H616</f>
        <v>1536.4</v>
      </c>
      <c r="I615" s="145">
        <f>I616</f>
        <v>1536.4</v>
      </c>
      <c r="J615" s="145">
        <f>J616</f>
        <v>1536.4</v>
      </c>
    </row>
    <row r="616" spans="2:10" ht="14.25" customHeight="1">
      <c r="B616" s="156" t="s">
        <v>442</v>
      </c>
      <c r="C616" s="106" t="s">
        <v>222</v>
      </c>
      <c r="D616" s="106" t="s">
        <v>226</v>
      </c>
      <c r="E616" s="167" t="s">
        <v>466</v>
      </c>
      <c r="F616" s="106">
        <v>610</v>
      </c>
      <c r="G616" s="106"/>
      <c r="H616" s="145">
        <f>H617</f>
        <v>1536.4</v>
      </c>
      <c r="I616" s="145">
        <f>I617</f>
        <v>1536.4</v>
      </c>
      <c r="J616" s="145">
        <f>J617</f>
        <v>1536.4</v>
      </c>
    </row>
    <row r="617" spans="2:10" ht="14.25" customHeight="1">
      <c r="B617" s="170" t="s">
        <v>271</v>
      </c>
      <c r="C617" s="106" t="s">
        <v>222</v>
      </c>
      <c r="D617" s="106" t="s">
        <v>226</v>
      </c>
      <c r="E617" s="167" t="s">
        <v>466</v>
      </c>
      <c r="F617" s="106">
        <v>610</v>
      </c>
      <c r="G617" s="106" t="s">
        <v>326</v>
      </c>
      <c r="H617" s="145">
        <f>'Прил. 8'!I850</f>
        <v>1536.4</v>
      </c>
      <c r="I617" s="145">
        <f>'Прил. 8'!J850</f>
        <v>1536.4</v>
      </c>
      <c r="J617" s="145">
        <f>'Прил. 8'!K850</f>
        <v>1536.4</v>
      </c>
    </row>
    <row r="618" spans="2:10" ht="15.75" customHeight="1">
      <c r="B618" s="156" t="s">
        <v>464</v>
      </c>
      <c r="C618" s="106" t="s">
        <v>222</v>
      </c>
      <c r="D618" s="106" t="s">
        <v>226</v>
      </c>
      <c r="E618" s="167" t="s">
        <v>467</v>
      </c>
      <c r="F618" s="106"/>
      <c r="G618" s="106"/>
      <c r="H618" s="145">
        <f>H620</f>
        <v>7848.3</v>
      </c>
      <c r="I618" s="145">
        <f>I620</f>
        <v>7848.3</v>
      </c>
      <c r="J618" s="145">
        <f>J620</f>
        <v>8182.9</v>
      </c>
    </row>
    <row r="619" spans="2:10" ht="12.75" customHeight="1">
      <c r="B619" s="159" t="s">
        <v>451</v>
      </c>
      <c r="C619" s="106" t="s">
        <v>222</v>
      </c>
      <c r="D619" s="106" t="s">
        <v>226</v>
      </c>
      <c r="E619" s="167" t="s">
        <v>468</v>
      </c>
      <c r="F619" s="106"/>
      <c r="G619" s="106"/>
      <c r="H619" s="145">
        <f>H620</f>
        <v>7848.3</v>
      </c>
      <c r="I619" s="145">
        <f>I620</f>
        <v>7848.3</v>
      </c>
      <c r="J619" s="145">
        <f>J620</f>
        <v>8182.9</v>
      </c>
    </row>
    <row r="620" spans="2:10" ht="12.75" customHeight="1">
      <c r="B620" s="156" t="s">
        <v>441</v>
      </c>
      <c r="C620" s="106" t="s">
        <v>222</v>
      </c>
      <c r="D620" s="106" t="s">
        <v>226</v>
      </c>
      <c r="E620" s="167" t="s">
        <v>468</v>
      </c>
      <c r="F620" s="106" t="s">
        <v>354</v>
      </c>
      <c r="G620" s="106"/>
      <c r="H620" s="145">
        <f>H621</f>
        <v>7848.3</v>
      </c>
      <c r="I620" s="145">
        <f>I621</f>
        <v>7848.3</v>
      </c>
      <c r="J620" s="145">
        <f>J621</f>
        <v>8182.9</v>
      </c>
    </row>
    <row r="621" spans="2:10" ht="12.75" customHeight="1">
      <c r="B621" s="156" t="s">
        <v>442</v>
      </c>
      <c r="C621" s="106" t="s">
        <v>222</v>
      </c>
      <c r="D621" s="106" t="s">
        <v>226</v>
      </c>
      <c r="E621" s="167" t="s">
        <v>468</v>
      </c>
      <c r="F621" s="106">
        <v>610</v>
      </c>
      <c r="G621" s="106"/>
      <c r="H621" s="145">
        <f>H622</f>
        <v>7848.3</v>
      </c>
      <c r="I621" s="145">
        <f>I622</f>
        <v>7848.3</v>
      </c>
      <c r="J621" s="145">
        <f>J622</f>
        <v>8182.9</v>
      </c>
    </row>
    <row r="622" spans="2:10" ht="12.75" customHeight="1">
      <c r="B622" s="156" t="s">
        <v>442</v>
      </c>
      <c r="C622" s="106" t="s">
        <v>222</v>
      </c>
      <c r="D622" s="106" t="s">
        <v>226</v>
      </c>
      <c r="E622" s="167" t="s">
        <v>468</v>
      </c>
      <c r="F622" s="106">
        <v>610</v>
      </c>
      <c r="G622" s="106"/>
      <c r="H622" s="145">
        <f>H623</f>
        <v>7848.3</v>
      </c>
      <c r="I622" s="145">
        <f>I623</f>
        <v>7848.3</v>
      </c>
      <c r="J622" s="145">
        <f>J623</f>
        <v>8182.9</v>
      </c>
    </row>
    <row r="623" spans="2:10" ht="14.25" customHeight="1">
      <c r="B623" s="156" t="s">
        <v>272</v>
      </c>
      <c r="C623" s="106" t="s">
        <v>222</v>
      </c>
      <c r="D623" s="106" t="s">
        <v>226</v>
      </c>
      <c r="E623" s="167" t="s">
        <v>468</v>
      </c>
      <c r="F623" s="106">
        <v>610</v>
      </c>
      <c r="G623" s="106" t="s">
        <v>304</v>
      </c>
      <c r="H623" s="145">
        <f>'Прил. 8'!I856</f>
        <v>7848.3</v>
      </c>
      <c r="I623" s="145">
        <f>'Прил. 8'!J856</f>
        <v>7848.3</v>
      </c>
      <c r="J623" s="145">
        <f>'Прил. 8'!K856</f>
        <v>8182.9</v>
      </c>
    </row>
    <row r="624" spans="2:10" ht="27.75" customHeight="1" hidden="1">
      <c r="B624" s="156" t="s">
        <v>469</v>
      </c>
      <c r="C624" s="106" t="s">
        <v>222</v>
      </c>
      <c r="D624" s="106" t="s">
        <v>226</v>
      </c>
      <c r="E624" s="167" t="s">
        <v>470</v>
      </c>
      <c r="F624" s="106"/>
      <c r="G624" s="106"/>
      <c r="H624" s="145">
        <f>H626</f>
        <v>0</v>
      </c>
      <c r="I624" s="145">
        <f>I626</f>
        <v>0</v>
      </c>
      <c r="J624" s="145">
        <f>J626</f>
        <v>0</v>
      </c>
    </row>
    <row r="625" spans="2:10" ht="12.75" customHeight="1" hidden="1">
      <c r="B625" s="159" t="s">
        <v>298</v>
      </c>
      <c r="C625" s="106" t="s">
        <v>222</v>
      </c>
      <c r="D625" s="106" t="s">
        <v>226</v>
      </c>
      <c r="E625" s="167" t="s">
        <v>471</v>
      </c>
      <c r="F625" s="106"/>
      <c r="G625" s="106"/>
      <c r="H625" s="145">
        <f>H626</f>
        <v>0</v>
      </c>
      <c r="I625" s="145">
        <f>I626</f>
        <v>0</v>
      </c>
      <c r="J625" s="145">
        <f>J626</f>
        <v>0</v>
      </c>
    </row>
    <row r="626" spans="2:10" ht="12.75" customHeight="1" hidden="1">
      <c r="B626" s="156" t="s">
        <v>441</v>
      </c>
      <c r="C626" s="106" t="s">
        <v>222</v>
      </c>
      <c r="D626" s="106" t="s">
        <v>226</v>
      </c>
      <c r="E626" s="167" t="s">
        <v>471</v>
      </c>
      <c r="F626" s="106" t="s">
        <v>354</v>
      </c>
      <c r="G626" s="106"/>
      <c r="H626" s="145">
        <f>H627</f>
        <v>0</v>
      </c>
      <c r="I626" s="145">
        <f>I627</f>
        <v>0</v>
      </c>
      <c r="J626" s="145">
        <f>J627</f>
        <v>0</v>
      </c>
    </row>
    <row r="627" spans="2:10" ht="12.75" customHeight="1" hidden="1">
      <c r="B627" s="156" t="s">
        <v>442</v>
      </c>
      <c r="C627" s="106" t="s">
        <v>222</v>
      </c>
      <c r="D627" s="106" t="s">
        <v>226</v>
      </c>
      <c r="E627" s="167" t="s">
        <v>471</v>
      </c>
      <c r="F627" s="106">
        <v>610</v>
      </c>
      <c r="G627" s="106"/>
      <c r="H627" s="145">
        <f>H628+H629</f>
        <v>0</v>
      </c>
      <c r="I627" s="145">
        <f>I628+I629</f>
        <v>0</v>
      </c>
      <c r="J627" s="145">
        <f>J628+J629</f>
        <v>0</v>
      </c>
    </row>
    <row r="628" spans="2:10" ht="14.25" customHeight="1" hidden="1">
      <c r="B628" s="156" t="s">
        <v>270</v>
      </c>
      <c r="C628" s="106" t="s">
        <v>222</v>
      </c>
      <c r="D628" s="106" t="s">
        <v>226</v>
      </c>
      <c r="E628" s="167" t="s">
        <v>472</v>
      </c>
      <c r="F628" s="106">
        <v>610</v>
      </c>
      <c r="G628" s="106">
        <v>2</v>
      </c>
      <c r="H628" s="145"/>
      <c r="I628" s="145"/>
      <c r="J628" s="145"/>
    </row>
    <row r="629" spans="2:10" ht="14.25" customHeight="1" hidden="1">
      <c r="B629" s="170" t="s">
        <v>271</v>
      </c>
      <c r="C629" s="106" t="s">
        <v>222</v>
      </c>
      <c r="D629" s="106" t="s">
        <v>226</v>
      </c>
      <c r="E629" s="167" t="s">
        <v>473</v>
      </c>
      <c r="F629" s="106">
        <v>610</v>
      </c>
      <c r="G629" s="106" t="s">
        <v>326</v>
      </c>
      <c r="H629" s="145"/>
      <c r="I629" s="145"/>
      <c r="J629" s="145"/>
    </row>
    <row r="630" spans="2:10" ht="29.25" customHeight="1">
      <c r="B630" s="151" t="s">
        <v>474</v>
      </c>
      <c r="C630" s="106" t="s">
        <v>222</v>
      </c>
      <c r="D630" s="106" t="s">
        <v>226</v>
      </c>
      <c r="E630" s="167" t="s">
        <v>475</v>
      </c>
      <c r="F630" s="106"/>
      <c r="G630" s="106"/>
      <c r="H630" s="145">
        <f>H631</f>
        <v>4080.3</v>
      </c>
      <c r="I630" s="145">
        <f>I632</f>
        <v>0</v>
      </c>
      <c r="J630" s="145">
        <f>J631</f>
        <v>0</v>
      </c>
    </row>
    <row r="631" spans="2:10" ht="28.5" customHeight="1">
      <c r="B631" s="151" t="s">
        <v>476</v>
      </c>
      <c r="C631" s="106" t="s">
        <v>222</v>
      </c>
      <c r="D631" s="106" t="s">
        <v>226</v>
      </c>
      <c r="E631" s="173" t="s">
        <v>477</v>
      </c>
      <c r="F631" s="106"/>
      <c r="G631" s="106"/>
      <c r="H631" s="145">
        <f>H632</f>
        <v>4080.3</v>
      </c>
      <c r="I631" s="145">
        <f>I632</f>
        <v>0</v>
      </c>
      <c r="J631" s="145">
        <f>J632</f>
        <v>0</v>
      </c>
    </row>
    <row r="632" spans="2:10" ht="15.75" customHeight="1">
      <c r="B632" s="156" t="s">
        <v>441</v>
      </c>
      <c r="C632" s="106" t="s">
        <v>222</v>
      </c>
      <c r="D632" s="106" t="s">
        <v>226</v>
      </c>
      <c r="E632" s="173" t="s">
        <v>477</v>
      </c>
      <c r="F632" s="106" t="s">
        <v>354</v>
      </c>
      <c r="G632" s="106"/>
      <c r="H632" s="145">
        <f>H633</f>
        <v>4080.3</v>
      </c>
      <c r="I632" s="145">
        <f>I633</f>
        <v>0</v>
      </c>
      <c r="J632" s="145">
        <f>J633</f>
        <v>0</v>
      </c>
    </row>
    <row r="633" spans="2:10" ht="15" customHeight="1">
      <c r="B633" s="156" t="s">
        <v>442</v>
      </c>
      <c r="C633" s="106" t="s">
        <v>222</v>
      </c>
      <c r="D633" s="106" t="s">
        <v>226</v>
      </c>
      <c r="E633" s="173" t="s">
        <v>477</v>
      </c>
      <c r="F633" s="106" t="s">
        <v>446</v>
      </c>
      <c r="G633" s="106"/>
      <c r="H633" s="145">
        <f>H634+H635+H636</f>
        <v>4080.3</v>
      </c>
      <c r="I633" s="145">
        <f>I634</f>
        <v>0</v>
      </c>
      <c r="J633" s="145">
        <f>J634+J635+J636</f>
        <v>0</v>
      </c>
    </row>
    <row r="634" spans="2:10" ht="15.75" customHeight="1">
      <c r="B634" s="156" t="s">
        <v>270</v>
      </c>
      <c r="C634" s="106" t="s">
        <v>222</v>
      </c>
      <c r="D634" s="106" t="s">
        <v>226</v>
      </c>
      <c r="E634" s="173" t="s">
        <v>477</v>
      </c>
      <c r="F634" s="106" t="s">
        <v>446</v>
      </c>
      <c r="G634" s="106" t="s">
        <v>294</v>
      </c>
      <c r="H634" s="145">
        <f>'Прил. 8'!I867</f>
        <v>204</v>
      </c>
      <c r="I634" s="145">
        <f>'Прил. 8'!J867</f>
        <v>0</v>
      </c>
      <c r="J634" s="145">
        <f>'Прил. 8'!K867</f>
        <v>0</v>
      </c>
    </row>
    <row r="635" spans="2:10" ht="15.75" customHeight="1">
      <c r="B635" s="170" t="s">
        <v>271</v>
      </c>
      <c r="C635" s="106" t="s">
        <v>222</v>
      </c>
      <c r="D635" s="106" t="s">
        <v>226</v>
      </c>
      <c r="E635" s="173" t="s">
        <v>477</v>
      </c>
      <c r="F635" s="106" t="s">
        <v>446</v>
      </c>
      <c r="G635" s="106" t="s">
        <v>326</v>
      </c>
      <c r="H635" s="145">
        <f>'Прил. 8'!I868</f>
        <v>38.8</v>
      </c>
      <c r="I635" s="145">
        <f>'Прил. 8'!J868</f>
        <v>0</v>
      </c>
      <c r="J635" s="145">
        <f>'Прил. 8'!K868</f>
        <v>0</v>
      </c>
    </row>
    <row r="636" spans="2:10" ht="15.75" customHeight="1">
      <c r="B636" s="156" t="s">
        <v>272</v>
      </c>
      <c r="C636" s="106" t="s">
        <v>222</v>
      </c>
      <c r="D636" s="106" t="s">
        <v>226</v>
      </c>
      <c r="E636" s="173" t="s">
        <v>477</v>
      </c>
      <c r="F636" s="106" t="s">
        <v>446</v>
      </c>
      <c r="G636" s="106" t="s">
        <v>304</v>
      </c>
      <c r="H636" s="145">
        <f>'Прил. 8'!I869</f>
        <v>3837.5</v>
      </c>
      <c r="I636" s="145">
        <f>'Прил. 8'!J869</f>
        <v>0</v>
      </c>
      <c r="J636" s="145">
        <f>'Прил. 8'!K869</f>
        <v>0</v>
      </c>
    </row>
    <row r="637" spans="2:10" ht="27" customHeight="1">
      <c r="B637" s="149" t="s">
        <v>405</v>
      </c>
      <c r="C637" s="106" t="s">
        <v>222</v>
      </c>
      <c r="D637" s="106" t="s">
        <v>226</v>
      </c>
      <c r="E637" s="152" t="s">
        <v>406</v>
      </c>
      <c r="F637" s="106"/>
      <c r="G637" s="106"/>
      <c r="H637" s="145">
        <f>H638</f>
        <v>100</v>
      </c>
      <c r="I637" s="145">
        <f>I638</f>
        <v>0</v>
      </c>
      <c r="J637" s="145">
        <f>J638</f>
        <v>0</v>
      </c>
    </row>
    <row r="638" spans="2:10" ht="15.75" customHeight="1">
      <c r="B638" s="159" t="s">
        <v>286</v>
      </c>
      <c r="C638" s="106" t="s">
        <v>222</v>
      </c>
      <c r="D638" s="106" t="s">
        <v>226</v>
      </c>
      <c r="E638" s="152" t="s">
        <v>406</v>
      </c>
      <c r="F638" s="106" t="s">
        <v>287</v>
      </c>
      <c r="G638" s="106"/>
      <c r="H638" s="145">
        <f>H639</f>
        <v>100</v>
      </c>
      <c r="I638" s="145">
        <f>I639</f>
        <v>0</v>
      </c>
      <c r="J638" s="145">
        <f>J639</f>
        <v>0</v>
      </c>
    </row>
    <row r="639" spans="2:10" ht="15.75" customHeight="1">
      <c r="B639" s="159" t="s">
        <v>288</v>
      </c>
      <c r="C639" s="106" t="s">
        <v>222</v>
      </c>
      <c r="D639" s="106" t="s">
        <v>226</v>
      </c>
      <c r="E639" s="152" t="s">
        <v>406</v>
      </c>
      <c r="F639" s="106" t="s">
        <v>289</v>
      </c>
      <c r="G639" s="106"/>
      <c r="H639" s="145">
        <f>H640</f>
        <v>100</v>
      </c>
      <c r="I639" s="145">
        <f>I640</f>
        <v>0</v>
      </c>
      <c r="J639" s="145">
        <f>J640</f>
        <v>0</v>
      </c>
    </row>
    <row r="640" spans="2:10" ht="15.75" customHeight="1">
      <c r="B640" s="159" t="s">
        <v>271</v>
      </c>
      <c r="C640" s="106" t="s">
        <v>222</v>
      </c>
      <c r="D640" s="106" t="s">
        <v>226</v>
      </c>
      <c r="E640" s="152" t="s">
        <v>406</v>
      </c>
      <c r="F640" s="106" t="s">
        <v>289</v>
      </c>
      <c r="G640" s="106" t="s">
        <v>326</v>
      </c>
      <c r="H640" s="145">
        <f>'Прил. 8'!I873</f>
        <v>100</v>
      </c>
      <c r="I640" s="145">
        <f>'Прил. 8'!J873</f>
        <v>0</v>
      </c>
      <c r="J640" s="145">
        <f>'Прил. 8'!K873</f>
        <v>0</v>
      </c>
    </row>
    <row r="641" spans="2:10" ht="28.5" customHeight="1">
      <c r="B641" s="166" t="s">
        <v>322</v>
      </c>
      <c r="C641" s="106" t="s">
        <v>222</v>
      </c>
      <c r="D641" s="106" t="s">
        <v>226</v>
      </c>
      <c r="E641" s="167" t="s">
        <v>313</v>
      </c>
      <c r="F641" s="106"/>
      <c r="G641" s="106"/>
      <c r="H641" s="107">
        <f>H642</f>
        <v>0</v>
      </c>
      <c r="I641" s="107">
        <f>I642</f>
        <v>0</v>
      </c>
      <c r="J641" s="107">
        <f>J642</f>
        <v>0</v>
      </c>
    </row>
    <row r="642" spans="2:10" ht="15.75" customHeight="1">
      <c r="B642" s="151" t="s">
        <v>298</v>
      </c>
      <c r="C642" s="106" t="s">
        <v>222</v>
      </c>
      <c r="D642" s="106" t="s">
        <v>226</v>
      </c>
      <c r="E642" s="168" t="s">
        <v>323</v>
      </c>
      <c r="F642" s="106"/>
      <c r="G642" s="106"/>
      <c r="H642" s="107">
        <f>H643</f>
        <v>0</v>
      </c>
      <c r="I642" s="107">
        <f>I643</f>
        <v>0</v>
      </c>
      <c r="J642" s="107">
        <f>J643</f>
        <v>0</v>
      </c>
    </row>
    <row r="643" spans="2:10" ht="15.75" customHeight="1">
      <c r="B643" s="149" t="s">
        <v>441</v>
      </c>
      <c r="C643" s="106" t="s">
        <v>222</v>
      </c>
      <c r="D643" s="106" t="s">
        <v>226</v>
      </c>
      <c r="E643" s="168" t="s">
        <v>323</v>
      </c>
      <c r="F643" s="106" t="s">
        <v>354</v>
      </c>
      <c r="G643" s="106"/>
      <c r="H643" s="107">
        <f>H644</f>
        <v>0</v>
      </c>
      <c r="I643" s="107">
        <f>I644</f>
        <v>0</v>
      </c>
      <c r="J643" s="107">
        <f>J644</f>
        <v>0</v>
      </c>
    </row>
    <row r="644" spans="2:10" ht="15.75" customHeight="1">
      <c r="B644" s="149" t="s">
        <v>442</v>
      </c>
      <c r="C644" s="106" t="s">
        <v>222</v>
      </c>
      <c r="D644" s="106" t="s">
        <v>226</v>
      </c>
      <c r="E644" s="168" t="s">
        <v>323</v>
      </c>
      <c r="F644" s="106" t="s">
        <v>446</v>
      </c>
      <c r="G644" s="106"/>
      <c r="H644" s="107">
        <f>H645</f>
        <v>0</v>
      </c>
      <c r="I644" s="107">
        <f>I645</f>
        <v>0</v>
      </c>
      <c r="J644" s="107">
        <f>J645</f>
        <v>0</v>
      </c>
    </row>
    <row r="645" spans="2:10" ht="15.75" customHeight="1">
      <c r="B645" s="149" t="s">
        <v>270</v>
      </c>
      <c r="C645" s="106" t="s">
        <v>222</v>
      </c>
      <c r="D645" s="106" t="s">
        <v>226</v>
      </c>
      <c r="E645" s="168" t="s">
        <v>323</v>
      </c>
      <c r="F645" s="106" t="s">
        <v>446</v>
      </c>
      <c r="G645" s="106" t="s">
        <v>294</v>
      </c>
      <c r="H645" s="107">
        <f>'Прил. 8'!I878</f>
        <v>0</v>
      </c>
      <c r="I645" s="107">
        <f>'Прил. 8'!J878</f>
        <v>0</v>
      </c>
      <c r="J645" s="107">
        <f>'Прил. 8'!K878</f>
        <v>0</v>
      </c>
    </row>
    <row r="646" spans="2:10" ht="12.75" customHeight="1">
      <c r="B646" s="223" t="s">
        <v>478</v>
      </c>
      <c r="C646" s="148" t="s">
        <v>222</v>
      </c>
      <c r="D646" s="148" t="s">
        <v>228</v>
      </c>
      <c r="E646" s="167"/>
      <c r="F646" s="106"/>
      <c r="G646" s="106"/>
      <c r="H646" s="145">
        <f>H659+H667+H670+H673+H676+H679+H686+H693+H700</f>
        <v>13303.399999999998</v>
      </c>
      <c r="I646" s="145">
        <f>I659+I667+I670+I673+I676+I679+I686+I693+I700</f>
        <v>10807.3</v>
      </c>
      <c r="J646" s="145">
        <f>J659+J667+J670+J673+J676+J679+J686+J693+J700</f>
        <v>9018.5</v>
      </c>
    </row>
    <row r="647" spans="2:10" ht="12.75" customHeight="1" hidden="1">
      <c r="B647" s="217"/>
      <c r="C647" s="106"/>
      <c r="D647" s="106"/>
      <c r="E647" s="167"/>
      <c r="F647" s="106"/>
      <c r="G647" s="106"/>
      <c r="H647" s="145"/>
      <c r="I647" s="145"/>
      <c r="J647" s="145"/>
    </row>
    <row r="648" spans="2:10" ht="12.75" customHeight="1" hidden="1">
      <c r="B648" s="159"/>
      <c r="C648" s="106"/>
      <c r="D648" s="106"/>
      <c r="E648" s="167"/>
      <c r="F648" s="106"/>
      <c r="G648" s="106"/>
      <c r="H648" s="145"/>
      <c r="I648" s="145"/>
      <c r="J648" s="145"/>
    </row>
    <row r="649" spans="2:10" ht="12.75" customHeight="1" hidden="1">
      <c r="B649" s="159"/>
      <c r="C649" s="106"/>
      <c r="D649" s="106"/>
      <c r="E649" s="167"/>
      <c r="F649" s="106"/>
      <c r="G649" s="106"/>
      <c r="H649" s="145"/>
      <c r="I649" s="145"/>
      <c r="J649" s="145"/>
    </row>
    <row r="650" spans="2:10" ht="12.75" customHeight="1" hidden="1">
      <c r="B650" s="161"/>
      <c r="C650" s="106"/>
      <c r="D650" s="106"/>
      <c r="E650" s="167"/>
      <c r="F650" s="106"/>
      <c r="G650" s="106"/>
      <c r="H650" s="145"/>
      <c r="I650" s="145"/>
      <c r="J650" s="145"/>
    </row>
    <row r="651" spans="2:10" ht="12.75" customHeight="1" hidden="1">
      <c r="B651" s="156"/>
      <c r="C651" s="106"/>
      <c r="D651" s="106"/>
      <c r="E651" s="167"/>
      <c r="F651" s="101"/>
      <c r="G651" s="106"/>
      <c r="H651" s="145"/>
      <c r="I651" s="145"/>
      <c r="J651" s="145"/>
    </row>
    <row r="652" spans="2:10" ht="12.75" customHeight="1" hidden="1">
      <c r="B652" s="156"/>
      <c r="C652" s="106"/>
      <c r="D652" s="106"/>
      <c r="E652" s="167"/>
      <c r="F652" s="101"/>
      <c r="G652" s="106"/>
      <c r="H652" s="145"/>
      <c r="I652" s="145"/>
      <c r="J652" s="145"/>
    </row>
    <row r="653" spans="2:10" ht="12.75" customHeight="1" hidden="1">
      <c r="B653" s="156"/>
      <c r="C653" s="106"/>
      <c r="D653" s="106"/>
      <c r="E653" s="167"/>
      <c r="F653" s="101"/>
      <c r="G653" s="106"/>
      <c r="H653" s="145"/>
      <c r="I653" s="145"/>
      <c r="J653" s="145"/>
    </row>
    <row r="654" spans="2:10" ht="12.75" customHeight="1" hidden="1">
      <c r="B654" s="156"/>
      <c r="C654" s="106"/>
      <c r="D654" s="106"/>
      <c r="E654" s="167"/>
      <c r="F654" s="106"/>
      <c r="G654" s="106"/>
      <c r="H654" s="145"/>
      <c r="I654" s="145"/>
      <c r="J654" s="145"/>
    </row>
    <row r="655" spans="2:10" ht="12.75" customHeight="1" hidden="1">
      <c r="B655" s="161"/>
      <c r="C655" s="106"/>
      <c r="D655" s="106"/>
      <c r="E655" s="167"/>
      <c r="F655" s="106"/>
      <c r="G655" s="106"/>
      <c r="H655" s="145"/>
      <c r="I655" s="145"/>
      <c r="J655" s="145"/>
    </row>
    <row r="656" spans="2:10" ht="12.75" customHeight="1" hidden="1">
      <c r="B656" s="156"/>
      <c r="C656" s="106"/>
      <c r="D656" s="106"/>
      <c r="E656" s="167"/>
      <c r="F656" s="101"/>
      <c r="G656" s="106"/>
      <c r="H656" s="145"/>
      <c r="I656" s="145"/>
      <c r="J656" s="145"/>
    </row>
    <row r="657" spans="2:10" ht="12.75" customHeight="1" hidden="1">
      <c r="B657" s="156"/>
      <c r="C657" s="106"/>
      <c r="D657" s="106"/>
      <c r="E657" s="167"/>
      <c r="F657" s="101"/>
      <c r="G657" s="106"/>
      <c r="H657" s="145"/>
      <c r="I657" s="145"/>
      <c r="J657" s="145"/>
    </row>
    <row r="658" spans="2:10" ht="12.75" customHeight="1" hidden="1">
      <c r="B658" s="156"/>
      <c r="C658" s="106"/>
      <c r="D658" s="106"/>
      <c r="E658" s="167"/>
      <c r="F658" s="101"/>
      <c r="G658" s="106"/>
      <c r="H658" s="145"/>
      <c r="I658" s="145"/>
      <c r="J658" s="145"/>
    </row>
    <row r="659" spans="2:10" ht="27.75" customHeight="1">
      <c r="B659" s="217" t="s">
        <v>433</v>
      </c>
      <c r="C659" s="106" t="s">
        <v>222</v>
      </c>
      <c r="D659" s="106" t="s">
        <v>228</v>
      </c>
      <c r="E659" s="167" t="s">
        <v>434</v>
      </c>
      <c r="F659" s="106"/>
      <c r="G659" s="106"/>
      <c r="H659" s="145">
        <f aca="true" t="shared" si="6" ref="H659:H664">H660</f>
        <v>5396.2</v>
      </c>
      <c r="I659" s="145">
        <f aca="true" t="shared" si="7" ref="I659:I664">I660</f>
        <v>4311.1</v>
      </c>
      <c r="J659" s="145">
        <f aca="true" t="shared" si="8" ref="J659:J664">J660</f>
        <v>4211.1</v>
      </c>
    </row>
    <row r="660" spans="2:10" ht="13.5" customHeight="1">
      <c r="B660" s="158" t="s">
        <v>479</v>
      </c>
      <c r="C660" s="106" t="s">
        <v>222</v>
      </c>
      <c r="D660" s="106" t="s">
        <v>228</v>
      </c>
      <c r="E660" s="167" t="s">
        <v>480</v>
      </c>
      <c r="F660" s="106"/>
      <c r="G660" s="106"/>
      <c r="H660" s="145">
        <f t="shared" si="6"/>
        <v>5396.2</v>
      </c>
      <c r="I660" s="145">
        <f t="shared" si="7"/>
        <v>4311.1</v>
      </c>
      <c r="J660" s="145">
        <f t="shared" si="8"/>
        <v>4211.1</v>
      </c>
    </row>
    <row r="661" spans="2:10" ht="27.75" customHeight="1">
      <c r="B661" s="158" t="s">
        <v>481</v>
      </c>
      <c r="C661" s="106" t="s">
        <v>222</v>
      </c>
      <c r="D661" s="106" t="s">
        <v>228</v>
      </c>
      <c r="E661" s="167" t="s">
        <v>482</v>
      </c>
      <c r="F661" s="106"/>
      <c r="G661" s="106"/>
      <c r="H661" s="145">
        <f t="shared" si="6"/>
        <v>5396.2</v>
      </c>
      <c r="I661" s="145">
        <f t="shared" si="7"/>
        <v>4311.1</v>
      </c>
      <c r="J661" s="145">
        <f t="shared" si="8"/>
        <v>4211.1</v>
      </c>
    </row>
    <row r="662" spans="2:10" ht="12.75" customHeight="1">
      <c r="B662" s="159" t="s">
        <v>451</v>
      </c>
      <c r="C662" s="106" t="s">
        <v>222</v>
      </c>
      <c r="D662" s="106" t="s">
        <v>228</v>
      </c>
      <c r="E662" s="173" t="s">
        <v>483</v>
      </c>
      <c r="F662" s="106"/>
      <c r="G662" s="106"/>
      <c r="H662" s="145">
        <f t="shared" si="6"/>
        <v>5396.2</v>
      </c>
      <c r="I662" s="145">
        <f t="shared" si="7"/>
        <v>4311.1</v>
      </c>
      <c r="J662" s="145">
        <f t="shared" si="8"/>
        <v>4211.1</v>
      </c>
    </row>
    <row r="663" spans="2:10" ht="12.75" customHeight="1">
      <c r="B663" s="156" t="s">
        <v>441</v>
      </c>
      <c r="C663" s="106" t="s">
        <v>222</v>
      </c>
      <c r="D663" s="106" t="s">
        <v>228</v>
      </c>
      <c r="E663" s="173" t="s">
        <v>483</v>
      </c>
      <c r="F663" s="106" t="s">
        <v>354</v>
      </c>
      <c r="G663" s="106"/>
      <c r="H663" s="145">
        <f t="shared" si="6"/>
        <v>5396.2</v>
      </c>
      <c r="I663" s="145">
        <f t="shared" si="7"/>
        <v>4311.1</v>
      </c>
      <c r="J663" s="145">
        <f t="shared" si="8"/>
        <v>4211.1</v>
      </c>
    </row>
    <row r="664" spans="2:10" ht="12.75" customHeight="1">
      <c r="B664" s="156" t="s">
        <v>442</v>
      </c>
      <c r="C664" s="106" t="s">
        <v>222</v>
      </c>
      <c r="D664" s="106" t="s">
        <v>228</v>
      </c>
      <c r="E664" s="173" t="s">
        <v>483</v>
      </c>
      <c r="F664" s="106" t="s">
        <v>446</v>
      </c>
      <c r="G664" s="106"/>
      <c r="H664" s="145">
        <f t="shared" si="6"/>
        <v>5396.2</v>
      </c>
      <c r="I664" s="145">
        <f t="shared" si="7"/>
        <v>4311.1</v>
      </c>
      <c r="J664" s="145">
        <f t="shared" si="8"/>
        <v>4211.1</v>
      </c>
    </row>
    <row r="665" spans="2:10" ht="12.75" customHeight="1">
      <c r="B665" s="156" t="s">
        <v>270</v>
      </c>
      <c r="C665" s="106" t="s">
        <v>222</v>
      </c>
      <c r="D665" s="106" t="s">
        <v>228</v>
      </c>
      <c r="E665" s="173" t="s">
        <v>483</v>
      </c>
      <c r="F665" s="106" t="s">
        <v>446</v>
      </c>
      <c r="G665" s="106" t="s">
        <v>294</v>
      </c>
      <c r="H665" s="145">
        <f>'Прил. 8'!I893</f>
        <v>5396.2</v>
      </c>
      <c r="I665" s="145">
        <f>'Прил. 8'!J893</f>
        <v>4311.1</v>
      </c>
      <c r="J665" s="145">
        <f>'Прил. 8'!K893</f>
        <v>4211.1</v>
      </c>
    </row>
    <row r="666" spans="2:10" ht="28.5" customHeight="1">
      <c r="B666" s="175" t="s">
        <v>484</v>
      </c>
      <c r="C666" s="106" t="s">
        <v>222</v>
      </c>
      <c r="D666" s="106" t="s">
        <v>228</v>
      </c>
      <c r="E666" s="174" t="s">
        <v>485</v>
      </c>
      <c r="F666" s="106" t="s">
        <v>354</v>
      </c>
      <c r="G666" s="106"/>
      <c r="H666" s="107">
        <v>1494.7</v>
      </c>
      <c r="I666" s="107">
        <v>1494.7</v>
      </c>
      <c r="J666" s="107">
        <v>1494.7</v>
      </c>
    </row>
    <row r="667" spans="2:10" ht="12.75" customHeight="1">
      <c r="B667" s="156" t="s">
        <v>441</v>
      </c>
      <c r="C667" s="106" t="s">
        <v>222</v>
      </c>
      <c r="D667" s="106" t="s">
        <v>228</v>
      </c>
      <c r="E667" s="174" t="s">
        <v>485</v>
      </c>
      <c r="F667" s="106" t="s">
        <v>354</v>
      </c>
      <c r="G667" s="106"/>
      <c r="H667" s="107">
        <f>H668</f>
        <v>1494.7</v>
      </c>
      <c r="I667" s="107">
        <f>I668</f>
        <v>1494.7</v>
      </c>
      <c r="J667" s="107">
        <f>J668</f>
        <v>1494.7</v>
      </c>
    </row>
    <row r="668" spans="2:10" ht="12.75" customHeight="1">
      <c r="B668" s="156" t="s">
        <v>442</v>
      </c>
      <c r="C668" s="106" t="s">
        <v>222</v>
      </c>
      <c r="D668" s="106" t="s">
        <v>228</v>
      </c>
      <c r="E668" s="174" t="s">
        <v>485</v>
      </c>
      <c r="F668" s="106" t="s">
        <v>446</v>
      </c>
      <c r="G668" s="106"/>
      <c r="H668" s="107">
        <f>H669</f>
        <v>1494.7</v>
      </c>
      <c r="I668" s="107">
        <f>I669</f>
        <v>1494.7</v>
      </c>
      <c r="J668" s="107">
        <f>J669</f>
        <v>1494.7</v>
      </c>
    </row>
    <row r="669" spans="2:10" ht="12.75" customHeight="1">
      <c r="B669" s="156" t="s">
        <v>270</v>
      </c>
      <c r="C669" s="106" t="s">
        <v>222</v>
      </c>
      <c r="D669" s="106" t="s">
        <v>228</v>
      </c>
      <c r="E669" s="174" t="s">
        <v>485</v>
      </c>
      <c r="F669" s="106" t="s">
        <v>446</v>
      </c>
      <c r="G669" s="106" t="s">
        <v>294</v>
      </c>
      <c r="H669" s="107">
        <f>'Прил. 8'!I897</f>
        <v>1494.7</v>
      </c>
      <c r="I669" s="107">
        <f>'Прил. 8'!J897</f>
        <v>1494.7</v>
      </c>
      <c r="J669" s="107">
        <f>'Прил. 8'!K897</f>
        <v>1494.7</v>
      </c>
    </row>
    <row r="670" spans="2:10" ht="12.75" customHeight="1">
      <c r="B670" s="156" t="s">
        <v>486</v>
      </c>
      <c r="C670" s="106" t="s">
        <v>222</v>
      </c>
      <c r="D670" s="106" t="s">
        <v>228</v>
      </c>
      <c r="E670" s="174" t="s">
        <v>485</v>
      </c>
      <c r="F670" s="106" t="s">
        <v>354</v>
      </c>
      <c r="G670" s="106"/>
      <c r="H670" s="107">
        <f>H671</f>
        <v>10.4</v>
      </c>
      <c r="I670" s="107">
        <f>I671</f>
        <v>10.4</v>
      </c>
      <c r="J670" s="107">
        <f>J671</f>
        <v>10.4</v>
      </c>
    </row>
    <row r="671" spans="2:10" ht="12.75" customHeight="1">
      <c r="B671" s="156" t="s">
        <v>487</v>
      </c>
      <c r="C671" s="106" t="s">
        <v>222</v>
      </c>
      <c r="D671" s="106" t="s">
        <v>228</v>
      </c>
      <c r="E671" s="174" t="s">
        <v>485</v>
      </c>
      <c r="F671" s="106" t="s">
        <v>488</v>
      </c>
      <c r="G671" s="106"/>
      <c r="H671" s="107">
        <f>H672</f>
        <v>10.4</v>
      </c>
      <c r="I671" s="107">
        <f>I672</f>
        <v>10.4</v>
      </c>
      <c r="J671" s="107">
        <f>J672</f>
        <v>10.4</v>
      </c>
    </row>
    <row r="672" spans="2:10" ht="12.75" customHeight="1">
      <c r="B672" s="156" t="s">
        <v>270</v>
      </c>
      <c r="C672" s="106" t="s">
        <v>222</v>
      </c>
      <c r="D672" s="106" t="s">
        <v>228</v>
      </c>
      <c r="E672" s="174" t="s">
        <v>485</v>
      </c>
      <c r="F672" s="106" t="s">
        <v>488</v>
      </c>
      <c r="G672" s="106" t="s">
        <v>294</v>
      </c>
      <c r="H672" s="107">
        <f>'Прил. 8'!I900</f>
        <v>10.4</v>
      </c>
      <c r="I672" s="107">
        <f>'Прил. 8'!J900</f>
        <v>10.4</v>
      </c>
      <c r="J672" s="107">
        <f>'Прил. 8'!K900</f>
        <v>10.4</v>
      </c>
    </row>
    <row r="673" spans="2:10" ht="12.75" customHeight="1">
      <c r="B673" s="156" t="s">
        <v>489</v>
      </c>
      <c r="C673" s="106" t="s">
        <v>222</v>
      </c>
      <c r="D673" s="106" t="s">
        <v>228</v>
      </c>
      <c r="E673" s="174" t="s">
        <v>485</v>
      </c>
      <c r="F673" s="106" t="s">
        <v>354</v>
      </c>
      <c r="G673" s="106"/>
      <c r="H673" s="107">
        <f>H674</f>
        <v>10.4</v>
      </c>
      <c r="I673" s="107">
        <f>I674</f>
        <v>10.4</v>
      </c>
      <c r="J673" s="107">
        <f>J674</f>
        <v>10.4</v>
      </c>
    </row>
    <row r="674" spans="2:10" ht="41.25" customHeight="1">
      <c r="B674" s="149" t="s">
        <v>490</v>
      </c>
      <c r="C674" s="106" t="s">
        <v>222</v>
      </c>
      <c r="D674" s="106" t="s">
        <v>228</v>
      </c>
      <c r="E674" s="174" t="s">
        <v>485</v>
      </c>
      <c r="F674" s="106" t="s">
        <v>491</v>
      </c>
      <c r="G674" s="106"/>
      <c r="H674" s="107">
        <f>H675</f>
        <v>10.4</v>
      </c>
      <c r="I674" s="107">
        <f>I675</f>
        <v>10.4</v>
      </c>
      <c r="J674" s="107">
        <f>J675</f>
        <v>10.4</v>
      </c>
    </row>
    <row r="675" spans="2:10" ht="12.75" customHeight="1">
      <c r="B675" s="156" t="s">
        <v>270</v>
      </c>
      <c r="C675" s="106" t="s">
        <v>222</v>
      </c>
      <c r="D675" s="106" t="s">
        <v>228</v>
      </c>
      <c r="E675" s="174" t="s">
        <v>485</v>
      </c>
      <c r="F675" s="106" t="s">
        <v>491</v>
      </c>
      <c r="G675" s="106" t="s">
        <v>294</v>
      </c>
      <c r="H675" s="107">
        <f>'Прил. 8'!I903</f>
        <v>10.4</v>
      </c>
      <c r="I675" s="107">
        <f>'Прил. 8'!J903</f>
        <v>10.4</v>
      </c>
      <c r="J675" s="107">
        <f>'Прил. 8'!K903</f>
        <v>10.4</v>
      </c>
    </row>
    <row r="676" spans="2:10" ht="12.75" customHeight="1">
      <c r="B676" s="156" t="s">
        <v>290</v>
      </c>
      <c r="C676" s="106" t="s">
        <v>222</v>
      </c>
      <c r="D676" s="106" t="s">
        <v>228</v>
      </c>
      <c r="E676" s="174" t="s">
        <v>485</v>
      </c>
      <c r="F676" s="106" t="s">
        <v>291</v>
      </c>
      <c r="G676" s="106"/>
      <c r="H676" s="107">
        <f>H677</f>
        <v>10.4</v>
      </c>
      <c r="I676" s="107">
        <f>I677</f>
        <v>10.4</v>
      </c>
      <c r="J676" s="107">
        <f>J677</f>
        <v>10.4</v>
      </c>
    </row>
    <row r="677" spans="2:10" ht="54" customHeight="1">
      <c r="B677" s="149" t="s">
        <v>391</v>
      </c>
      <c r="C677" s="106" t="s">
        <v>222</v>
      </c>
      <c r="D677" s="106" t="s">
        <v>228</v>
      </c>
      <c r="E677" s="174" t="s">
        <v>485</v>
      </c>
      <c r="F677" s="106" t="s">
        <v>392</v>
      </c>
      <c r="G677" s="106"/>
      <c r="H677" s="107">
        <f>H678</f>
        <v>10.4</v>
      </c>
      <c r="I677" s="107">
        <f>I678</f>
        <v>10.4</v>
      </c>
      <c r="J677" s="107">
        <f>J678</f>
        <v>10.4</v>
      </c>
    </row>
    <row r="678" spans="2:10" ht="12.75" customHeight="1">
      <c r="B678" s="156" t="s">
        <v>270</v>
      </c>
      <c r="C678" s="106" t="s">
        <v>222</v>
      </c>
      <c r="D678" s="106" t="s">
        <v>228</v>
      </c>
      <c r="E678" s="174" t="s">
        <v>485</v>
      </c>
      <c r="F678" s="106" t="s">
        <v>392</v>
      </c>
      <c r="G678" s="106" t="s">
        <v>294</v>
      </c>
      <c r="H678" s="107">
        <f>'Прил. 8'!I906</f>
        <v>10.4</v>
      </c>
      <c r="I678" s="107">
        <f>'Прил. 8'!J906</f>
        <v>10.4</v>
      </c>
      <c r="J678" s="107">
        <f>'Прил. 8'!K906</f>
        <v>10.4</v>
      </c>
    </row>
    <row r="679" spans="2:10" ht="28.5" customHeight="1">
      <c r="B679" s="166" t="s">
        <v>492</v>
      </c>
      <c r="C679" s="106" t="s">
        <v>222</v>
      </c>
      <c r="D679" s="106" t="s">
        <v>228</v>
      </c>
      <c r="E679" s="173" t="s">
        <v>493</v>
      </c>
      <c r="F679" s="106"/>
      <c r="G679" s="106"/>
      <c r="H679" s="145">
        <f aca="true" t="shared" si="9" ref="H679:H684">H680</f>
        <v>4346.2</v>
      </c>
      <c r="I679" s="145">
        <f aca="true" t="shared" si="10" ref="I679:I684">I680</f>
        <v>3281.5</v>
      </c>
      <c r="J679" s="145">
        <f aca="true" t="shared" si="11" ref="J679:J684">J680</f>
        <v>3281.5</v>
      </c>
    </row>
    <row r="680" spans="2:10" ht="15.75" customHeight="1">
      <c r="B680" s="158" t="s">
        <v>494</v>
      </c>
      <c r="C680" s="106" t="s">
        <v>222</v>
      </c>
      <c r="D680" s="106" t="s">
        <v>228</v>
      </c>
      <c r="E680" s="173" t="s">
        <v>495</v>
      </c>
      <c r="F680" s="106"/>
      <c r="G680" s="106"/>
      <c r="H680" s="145">
        <f t="shared" si="9"/>
        <v>4346.2</v>
      </c>
      <c r="I680" s="145">
        <f t="shared" si="10"/>
        <v>3281.5</v>
      </c>
      <c r="J680" s="145">
        <f t="shared" si="11"/>
        <v>3281.5</v>
      </c>
    </row>
    <row r="681" spans="2:10" ht="54" customHeight="1">
      <c r="B681" s="158" t="s">
        <v>496</v>
      </c>
      <c r="C681" s="106" t="s">
        <v>222</v>
      </c>
      <c r="D681" s="106" t="s">
        <v>228</v>
      </c>
      <c r="E681" s="152" t="s">
        <v>497</v>
      </c>
      <c r="F681" s="106"/>
      <c r="G681" s="106"/>
      <c r="H681" s="145">
        <f t="shared" si="9"/>
        <v>4346.2</v>
      </c>
      <c r="I681" s="145">
        <f t="shared" si="10"/>
        <v>3281.5</v>
      </c>
      <c r="J681" s="145">
        <f t="shared" si="11"/>
        <v>3281.5</v>
      </c>
    </row>
    <row r="682" spans="2:10" ht="12.75" customHeight="1">
      <c r="B682" s="161" t="s">
        <v>498</v>
      </c>
      <c r="C682" s="106" t="s">
        <v>222</v>
      </c>
      <c r="D682" s="106" t="s">
        <v>228</v>
      </c>
      <c r="E682" s="152" t="s">
        <v>499</v>
      </c>
      <c r="F682" s="106"/>
      <c r="G682" s="106"/>
      <c r="H682" s="145">
        <f t="shared" si="9"/>
        <v>4346.2</v>
      </c>
      <c r="I682" s="145">
        <f t="shared" si="10"/>
        <v>3281.5</v>
      </c>
      <c r="J682" s="145">
        <f t="shared" si="11"/>
        <v>3281.5</v>
      </c>
    </row>
    <row r="683" spans="2:10" ht="12.75" customHeight="1">
      <c r="B683" s="156" t="s">
        <v>441</v>
      </c>
      <c r="C683" s="106" t="s">
        <v>222</v>
      </c>
      <c r="D683" s="106" t="s">
        <v>228</v>
      </c>
      <c r="E683" s="152" t="s">
        <v>499</v>
      </c>
      <c r="F683" s="101">
        <v>600</v>
      </c>
      <c r="G683" s="106"/>
      <c r="H683" s="145">
        <f t="shared" si="9"/>
        <v>4346.2</v>
      </c>
      <c r="I683" s="145">
        <f t="shared" si="10"/>
        <v>3281.5</v>
      </c>
      <c r="J683" s="145">
        <f t="shared" si="11"/>
        <v>3281.5</v>
      </c>
    </row>
    <row r="684" spans="2:10" ht="12.75" customHeight="1">
      <c r="B684" s="156" t="s">
        <v>442</v>
      </c>
      <c r="C684" s="106" t="s">
        <v>222</v>
      </c>
      <c r="D684" s="106" t="s">
        <v>228</v>
      </c>
      <c r="E684" s="152" t="s">
        <v>499</v>
      </c>
      <c r="F684" s="101">
        <v>610</v>
      </c>
      <c r="G684" s="106"/>
      <c r="H684" s="145">
        <f t="shared" si="9"/>
        <v>4346.2</v>
      </c>
      <c r="I684" s="145">
        <f t="shared" si="10"/>
        <v>3281.5</v>
      </c>
      <c r="J684" s="145">
        <f t="shared" si="11"/>
        <v>3281.5</v>
      </c>
    </row>
    <row r="685" spans="2:10" ht="14.25" customHeight="1">
      <c r="B685" s="156" t="s">
        <v>270</v>
      </c>
      <c r="C685" s="106" t="s">
        <v>222</v>
      </c>
      <c r="D685" s="106" t="s">
        <v>228</v>
      </c>
      <c r="E685" s="152" t="s">
        <v>499</v>
      </c>
      <c r="F685" s="101">
        <v>610</v>
      </c>
      <c r="G685" s="106" t="s">
        <v>294</v>
      </c>
      <c r="H685" s="145">
        <f>'Прил. 8'!I1011</f>
        <v>4346.2</v>
      </c>
      <c r="I685" s="145">
        <f>'Прил. 8'!J1011</f>
        <v>3281.5</v>
      </c>
      <c r="J685" s="145">
        <f>'Прил. 8'!K1011</f>
        <v>3281.5</v>
      </c>
    </row>
    <row r="686" spans="2:10" ht="14.25" customHeight="1">
      <c r="B686" s="170" t="s">
        <v>447</v>
      </c>
      <c r="C686" s="106" t="s">
        <v>222</v>
      </c>
      <c r="D686" s="106" t="s">
        <v>228</v>
      </c>
      <c r="E686" s="22"/>
      <c r="F686" s="105"/>
      <c r="G686" s="105"/>
      <c r="H686" s="107">
        <f>H687</f>
        <v>391.3</v>
      </c>
      <c r="I686" s="107">
        <f>I687</f>
        <v>677.4</v>
      </c>
      <c r="J686" s="107">
        <f>J687</f>
        <v>0</v>
      </c>
    </row>
    <row r="687" spans="2:10" ht="28.5" customHeight="1">
      <c r="B687" s="175" t="s">
        <v>500</v>
      </c>
      <c r="C687" s="106" t="s">
        <v>222</v>
      </c>
      <c r="D687" s="106" t="s">
        <v>228</v>
      </c>
      <c r="E687" s="224" t="s">
        <v>501</v>
      </c>
      <c r="F687" s="106"/>
      <c r="G687" s="106"/>
      <c r="H687" s="107">
        <f>H688</f>
        <v>391.3</v>
      </c>
      <c r="I687" s="107">
        <f>I688</f>
        <v>677.4</v>
      </c>
      <c r="J687" s="107">
        <f>J688</f>
        <v>0</v>
      </c>
    </row>
    <row r="688" spans="2:10" ht="14.25" customHeight="1">
      <c r="B688" s="156" t="s">
        <v>441</v>
      </c>
      <c r="C688" s="106" t="s">
        <v>222</v>
      </c>
      <c r="D688" s="106" t="s">
        <v>228</v>
      </c>
      <c r="E688" s="224" t="s">
        <v>501</v>
      </c>
      <c r="F688" s="106" t="s">
        <v>354</v>
      </c>
      <c r="G688" s="106"/>
      <c r="H688" s="107">
        <f>H689</f>
        <v>391.3</v>
      </c>
      <c r="I688" s="107">
        <f>I689</f>
        <v>677.4</v>
      </c>
      <c r="J688" s="107">
        <f>J689</f>
        <v>0</v>
      </c>
    </row>
    <row r="689" spans="2:10" ht="14.25" customHeight="1">
      <c r="B689" s="156" t="s">
        <v>442</v>
      </c>
      <c r="C689" s="106" t="s">
        <v>222</v>
      </c>
      <c r="D689" s="106" t="s">
        <v>228</v>
      </c>
      <c r="E689" s="224" t="s">
        <v>501</v>
      </c>
      <c r="F689" s="106" t="s">
        <v>446</v>
      </c>
      <c r="G689" s="106"/>
      <c r="H689" s="107">
        <f>H690+H691+H692</f>
        <v>391.3</v>
      </c>
      <c r="I689" s="107">
        <f>I690+I691+I692</f>
        <v>677.4</v>
      </c>
      <c r="J689" s="107">
        <f>J690+J691+J692</f>
        <v>0</v>
      </c>
    </row>
    <row r="690" spans="2:10" ht="14.25" customHeight="1">
      <c r="B690" s="170" t="s">
        <v>270</v>
      </c>
      <c r="C690" s="106" t="s">
        <v>222</v>
      </c>
      <c r="D690" s="106" t="s">
        <v>228</v>
      </c>
      <c r="E690" s="224" t="s">
        <v>501</v>
      </c>
      <c r="F690" s="106" t="s">
        <v>446</v>
      </c>
      <c r="G690" s="106" t="s">
        <v>294</v>
      </c>
      <c r="H690" s="107">
        <f>'Прил. 8'!I885</f>
        <v>3.9</v>
      </c>
      <c r="I690" s="107">
        <f>'Прил. 8'!J885</f>
        <v>6.8</v>
      </c>
      <c r="J690" s="107">
        <f>'Прил. 8'!K885</f>
        <v>0</v>
      </c>
    </row>
    <row r="691" spans="2:10" ht="15.75" customHeight="1">
      <c r="B691" s="170" t="s">
        <v>271</v>
      </c>
      <c r="C691" s="106" t="s">
        <v>222</v>
      </c>
      <c r="D691" s="106" t="s">
        <v>228</v>
      </c>
      <c r="E691" s="224" t="s">
        <v>501</v>
      </c>
      <c r="F691" s="106" t="s">
        <v>446</v>
      </c>
      <c r="G691" s="106" t="s">
        <v>326</v>
      </c>
      <c r="H691" s="107">
        <f>'Прил. 8'!I886</f>
        <v>3.9</v>
      </c>
      <c r="I691" s="107">
        <f>'Прил. 8'!J886</f>
        <v>6.7</v>
      </c>
      <c r="J691" s="107">
        <f>'Прил. 8'!K886</f>
        <v>0</v>
      </c>
    </row>
    <row r="692" spans="2:10" ht="12.75" customHeight="1">
      <c r="B692" s="156" t="s">
        <v>272</v>
      </c>
      <c r="C692" s="106" t="s">
        <v>222</v>
      </c>
      <c r="D692" s="106" t="s">
        <v>228</v>
      </c>
      <c r="E692" s="224" t="s">
        <v>501</v>
      </c>
      <c r="F692" s="106" t="s">
        <v>446</v>
      </c>
      <c r="G692" s="106" t="s">
        <v>304</v>
      </c>
      <c r="H692" s="107">
        <f>'Прил. 8'!I887</f>
        <v>383.5</v>
      </c>
      <c r="I692" s="107">
        <f>'Прил. 8'!J887</f>
        <v>663.9</v>
      </c>
      <c r="J692" s="107">
        <f>'Прил. 8'!K887</f>
        <v>0</v>
      </c>
    </row>
    <row r="693" spans="2:10" ht="12.75" customHeight="1">
      <c r="B693" s="158" t="s">
        <v>479</v>
      </c>
      <c r="C693" s="106" t="s">
        <v>222</v>
      </c>
      <c r="D693" s="106" t="s">
        <v>228</v>
      </c>
      <c r="E693" s="224"/>
      <c r="F693" s="106"/>
      <c r="G693" s="106"/>
      <c r="H693" s="107">
        <f>H694</f>
        <v>0</v>
      </c>
      <c r="I693" s="107">
        <f>I694</f>
        <v>1011.4</v>
      </c>
      <c r="J693" s="107">
        <f>J694</f>
        <v>0</v>
      </c>
    </row>
    <row r="694" spans="2:10" ht="28.5" customHeight="1">
      <c r="B694" s="175" t="s">
        <v>500</v>
      </c>
      <c r="C694" s="106" t="s">
        <v>222</v>
      </c>
      <c r="D694" s="106" t="s">
        <v>228</v>
      </c>
      <c r="E694" s="224" t="s">
        <v>502</v>
      </c>
      <c r="F694" s="106"/>
      <c r="G694" s="106"/>
      <c r="H694" s="107">
        <f>H695</f>
        <v>0</v>
      </c>
      <c r="I694" s="107">
        <f>I695</f>
        <v>1011.4</v>
      </c>
      <c r="J694" s="107">
        <f>J695</f>
        <v>0</v>
      </c>
    </row>
    <row r="695" spans="2:10" ht="12.75" customHeight="1">
      <c r="B695" s="156" t="s">
        <v>441</v>
      </c>
      <c r="C695" s="106" t="s">
        <v>222</v>
      </c>
      <c r="D695" s="106" t="s">
        <v>228</v>
      </c>
      <c r="E695" s="224" t="s">
        <v>502</v>
      </c>
      <c r="F695" s="106" t="s">
        <v>354</v>
      </c>
      <c r="G695" s="106"/>
      <c r="H695" s="107">
        <f>H696</f>
        <v>0</v>
      </c>
      <c r="I695" s="107">
        <f>I696</f>
        <v>1011.4</v>
      </c>
      <c r="J695" s="107">
        <f>J696</f>
        <v>0</v>
      </c>
    </row>
    <row r="696" spans="2:10" ht="14.25" customHeight="1">
      <c r="B696" s="156" t="s">
        <v>442</v>
      </c>
      <c r="C696" s="106" t="s">
        <v>222</v>
      </c>
      <c r="D696" s="106" t="s">
        <v>228</v>
      </c>
      <c r="E696" s="224" t="s">
        <v>502</v>
      </c>
      <c r="F696" s="106" t="s">
        <v>446</v>
      </c>
      <c r="G696" s="106"/>
      <c r="H696" s="107">
        <f>H697+H698+H699</f>
        <v>0</v>
      </c>
      <c r="I696" s="107">
        <f>I697+I698+I699</f>
        <v>1011.4</v>
      </c>
      <c r="J696" s="107">
        <f>J697+J698+J699</f>
        <v>0</v>
      </c>
    </row>
    <row r="697" spans="2:10" ht="15.75" customHeight="1">
      <c r="B697" s="170" t="s">
        <v>270</v>
      </c>
      <c r="C697" s="106" t="s">
        <v>222</v>
      </c>
      <c r="D697" s="106" t="s">
        <v>228</v>
      </c>
      <c r="E697" s="224" t="s">
        <v>502</v>
      </c>
      <c r="F697" s="106" t="s">
        <v>446</v>
      </c>
      <c r="G697" s="106" t="s">
        <v>294</v>
      </c>
      <c r="H697" s="107">
        <f>'Прил. 8'!I910</f>
        <v>0</v>
      </c>
      <c r="I697" s="107">
        <f>'Прил. 8'!J910</f>
        <v>10.1</v>
      </c>
      <c r="J697" s="107">
        <f>'Прил. 8'!K910</f>
        <v>0</v>
      </c>
    </row>
    <row r="698" spans="2:10" ht="12.75" customHeight="1">
      <c r="B698" s="170" t="s">
        <v>271</v>
      </c>
      <c r="C698" s="106" t="s">
        <v>222</v>
      </c>
      <c r="D698" s="106" t="s">
        <v>228</v>
      </c>
      <c r="E698" s="224" t="s">
        <v>502</v>
      </c>
      <c r="F698" s="106" t="s">
        <v>446</v>
      </c>
      <c r="G698" s="106" t="s">
        <v>326</v>
      </c>
      <c r="H698" s="107">
        <f>'Прил. 8'!I911</f>
        <v>0</v>
      </c>
      <c r="I698" s="107">
        <f>'Прил. 8'!J911</f>
        <v>10</v>
      </c>
      <c r="J698" s="107">
        <f>'Прил. 8'!K911</f>
        <v>0</v>
      </c>
    </row>
    <row r="699" spans="2:10" ht="12.75" customHeight="1">
      <c r="B699" s="156" t="s">
        <v>272</v>
      </c>
      <c r="C699" s="106" t="s">
        <v>222</v>
      </c>
      <c r="D699" s="106" t="s">
        <v>228</v>
      </c>
      <c r="E699" s="224" t="s">
        <v>502</v>
      </c>
      <c r="F699" s="106" t="s">
        <v>446</v>
      </c>
      <c r="G699" s="106" t="s">
        <v>304</v>
      </c>
      <c r="H699" s="107">
        <f>'Прил. 8'!I912</f>
        <v>0</v>
      </c>
      <c r="I699" s="107">
        <f>'Прил. 8'!J912</f>
        <v>991.3</v>
      </c>
      <c r="J699" s="107">
        <f>'Прил. 8'!K912</f>
        <v>0</v>
      </c>
    </row>
    <row r="700" spans="2:10" ht="12.75" customHeight="1">
      <c r="B700" s="156" t="s">
        <v>503</v>
      </c>
      <c r="C700" s="106" t="s">
        <v>222</v>
      </c>
      <c r="D700" s="106" t="s">
        <v>228</v>
      </c>
      <c r="E700" s="154" t="s">
        <v>504</v>
      </c>
      <c r="F700" s="101"/>
      <c r="G700" s="106"/>
      <c r="H700" s="107">
        <f>H701</f>
        <v>1643.8</v>
      </c>
      <c r="I700" s="107">
        <f>I701</f>
        <v>0</v>
      </c>
      <c r="J700" s="107">
        <f>J701</f>
        <v>0</v>
      </c>
    </row>
    <row r="701" spans="2:10" ht="12.75" customHeight="1">
      <c r="B701" s="161" t="s">
        <v>498</v>
      </c>
      <c r="C701" s="106" t="s">
        <v>222</v>
      </c>
      <c r="D701" s="106" t="s">
        <v>228</v>
      </c>
      <c r="E701" s="154" t="s">
        <v>504</v>
      </c>
      <c r="F701" s="101"/>
      <c r="G701" s="106"/>
      <c r="H701" s="107">
        <f>H702</f>
        <v>1643.8</v>
      </c>
      <c r="I701" s="107">
        <f>I702</f>
        <v>0</v>
      </c>
      <c r="J701" s="107">
        <f>J702</f>
        <v>0</v>
      </c>
    </row>
    <row r="702" spans="2:10" ht="12.75" customHeight="1">
      <c r="B702" s="156" t="s">
        <v>441</v>
      </c>
      <c r="C702" s="106" t="s">
        <v>222</v>
      </c>
      <c r="D702" s="106" t="s">
        <v>228</v>
      </c>
      <c r="E702" s="154" t="s">
        <v>504</v>
      </c>
      <c r="F702" s="101">
        <v>600</v>
      </c>
      <c r="G702" s="106"/>
      <c r="H702" s="107">
        <f>H703</f>
        <v>1643.8</v>
      </c>
      <c r="I702" s="107">
        <f>I703</f>
        <v>0</v>
      </c>
      <c r="J702" s="107">
        <f>J703</f>
        <v>0</v>
      </c>
    </row>
    <row r="703" spans="2:10" ht="12.75" customHeight="1">
      <c r="B703" s="156" t="s">
        <v>442</v>
      </c>
      <c r="C703" s="106" t="s">
        <v>222</v>
      </c>
      <c r="D703" s="106" t="s">
        <v>228</v>
      </c>
      <c r="E703" s="154" t="s">
        <v>504</v>
      </c>
      <c r="F703" s="101">
        <v>610</v>
      </c>
      <c r="G703" s="106"/>
      <c r="H703" s="107">
        <f>H704+H705+H706</f>
        <v>1643.8</v>
      </c>
      <c r="I703" s="107">
        <f>I704+I705+I706</f>
        <v>0</v>
      </c>
      <c r="J703" s="107">
        <f>J704+J705+J706</f>
        <v>0</v>
      </c>
    </row>
    <row r="704" spans="2:10" ht="12.75" customHeight="1">
      <c r="B704" s="156" t="s">
        <v>270</v>
      </c>
      <c r="C704" s="106" t="s">
        <v>222</v>
      </c>
      <c r="D704" s="106" t="s">
        <v>228</v>
      </c>
      <c r="E704" s="154" t="s">
        <v>504</v>
      </c>
      <c r="F704" s="101">
        <v>610</v>
      </c>
      <c r="G704" s="106" t="s">
        <v>294</v>
      </c>
      <c r="H704" s="107">
        <f>'Прил. 8'!I1016</f>
        <v>82.2</v>
      </c>
      <c r="I704" s="107">
        <f>'Прил. 8'!J1016</f>
        <v>0</v>
      </c>
      <c r="J704" s="107">
        <f>'Прил. 8'!K1016</f>
        <v>0</v>
      </c>
    </row>
    <row r="705" spans="2:10" ht="12.75" customHeight="1">
      <c r="B705" s="156" t="s">
        <v>271</v>
      </c>
      <c r="C705" s="106" t="s">
        <v>222</v>
      </c>
      <c r="D705" s="106" t="s">
        <v>228</v>
      </c>
      <c r="E705" s="154" t="s">
        <v>504</v>
      </c>
      <c r="F705" s="101">
        <v>610</v>
      </c>
      <c r="G705" s="106" t="s">
        <v>326</v>
      </c>
      <c r="H705" s="107">
        <f>'Прил. 8'!I1017</f>
        <v>140.5</v>
      </c>
      <c r="I705" s="107">
        <f>'Прил. 8'!J1017</f>
        <v>0</v>
      </c>
      <c r="J705" s="107">
        <f>'Прил. 8'!K1017</f>
        <v>0</v>
      </c>
    </row>
    <row r="706" spans="2:10" ht="12.75" customHeight="1">
      <c r="B706" s="156" t="s">
        <v>272</v>
      </c>
      <c r="C706" s="106" t="s">
        <v>222</v>
      </c>
      <c r="D706" s="106" t="s">
        <v>228</v>
      </c>
      <c r="E706" s="154" t="s">
        <v>504</v>
      </c>
      <c r="F706" s="101">
        <v>610</v>
      </c>
      <c r="G706" s="106" t="s">
        <v>304</v>
      </c>
      <c r="H706" s="107">
        <f>'Прил. 8'!I1018</f>
        <v>1421.1</v>
      </c>
      <c r="I706" s="107">
        <f>'Прил. 8'!J1018</f>
        <v>0</v>
      </c>
      <c r="J706" s="107">
        <f>'Прил. 8'!K1018</f>
        <v>0</v>
      </c>
    </row>
    <row r="707" spans="2:10" ht="12.75" customHeight="1">
      <c r="B707" s="181" t="s">
        <v>229</v>
      </c>
      <c r="C707" s="148" t="s">
        <v>222</v>
      </c>
      <c r="D707" s="148" t="s">
        <v>230</v>
      </c>
      <c r="E707" s="106"/>
      <c r="F707" s="106"/>
      <c r="G707" s="106"/>
      <c r="H707" s="145">
        <f>H708+H785+H714</f>
        <v>591.2</v>
      </c>
      <c r="I707" s="145">
        <f>I708+I785</f>
        <v>498.2</v>
      </c>
      <c r="J707" s="145">
        <f>J708+J785</f>
        <v>498.2</v>
      </c>
    </row>
    <row r="708" spans="2:10" ht="15.75" customHeight="1">
      <c r="B708" s="225" t="s">
        <v>505</v>
      </c>
      <c r="C708" s="106" t="s">
        <v>222</v>
      </c>
      <c r="D708" s="106" t="s">
        <v>230</v>
      </c>
      <c r="E708" s="152" t="s">
        <v>434</v>
      </c>
      <c r="F708" s="157"/>
      <c r="G708" s="157"/>
      <c r="H708" s="145">
        <f>H709</f>
        <v>432.7</v>
      </c>
      <c r="I708" s="145">
        <f>I709</f>
        <v>478.2</v>
      </c>
      <c r="J708" s="145">
        <f>J709</f>
        <v>478.2</v>
      </c>
    </row>
    <row r="709" spans="2:10" ht="12.75" customHeight="1">
      <c r="B709" s="158" t="s">
        <v>506</v>
      </c>
      <c r="C709" s="106" t="s">
        <v>222</v>
      </c>
      <c r="D709" s="106" t="s">
        <v>230</v>
      </c>
      <c r="E709" s="152" t="s">
        <v>507</v>
      </c>
      <c r="F709" s="157"/>
      <c r="G709" s="157"/>
      <c r="H709" s="145">
        <f>H710</f>
        <v>432.7</v>
      </c>
      <c r="I709" s="145">
        <f>I710</f>
        <v>478.2</v>
      </c>
      <c r="J709" s="145">
        <f>J710</f>
        <v>478.2</v>
      </c>
    </row>
    <row r="710" spans="2:10" ht="12.75" customHeight="1">
      <c r="B710" s="161" t="s">
        <v>508</v>
      </c>
      <c r="C710" s="106" t="s">
        <v>222</v>
      </c>
      <c r="D710" s="106" t="s">
        <v>230</v>
      </c>
      <c r="E710" s="152" t="s">
        <v>507</v>
      </c>
      <c r="F710" s="157"/>
      <c r="G710" s="157"/>
      <c r="H710" s="145">
        <f>H711</f>
        <v>432.7</v>
      </c>
      <c r="I710" s="145">
        <f>I711</f>
        <v>478.2</v>
      </c>
      <c r="J710" s="145">
        <f>J711</f>
        <v>478.2</v>
      </c>
    </row>
    <row r="711" spans="2:10" ht="12.75" customHeight="1">
      <c r="B711" s="156" t="s">
        <v>441</v>
      </c>
      <c r="C711" s="106" t="s">
        <v>222</v>
      </c>
      <c r="D711" s="106" t="s">
        <v>230</v>
      </c>
      <c r="E711" s="152" t="s">
        <v>507</v>
      </c>
      <c r="F711" s="106" t="s">
        <v>354</v>
      </c>
      <c r="G711" s="106"/>
      <c r="H711" s="145">
        <f>H712</f>
        <v>432.7</v>
      </c>
      <c r="I711" s="145">
        <f>I712</f>
        <v>478.2</v>
      </c>
      <c r="J711" s="145">
        <f>J712</f>
        <v>478.2</v>
      </c>
    </row>
    <row r="712" spans="2:10" ht="12.75" customHeight="1">
      <c r="B712" s="156" t="s">
        <v>442</v>
      </c>
      <c r="C712" s="106" t="s">
        <v>222</v>
      </c>
      <c r="D712" s="106" t="s">
        <v>230</v>
      </c>
      <c r="E712" s="152" t="s">
        <v>507</v>
      </c>
      <c r="F712" s="106">
        <v>610</v>
      </c>
      <c r="G712" s="106"/>
      <c r="H712" s="145">
        <f>H713</f>
        <v>432.7</v>
      </c>
      <c r="I712" s="145">
        <f>I713</f>
        <v>478.2</v>
      </c>
      <c r="J712" s="145">
        <f>J713</f>
        <v>478.2</v>
      </c>
    </row>
    <row r="713" spans="2:10" ht="14.25" customHeight="1">
      <c r="B713" s="156" t="s">
        <v>270</v>
      </c>
      <c r="C713" s="106" t="s">
        <v>222</v>
      </c>
      <c r="D713" s="106" t="s">
        <v>230</v>
      </c>
      <c r="E713" s="152" t="s">
        <v>507</v>
      </c>
      <c r="F713" s="106">
        <v>610</v>
      </c>
      <c r="G713" s="106">
        <v>2</v>
      </c>
      <c r="H713" s="145">
        <f>'Прил. 8'!I921</f>
        <v>432.7</v>
      </c>
      <c r="I713" s="145">
        <f>'Прил. 8'!J921</f>
        <v>478.2</v>
      </c>
      <c r="J713" s="145">
        <f>'Прил. 8'!K921</f>
        <v>478.2</v>
      </c>
    </row>
    <row r="714" spans="2:10" ht="27.75" customHeight="1" hidden="1">
      <c r="B714" s="226" t="s">
        <v>509</v>
      </c>
      <c r="C714" s="106" t="s">
        <v>222</v>
      </c>
      <c r="D714" s="106" t="s">
        <v>230</v>
      </c>
      <c r="E714" s="154" t="s">
        <v>510</v>
      </c>
      <c r="F714" s="106"/>
      <c r="G714" s="106"/>
      <c r="H714" s="145">
        <f>H715</f>
        <v>138.5</v>
      </c>
      <c r="I714" s="145">
        <f>I715</f>
        <v>0</v>
      </c>
      <c r="J714" s="145">
        <f>J715</f>
        <v>0</v>
      </c>
    </row>
    <row r="715" spans="2:10" ht="15.75" customHeight="1" hidden="1">
      <c r="B715" s="186" t="s">
        <v>511</v>
      </c>
      <c r="C715" s="106" t="s">
        <v>222</v>
      </c>
      <c r="D715" s="106" t="s">
        <v>230</v>
      </c>
      <c r="E715" s="154" t="s">
        <v>510</v>
      </c>
      <c r="F715" s="106"/>
      <c r="G715" s="106"/>
      <c r="H715" s="145">
        <f>H716</f>
        <v>138.5</v>
      </c>
      <c r="I715" s="145">
        <f>I716</f>
        <v>0</v>
      </c>
      <c r="J715" s="145">
        <f>J716</f>
        <v>0</v>
      </c>
    </row>
    <row r="716" spans="2:10" ht="12.75" customHeight="1" hidden="1">
      <c r="B716" s="156" t="s">
        <v>441</v>
      </c>
      <c r="C716" s="106" t="s">
        <v>222</v>
      </c>
      <c r="D716" s="106" t="s">
        <v>230</v>
      </c>
      <c r="E716" s="154" t="s">
        <v>510</v>
      </c>
      <c r="F716" s="106"/>
      <c r="G716" s="106"/>
      <c r="H716" s="145">
        <f>H717</f>
        <v>138.5</v>
      </c>
      <c r="I716" s="145">
        <f>I717</f>
        <v>0</v>
      </c>
      <c r="J716" s="145">
        <f>J717</f>
        <v>0</v>
      </c>
    </row>
    <row r="717" spans="2:10" ht="12.75" customHeight="1" hidden="1">
      <c r="B717" s="156" t="s">
        <v>442</v>
      </c>
      <c r="C717" s="106" t="s">
        <v>222</v>
      </c>
      <c r="D717" s="106" t="s">
        <v>230</v>
      </c>
      <c r="E717" s="154" t="s">
        <v>510</v>
      </c>
      <c r="F717" s="106" t="s">
        <v>354</v>
      </c>
      <c r="G717" s="106"/>
      <c r="H717" s="145">
        <f>H718+H719</f>
        <v>138.5</v>
      </c>
      <c r="I717" s="145">
        <f>I718+I719</f>
        <v>0</v>
      </c>
      <c r="J717" s="145">
        <f>J718+J719</f>
        <v>0</v>
      </c>
    </row>
    <row r="718" spans="2:10" ht="12.75" customHeight="1" hidden="1">
      <c r="B718" s="156" t="s">
        <v>270</v>
      </c>
      <c r="C718" s="106" t="s">
        <v>222</v>
      </c>
      <c r="D718" s="106" t="s">
        <v>230</v>
      </c>
      <c r="E718" s="154" t="s">
        <v>510</v>
      </c>
      <c r="F718" s="106">
        <v>610</v>
      </c>
      <c r="G718" s="106" t="s">
        <v>294</v>
      </c>
      <c r="H718" s="145">
        <f>'Прил. 8'!I926</f>
        <v>138.5</v>
      </c>
      <c r="I718" s="145">
        <f>'Прил. 8'!J926</f>
        <v>0</v>
      </c>
      <c r="J718" s="145">
        <f>'Прил. 8'!K926</f>
        <v>0</v>
      </c>
    </row>
    <row r="719" spans="2:10" ht="14.25" customHeight="1" hidden="1">
      <c r="B719" s="156" t="s">
        <v>271</v>
      </c>
      <c r="C719" s="106" t="s">
        <v>222</v>
      </c>
      <c r="D719" s="106" t="s">
        <v>230</v>
      </c>
      <c r="E719" s="154" t="s">
        <v>510</v>
      </c>
      <c r="F719" s="106">
        <v>610</v>
      </c>
      <c r="G719" s="106" t="s">
        <v>326</v>
      </c>
      <c r="H719" s="145"/>
      <c r="I719" s="145"/>
      <c r="J719" s="145"/>
    </row>
    <row r="720" spans="2:10" ht="12.75" customHeight="1" hidden="1">
      <c r="B720" s="156"/>
      <c r="C720" s="106"/>
      <c r="D720" s="106"/>
      <c r="E720" s="152"/>
      <c r="F720" s="106"/>
      <c r="G720" s="106"/>
      <c r="H720" s="145">
        <f>H722</f>
        <v>0</v>
      </c>
      <c r="I720" s="145"/>
      <c r="J720" s="145"/>
    </row>
    <row r="721" spans="2:10" ht="12.75" customHeight="1" hidden="1">
      <c r="B721" s="156"/>
      <c r="C721" s="106"/>
      <c r="D721" s="106"/>
      <c r="E721" s="152"/>
      <c r="F721" s="106"/>
      <c r="G721" s="106"/>
      <c r="H721" s="145">
        <f>H722</f>
        <v>0</v>
      </c>
      <c r="I721" s="145"/>
      <c r="J721" s="145"/>
    </row>
    <row r="722" spans="2:10" ht="12.75" customHeight="1" hidden="1">
      <c r="B722" s="156"/>
      <c r="C722" s="106"/>
      <c r="D722" s="106"/>
      <c r="E722" s="152"/>
      <c r="F722" s="106" t="s">
        <v>354</v>
      </c>
      <c r="G722" s="106"/>
      <c r="H722" s="145">
        <f>H723</f>
        <v>0</v>
      </c>
      <c r="I722" s="145"/>
      <c r="J722" s="145"/>
    </row>
    <row r="723" spans="2:10" ht="12.75" customHeight="1" hidden="1">
      <c r="B723" s="156"/>
      <c r="C723" s="106"/>
      <c r="D723" s="106"/>
      <c r="E723" s="152"/>
      <c r="F723" s="106">
        <v>610</v>
      </c>
      <c r="G723" s="106"/>
      <c r="H723" s="145">
        <f>H724</f>
        <v>0</v>
      </c>
      <c r="I723" s="145"/>
      <c r="J723" s="145"/>
    </row>
    <row r="724" spans="2:10" ht="14.25" customHeight="1" hidden="1">
      <c r="B724" s="156"/>
      <c r="C724" s="106"/>
      <c r="D724" s="106"/>
      <c r="E724" s="152"/>
      <c r="F724" s="106">
        <v>610</v>
      </c>
      <c r="G724" s="106">
        <v>2</v>
      </c>
      <c r="H724" s="145"/>
      <c r="I724" s="145"/>
      <c r="J724" s="145"/>
    </row>
    <row r="725" spans="2:10" ht="12.75" customHeight="1" hidden="1">
      <c r="B725" s="156"/>
      <c r="C725" s="106"/>
      <c r="D725" s="106"/>
      <c r="E725" s="152"/>
      <c r="F725" s="106"/>
      <c r="G725" s="106"/>
      <c r="H725" s="145">
        <f>H727</f>
        <v>0</v>
      </c>
      <c r="I725" s="145"/>
      <c r="J725" s="145"/>
    </row>
    <row r="726" spans="2:10" ht="12.75" customHeight="1" hidden="1">
      <c r="B726" s="186"/>
      <c r="C726" s="106"/>
      <c r="D726" s="106"/>
      <c r="E726" s="152"/>
      <c r="F726" s="106"/>
      <c r="G726" s="106"/>
      <c r="H726" s="145">
        <f>H727</f>
        <v>0</v>
      </c>
      <c r="I726" s="145"/>
      <c r="J726" s="145"/>
    </row>
    <row r="727" spans="2:10" ht="12.75" customHeight="1" hidden="1">
      <c r="B727" s="159"/>
      <c r="C727" s="106"/>
      <c r="D727" s="106"/>
      <c r="E727" s="152"/>
      <c r="F727" s="157">
        <v>300</v>
      </c>
      <c r="G727" s="106"/>
      <c r="H727" s="145">
        <f>H728</f>
        <v>0</v>
      </c>
      <c r="I727" s="145"/>
      <c r="J727" s="145"/>
    </row>
    <row r="728" spans="2:10" ht="12.75" customHeight="1" hidden="1">
      <c r="B728" s="159"/>
      <c r="C728" s="106"/>
      <c r="D728" s="106"/>
      <c r="E728" s="152"/>
      <c r="F728" s="157">
        <v>320</v>
      </c>
      <c r="G728" s="106"/>
      <c r="H728" s="145">
        <f>H729+H730</f>
        <v>0</v>
      </c>
      <c r="I728" s="145"/>
      <c r="J728" s="145"/>
    </row>
    <row r="729" spans="2:10" ht="14.25" customHeight="1" hidden="1">
      <c r="B729" s="156"/>
      <c r="C729" s="106"/>
      <c r="D729" s="106"/>
      <c r="E729" s="152"/>
      <c r="F729" s="157">
        <v>320</v>
      </c>
      <c r="G729" s="106">
        <v>2</v>
      </c>
      <c r="H729" s="145"/>
      <c r="I729" s="145"/>
      <c r="J729" s="145"/>
    </row>
    <row r="730" spans="2:10" ht="12.75" customHeight="1" hidden="1">
      <c r="B730" s="156"/>
      <c r="C730" s="106"/>
      <c r="D730" s="106"/>
      <c r="E730" s="152"/>
      <c r="F730" s="157">
        <v>320</v>
      </c>
      <c r="G730" s="106" t="s">
        <v>326</v>
      </c>
      <c r="H730" s="145">
        <v>0</v>
      </c>
      <c r="I730" s="145"/>
      <c r="J730" s="145"/>
    </row>
    <row r="731" spans="2:10" ht="12.75" customHeight="1" hidden="1">
      <c r="B731" s="156"/>
      <c r="C731" s="106"/>
      <c r="D731" s="106"/>
      <c r="E731" s="152"/>
      <c r="F731" s="106"/>
      <c r="G731" s="106"/>
      <c r="H731" s="145">
        <f>H733</f>
        <v>0</v>
      </c>
      <c r="I731" s="145"/>
      <c r="J731" s="145"/>
    </row>
    <row r="732" spans="2:10" ht="12.75" customHeight="1" hidden="1">
      <c r="B732" s="156"/>
      <c r="C732" s="106"/>
      <c r="D732" s="106"/>
      <c r="E732" s="152"/>
      <c r="F732" s="106"/>
      <c r="G732" s="106"/>
      <c r="H732" s="145">
        <f>H733</f>
        <v>0</v>
      </c>
      <c r="I732" s="145"/>
      <c r="J732" s="145"/>
    </row>
    <row r="733" spans="2:10" ht="12.75" customHeight="1" hidden="1">
      <c r="B733" s="159"/>
      <c r="C733" s="106"/>
      <c r="D733" s="106"/>
      <c r="E733" s="152"/>
      <c r="F733" s="106" t="s">
        <v>287</v>
      </c>
      <c r="G733" s="106"/>
      <c r="H733" s="145">
        <f>H734</f>
        <v>0</v>
      </c>
      <c r="I733" s="145"/>
      <c r="J733" s="145"/>
    </row>
    <row r="734" spans="2:10" ht="12.75" customHeight="1" hidden="1">
      <c r="B734" s="159"/>
      <c r="C734" s="106"/>
      <c r="D734" s="106"/>
      <c r="E734" s="152"/>
      <c r="F734" s="106" t="s">
        <v>289</v>
      </c>
      <c r="G734" s="106"/>
      <c r="H734" s="145">
        <f>H735</f>
        <v>0</v>
      </c>
      <c r="I734" s="145"/>
      <c r="J734" s="145"/>
    </row>
    <row r="735" spans="2:10" ht="14.25" customHeight="1" hidden="1">
      <c r="B735" s="156"/>
      <c r="C735" s="106"/>
      <c r="D735" s="106"/>
      <c r="E735" s="152"/>
      <c r="F735" s="106" t="s">
        <v>289</v>
      </c>
      <c r="G735" s="106">
        <v>2</v>
      </c>
      <c r="H735" s="145"/>
      <c r="I735" s="145"/>
      <c r="J735" s="145"/>
    </row>
    <row r="736" spans="2:10" ht="12.75" customHeight="1" hidden="1">
      <c r="B736" s="143"/>
      <c r="C736" s="106"/>
      <c r="D736" s="106"/>
      <c r="E736" s="152"/>
      <c r="F736" s="106"/>
      <c r="G736" s="106"/>
      <c r="H736" s="145">
        <f>H737+H766+H785</f>
        <v>20</v>
      </c>
      <c r="I736" s="145"/>
      <c r="J736" s="145"/>
    </row>
    <row r="737" spans="2:10" ht="12.75" customHeight="1" hidden="1">
      <c r="B737" s="159"/>
      <c r="C737" s="106"/>
      <c r="D737" s="106"/>
      <c r="E737" s="152"/>
      <c r="F737" s="106"/>
      <c r="G737" s="106"/>
      <c r="H737" s="145">
        <f>H738+H746+H751+H756+H761</f>
        <v>0</v>
      </c>
      <c r="I737" s="145"/>
      <c r="J737" s="145"/>
    </row>
    <row r="738" spans="2:10" ht="25.5" customHeight="1" hidden="1">
      <c r="B738" s="159"/>
      <c r="C738" s="106"/>
      <c r="D738" s="106"/>
      <c r="E738" s="152"/>
      <c r="F738" s="106"/>
      <c r="G738" s="106"/>
      <c r="H738" s="145">
        <f>H739</f>
        <v>0</v>
      </c>
      <c r="I738" s="145"/>
      <c r="J738" s="145"/>
    </row>
    <row r="739" spans="2:10" ht="12.75" customHeight="1" hidden="1">
      <c r="B739" s="161"/>
      <c r="C739" s="106"/>
      <c r="D739" s="106"/>
      <c r="E739" s="152"/>
      <c r="F739" s="106"/>
      <c r="G739" s="106"/>
      <c r="H739" s="145">
        <f>H743+H740</f>
        <v>0</v>
      </c>
      <c r="I739" s="145"/>
      <c r="J739" s="145"/>
    </row>
    <row r="740" spans="2:10" ht="25.5" customHeight="1" hidden="1">
      <c r="B740" s="156"/>
      <c r="C740" s="106"/>
      <c r="D740" s="106"/>
      <c r="E740" s="152"/>
      <c r="F740" s="106" t="s">
        <v>279</v>
      </c>
      <c r="G740" s="106"/>
      <c r="H740" s="145">
        <f>H741</f>
        <v>0</v>
      </c>
      <c r="I740" s="145"/>
      <c r="J740" s="145"/>
    </row>
    <row r="741" spans="2:10" ht="12.75" customHeight="1" hidden="1">
      <c r="B741" s="156"/>
      <c r="C741" s="106"/>
      <c r="D741" s="106"/>
      <c r="E741" s="152"/>
      <c r="F741" s="106" t="s">
        <v>347</v>
      </c>
      <c r="G741" s="106"/>
      <c r="H741" s="145">
        <f>H742</f>
        <v>0</v>
      </c>
      <c r="I741" s="145"/>
      <c r="J741" s="145"/>
    </row>
    <row r="742" spans="2:10" ht="14.25" customHeight="1" hidden="1">
      <c r="B742" s="156"/>
      <c r="C742" s="106"/>
      <c r="D742" s="106"/>
      <c r="E742" s="152"/>
      <c r="F742" s="106" t="s">
        <v>347</v>
      </c>
      <c r="G742" s="106">
        <v>2</v>
      </c>
      <c r="H742" s="145"/>
      <c r="I742" s="145"/>
      <c r="J742" s="145"/>
    </row>
    <row r="743" spans="2:10" ht="12.75" customHeight="1" hidden="1">
      <c r="B743" s="159"/>
      <c r="C743" s="106"/>
      <c r="D743" s="106"/>
      <c r="E743" s="152"/>
      <c r="F743" s="106" t="s">
        <v>287</v>
      </c>
      <c r="G743" s="106"/>
      <c r="H743" s="145">
        <f>H744</f>
        <v>0</v>
      </c>
      <c r="I743" s="145"/>
      <c r="J743" s="145"/>
    </row>
    <row r="744" spans="2:10" ht="12.75" customHeight="1" hidden="1">
      <c r="B744" s="159"/>
      <c r="C744" s="106"/>
      <c r="D744" s="106"/>
      <c r="E744" s="152"/>
      <c r="F744" s="106" t="s">
        <v>289</v>
      </c>
      <c r="G744" s="106"/>
      <c r="H744" s="145">
        <f>H745</f>
        <v>0</v>
      </c>
      <c r="I744" s="145"/>
      <c r="J744" s="145"/>
    </row>
    <row r="745" spans="2:10" ht="14.25" customHeight="1" hidden="1">
      <c r="B745" s="156"/>
      <c r="C745" s="106"/>
      <c r="D745" s="106"/>
      <c r="E745" s="152"/>
      <c r="F745" s="106" t="s">
        <v>289</v>
      </c>
      <c r="G745" s="106">
        <v>2</v>
      </c>
      <c r="H745" s="145"/>
      <c r="I745" s="145"/>
      <c r="J745" s="145"/>
    </row>
    <row r="746" spans="2:10" ht="25.5" customHeight="1" hidden="1">
      <c r="B746" s="156"/>
      <c r="C746" s="106"/>
      <c r="D746" s="106"/>
      <c r="E746" s="152"/>
      <c r="F746" s="106"/>
      <c r="G746" s="106"/>
      <c r="H746" s="145">
        <f>H748</f>
        <v>0</v>
      </c>
      <c r="I746" s="145"/>
      <c r="J746" s="145"/>
    </row>
    <row r="747" spans="2:10" ht="12.75" customHeight="1" hidden="1">
      <c r="B747" s="161"/>
      <c r="C747" s="106"/>
      <c r="D747" s="106"/>
      <c r="E747" s="152"/>
      <c r="F747" s="106"/>
      <c r="G747" s="106"/>
      <c r="H747" s="145">
        <f>H748</f>
        <v>0</v>
      </c>
      <c r="I747" s="145"/>
      <c r="J747" s="145"/>
    </row>
    <row r="748" spans="2:10" ht="12.75" customHeight="1" hidden="1">
      <c r="B748" s="159"/>
      <c r="C748" s="106"/>
      <c r="D748" s="106"/>
      <c r="E748" s="152"/>
      <c r="F748" s="106" t="s">
        <v>287</v>
      </c>
      <c r="G748" s="106"/>
      <c r="H748" s="145">
        <f>H749</f>
        <v>0</v>
      </c>
      <c r="I748" s="145"/>
      <c r="J748" s="145"/>
    </row>
    <row r="749" spans="2:10" ht="12.75" customHeight="1" hidden="1">
      <c r="B749" s="159"/>
      <c r="C749" s="106"/>
      <c r="D749" s="106"/>
      <c r="E749" s="152"/>
      <c r="F749" s="106" t="s">
        <v>289</v>
      </c>
      <c r="G749" s="106"/>
      <c r="H749" s="145">
        <f>H750</f>
        <v>0</v>
      </c>
      <c r="I749" s="145"/>
      <c r="J749" s="145"/>
    </row>
    <row r="750" spans="2:10" ht="14.25" customHeight="1" hidden="1">
      <c r="B750" s="156"/>
      <c r="C750" s="106"/>
      <c r="D750" s="106"/>
      <c r="E750" s="152"/>
      <c r="F750" s="106" t="s">
        <v>289</v>
      </c>
      <c r="G750" s="106" t="s">
        <v>294</v>
      </c>
      <c r="H750" s="145"/>
      <c r="I750" s="145"/>
      <c r="J750" s="145"/>
    </row>
    <row r="751" spans="2:10" ht="25.5" customHeight="1" hidden="1">
      <c r="B751" s="156"/>
      <c r="C751" s="106"/>
      <c r="D751" s="106"/>
      <c r="E751" s="152"/>
      <c r="F751" s="106"/>
      <c r="G751" s="106"/>
      <c r="H751" s="145">
        <f>H753</f>
        <v>0</v>
      </c>
      <c r="I751" s="145"/>
      <c r="J751" s="145"/>
    </row>
    <row r="752" spans="2:10" ht="12.75" customHeight="1" hidden="1">
      <c r="B752" s="156"/>
      <c r="C752" s="106"/>
      <c r="D752" s="106"/>
      <c r="E752" s="152"/>
      <c r="F752" s="106"/>
      <c r="G752" s="106"/>
      <c r="H752" s="145">
        <f>H753</f>
        <v>0</v>
      </c>
      <c r="I752" s="145"/>
      <c r="J752" s="145"/>
    </row>
    <row r="753" spans="2:10" ht="12.75" customHeight="1" hidden="1">
      <c r="B753" s="159"/>
      <c r="C753" s="106"/>
      <c r="D753" s="106"/>
      <c r="E753" s="152"/>
      <c r="F753" s="106" t="s">
        <v>287</v>
      </c>
      <c r="G753" s="106"/>
      <c r="H753" s="145">
        <f>H754</f>
        <v>0</v>
      </c>
      <c r="I753" s="145"/>
      <c r="J753" s="145"/>
    </row>
    <row r="754" spans="2:10" ht="12.75" customHeight="1" hidden="1">
      <c r="B754" s="159"/>
      <c r="C754" s="106"/>
      <c r="D754" s="106"/>
      <c r="E754" s="152"/>
      <c r="F754" s="106" t="s">
        <v>289</v>
      </c>
      <c r="G754" s="106"/>
      <c r="H754" s="145">
        <f>H755</f>
        <v>0</v>
      </c>
      <c r="I754" s="145"/>
      <c r="J754" s="145"/>
    </row>
    <row r="755" spans="2:10" ht="14.25" customHeight="1" hidden="1">
      <c r="B755" s="156"/>
      <c r="C755" s="106"/>
      <c r="D755" s="106"/>
      <c r="E755" s="152"/>
      <c r="F755" s="106" t="s">
        <v>289</v>
      </c>
      <c r="G755" s="106">
        <v>2</v>
      </c>
      <c r="H755" s="145"/>
      <c r="I755" s="145"/>
      <c r="J755" s="145"/>
    </row>
    <row r="756" spans="2:10" ht="12.75" customHeight="1" hidden="1">
      <c r="B756" s="156"/>
      <c r="C756" s="106"/>
      <c r="D756" s="106"/>
      <c r="E756" s="152"/>
      <c r="F756" s="106"/>
      <c r="G756" s="106"/>
      <c r="H756" s="145">
        <f>H758</f>
        <v>0</v>
      </c>
      <c r="I756" s="145"/>
      <c r="J756" s="145"/>
    </row>
    <row r="757" spans="2:10" ht="12.75" customHeight="1" hidden="1">
      <c r="B757" s="156"/>
      <c r="C757" s="106"/>
      <c r="D757" s="106"/>
      <c r="E757" s="152"/>
      <c r="F757" s="106"/>
      <c r="G757" s="106"/>
      <c r="H757" s="145">
        <f>H758</f>
        <v>0</v>
      </c>
      <c r="I757" s="145"/>
      <c r="J757" s="145"/>
    </row>
    <row r="758" spans="2:10" ht="12.75" customHeight="1" hidden="1">
      <c r="B758" s="159"/>
      <c r="C758" s="106"/>
      <c r="D758" s="106"/>
      <c r="E758" s="152"/>
      <c r="F758" s="106" t="s">
        <v>287</v>
      </c>
      <c r="G758" s="106"/>
      <c r="H758" s="145">
        <f>H759</f>
        <v>0</v>
      </c>
      <c r="I758" s="145"/>
      <c r="J758" s="145"/>
    </row>
    <row r="759" spans="2:10" ht="12.75" customHeight="1" hidden="1">
      <c r="B759" s="159"/>
      <c r="C759" s="106"/>
      <c r="D759" s="106"/>
      <c r="E759" s="152"/>
      <c r="F759" s="106" t="s">
        <v>289</v>
      </c>
      <c r="G759" s="106"/>
      <c r="H759" s="145">
        <f>H760</f>
        <v>0</v>
      </c>
      <c r="I759" s="145"/>
      <c r="J759" s="145"/>
    </row>
    <row r="760" spans="2:10" ht="14.25" customHeight="1" hidden="1">
      <c r="B760" s="156"/>
      <c r="C760" s="106"/>
      <c r="D760" s="106"/>
      <c r="E760" s="152"/>
      <c r="F760" s="106" t="s">
        <v>289</v>
      </c>
      <c r="G760" s="106">
        <v>2</v>
      </c>
      <c r="H760" s="145"/>
      <c r="I760" s="145"/>
      <c r="J760" s="145"/>
    </row>
    <row r="761" spans="2:10" ht="12.75" customHeight="1" hidden="1">
      <c r="B761" s="156"/>
      <c r="C761" s="106"/>
      <c r="D761" s="106"/>
      <c r="E761" s="152"/>
      <c r="F761" s="106"/>
      <c r="G761" s="106"/>
      <c r="H761" s="145">
        <f>H763</f>
        <v>0</v>
      </c>
      <c r="I761" s="145"/>
      <c r="J761" s="145"/>
    </row>
    <row r="762" spans="2:10" ht="12.75" customHeight="1" hidden="1">
      <c r="B762" s="156"/>
      <c r="C762" s="106"/>
      <c r="D762" s="106"/>
      <c r="E762" s="152"/>
      <c r="F762" s="106"/>
      <c r="G762" s="106"/>
      <c r="H762" s="145">
        <f>H763</f>
        <v>0</v>
      </c>
      <c r="I762" s="145"/>
      <c r="J762" s="145"/>
    </row>
    <row r="763" spans="2:10" ht="12.75" customHeight="1" hidden="1">
      <c r="B763" s="159"/>
      <c r="C763" s="106"/>
      <c r="D763" s="106"/>
      <c r="E763" s="152"/>
      <c r="F763" s="106" t="s">
        <v>287</v>
      </c>
      <c r="G763" s="106"/>
      <c r="H763" s="145">
        <f>H764</f>
        <v>0</v>
      </c>
      <c r="I763" s="145"/>
      <c r="J763" s="145"/>
    </row>
    <row r="764" spans="2:10" ht="12.75" customHeight="1" hidden="1">
      <c r="B764" s="159"/>
      <c r="C764" s="106"/>
      <c r="D764" s="106"/>
      <c r="E764" s="152"/>
      <c r="F764" s="106" t="s">
        <v>289</v>
      </c>
      <c r="G764" s="106"/>
      <c r="H764" s="145">
        <f>H765</f>
        <v>0</v>
      </c>
      <c r="I764" s="145"/>
      <c r="J764" s="145"/>
    </row>
    <row r="765" spans="2:10" ht="14.25" customHeight="1" hidden="1">
      <c r="B765" s="156"/>
      <c r="C765" s="106"/>
      <c r="D765" s="106"/>
      <c r="E765" s="152"/>
      <c r="F765" s="106" t="s">
        <v>289</v>
      </c>
      <c r="G765" s="106">
        <v>2</v>
      </c>
      <c r="H765" s="145"/>
      <c r="I765" s="145"/>
      <c r="J765" s="145"/>
    </row>
    <row r="766" spans="2:10" ht="12.75" customHeight="1" hidden="1">
      <c r="B766" s="156"/>
      <c r="C766" s="106"/>
      <c r="D766" s="106"/>
      <c r="E766" s="152"/>
      <c r="F766" s="106"/>
      <c r="G766" s="106"/>
      <c r="H766" s="145">
        <f>H767+H772+H777</f>
        <v>0</v>
      </c>
      <c r="I766" s="145"/>
      <c r="J766" s="145"/>
    </row>
    <row r="767" spans="2:10" ht="25.5" customHeight="1" hidden="1">
      <c r="B767" s="156"/>
      <c r="C767" s="106"/>
      <c r="D767" s="106"/>
      <c r="E767" s="152"/>
      <c r="F767" s="106"/>
      <c r="G767" s="106"/>
      <c r="H767" s="145">
        <f>H768</f>
        <v>0</v>
      </c>
      <c r="I767" s="145"/>
      <c r="J767" s="145"/>
    </row>
    <row r="768" spans="2:10" ht="12.75" customHeight="1" hidden="1">
      <c r="B768" s="156"/>
      <c r="C768" s="106"/>
      <c r="D768" s="106"/>
      <c r="E768" s="152"/>
      <c r="F768" s="106"/>
      <c r="G768" s="106"/>
      <c r="H768" s="145">
        <f>H769</f>
        <v>0</v>
      </c>
      <c r="I768" s="145"/>
      <c r="J768" s="145"/>
    </row>
    <row r="769" spans="2:10" ht="12.75" customHeight="1" hidden="1">
      <c r="B769" s="159"/>
      <c r="C769" s="106"/>
      <c r="D769" s="106"/>
      <c r="E769" s="152"/>
      <c r="F769" s="106" t="s">
        <v>287</v>
      </c>
      <c r="G769" s="106"/>
      <c r="H769" s="145">
        <f>H770</f>
        <v>0</v>
      </c>
      <c r="I769" s="145"/>
      <c r="J769" s="145"/>
    </row>
    <row r="770" spans="2:10" ht="12.75" customHeight="1" hidden="1">
      <c r="B770" s="159"/>
      <c r="C770" s="106"/>
      <c r="D770" s="106"/>
      <c r="E770" s="152"/>
      <c r="F770" s="106" t="s">
        <v>289</v>
      </c>
      <c r="G770" s="106"/>
      <c r="H770" s="145">
        <f>H771</f>
        <v>0</v>
      </c>
      <c r="I770" s="145"/>
      <c r="J770" s="145"/>
    </row>
    <row r="771" spans="2:10" ht="14.25" customHeight="1" hidden="1">
      <c r="B771" s="156"/>
      <c r="C771" s="106"/>
      <c r="D771" s="106"/>
      <c r="E771" s="152"/>
      <c r="F771" s="106" t="s">
        <v>289</v>
      </c>
      <c r="G771" s="106">
        <v>2</v>
      </c>
      <c r="H771" s="145"/>
      <c r="I771" s="145"/>
      <c r="J771" s="145"/>
    </row>
    <row r="772" spans="2:10" ht="25.5" customHeight="1" hidden="1">
      <c r="B772" s="156"/>
      <c r="C772" s="106"/>
      <c r="D772" s="106"/>
      <c r="E772" s="152"/>
      <c r="F772" s="106"/>
      <c r="G772" s="106"/>
      <c r="H772" s="145">
        <f>H774</f>
        <v>0</v>
      </c>
      <c r="I772" s="145"/>
      <c r="J772" s="145"/>
    </row>
    <row r="773" spans="2:10" ht="12.75" customHeight="1" hidden="1">
      <c r="B773" s="156"/>
      <c r="C773" s="106"/>
      <c r="D773" s="106"/>
      <c r="E773" s="152"/>
      <c r="F773" s="106"/>
      <c r="G773" s="106"/>
      <c r="H773" s="145">
        <f>H774</f>
        <v>0</v>
      </c>
      <c r="I773" s="145"/>
      <c r="J773" s="145"/>
    </row>
    <row r="774" spans="2:10" ht="12.75" customHeight="1" hidden="1">
      <c r="B774" s="159"/>
      <c r="C774" s="106"/>
      <c r="D774" s="106"/>
      <c r="E774" s="152"/>
      <c r="F774" s="106" t="s">
        <v>287</v>
      </c>
      <c r="G774" s="106"/>
      <c r="H774" s="145">
        <f>H775</f>
        <v>0</v>
      </c>
      <c r="I774" s="145"/>
      <c r="J774" s="145"/>
    </row>
    <row r="775" spans="2:10" ht="12.75" customHeight="1" hidden="1">
      <c r="B775" s="159"/>
      <c r="C775" s="106"/>
      <c r="D775" s="106"/>
      <c r="E775" s="152"/>
      <c r="F775" s="106" t="s">
        <v>289</v>
      </c>
      <c r="G775" s="106"/>
      <c r="H775" s="145">
        <f>H776</f>
        <v>0</v>
      </c>
      <c r="I775" s="145"/>
      <c r="J775" s="145"/>
    </row>
    <row r="776" spans="2:10" ht="14.25" customHeight="1" hidden="1">
      <c r="B776" s="156"/>
      <c r="C776" s="106"/>
      <c r="D776" s="106"/>
      <c r="E776" s="152"/>
      <c r="F776" s="106" t="s">
        <v>289</v>
      </c>
      <c r="G776" s="106">
        <v>2</v>
      </c>
      <c r="H776" s="145"/>
      <c r="I776" s="145"/>
      <c r="J776" s="145"/>
    </row>
    <row r="777" spans="2:10" ht="25.5" customHeight="1" hidden="1">
      <c r="B777" s="156"/>
      <c r="C777" s="106"/>
      <c r="D777" s="106"/>
      <c r="E777" s="152"/>
      <c r="F777" s="106"/>
      <c r="G777" s="106"/>
      <c r="H777" s="145">
        <f>H782+H779</f>
        <v>0</v>
      </c>
      <c r="I777" s="145"/>
      <c r="J777" s="145"/>
    </row>
    <row r="778" spans="2:10" ht="12.75" customHeight="1" hidden="1">
      <c r="B778" s="156"/>
      <c r="C778" s="106"/>
      <c r="D778" s="106"/>
      <c r="E778" s="152"/>
      <c r="F778" s="106"/>
      <c r="G778" s="106"/>
      <c r="H778" s="145">
        <f>H779+H782</f>
        <v>0</v>
      </c>
      <c r="I778" s="145"/>
      <c r="J778" s="145"/>
    </row>
    <row r="779" spans="2:10" ht="25.5" customHeight="1" hidden="1">
      <c r="B779" s="156"/>
      <c r="C779" s="106"/>
      <c r="D779" s="106"/>
      <c r="E779" s="152"/>
      <c r="F779" s="106" t="s">
        <v>279</v>
      </c>
      <c r="G779" s="106"/>
      <c r="H779" s="145">
        <f>H780</f>
        <v>0</v>
      </c>
      <c r="I779" s="145"/>
      <c r="J779" s="145"/>
    </row>
    <row r="780" spans="2:10" ht="12.75" customHeight="1" hidden="1">
      <c r="B780" s="156"/>
      <c r="C780" s="106"/>
      <c r="D780" s="106"/>
      <c r="E780" s="152"/>
      <c r="F780" s="106" t="s">
        <v>347</v>
      </c>
      <c r="G780" s="106"/>
      <c r="H780" s="145">
        <f>H781</f>
        <v>0</v>
      </c>
      <c r="I780" s="145"/>
      <c r="J780" s="145"/>
    </row>
    <row r="781" spans="2:10" ht="14.25" customHeight="1" hidden="1">
      <c r="B781" s="156"/>
      <c r="C781" s="106"/>
      <c r="D781" s="106"/>
      <c r="E781" s="152"/>
      <c r="F781" s="106" t="s">
        <v>347</v>
      </c>
      <c r="G781" s="106">
        <v>2</v>
      </c>
      <c r="H781" s="145"/>
      <c r="I781" s="145"/>
      <c r="J781" s="145"/>
    </row>
    <row r="782" spans="2:10" ht="12.75" customHeight="1" hidden="1">
      <c r="B782" s="159"/>
      <c r="C782" s="106"/>
      <c r="D782" s="106"/>
      <c r="E782" s="152"/>
      <c r="F782" s="106" t="s">
        <v>287</v>
      </c>
      <c r="G782" s="106"/>
      <c r="H782" s="145">
        <f>H783</f>
        <v>0</v>
      </c>
      <c r="I782" s="145"/>
      <c r="J782" s="145"/>
    </row>
    <row r="783" spans="2:10" ht="12.75" customHeight="1" hidden="1">
      <c r="B783" s="159"/>
      <c r="C783" s="106"/>
      <c r="D783" s="106"/>
      <c r="E783" s="152"/>
      <c r="F783" s="106" t="s">
        <v>289</v>
      </c>
      <c r="G783" s="106"/>
      <c r="H783" s="145">
        <f>H784</f>
        <v>0</v>
      </c>
      <c r="I783" s="145"/>
      <c r="J783" s="145"/>
    </row>
    <row r="784" spans="2:10" ht="14.25" customHeight="1" hidden="1">
      <c r="B784" s="156"/>
      <c r="C784" s="106"/>
      <c r="D784" s="106"/>
      <c r="E784" s="152"/>
      <c r="F784" s="106" t="s">
        <v>289</v>
      </c>
      <c r="G784" s="106">
        <v>2</v>
      </c>
      <c r="H784" s="145"/>
      <c r="I784" s="145"/>
      <c r="J784" s="145"/>
    </row>
    <row r="785" spans="2:10" ht="26.25" customHeight="1">
      <c r="B785" s="225" t="s">
        <v>512</v>
      </c>
      <c r="C785" s="106" t="s">
        <v>222</v>
      </c>
      <c r="D785" s="106" t="s">
        <v>230</v>
      </c>
      <c r="E785" s="152" t="s">
        <v>513</v>
      </c>
      <c r="F785" s="106"/>
      <c r="G785" s="106"/>
      <c r="H785" s="145">
        <f>H786</f>
        <v>20</v>
      </c>
      <c r="I785" s="145">
        <f>I786</f>
        <v>20</v>
      </c>
      <c r="J785" s="145">
        <f>J786</f>
        <v>20</v>
      </c>
    </row>
    <row r="786" spans="2:10" ht="15.75" customHeight="1">
      <c r="B786" s="156" t="s">
        <v>514</v>
      </c>
      <c r="C786" s="106" t="s">
        <v>222</v>
      </c>
      <c r="D786" s="106" t="s">
        <v>230</v>
      </c>
      <c r="E786" s="152" t="s">
        <v>515</v>
      </c>
      <c r="F786" s="106"/>
      <c r="G786" s="106"/>
      <c r="H786" s="145">
        <f>H788</f>
        <v>20</v>
      </c>
      <c r="I786" s="145">
        <f>I788</f>
        <v>20</v>
      </c>
      <c r="J786" s="145">
        <f>J788</f>
        <v>20</v>
      </c>
    </row>
    <row r="787" spans="2:10" ht="14.25" customHeight="1" hidden="1">
      <c r="B787" s="156"/>
      <c r="C787" s="106"/>
      <c r="D787" s="106"/>
      <c r="E787" s="152"/>
      <c r="F787" s="106"/>
      <c r="G787" s="106"/>
      <c r="H787" s="145">
        <f>H788</f>
        <v>20</v>
      </c>
      <c r="I787" s="145"/>
      <c r="J787" s="145"/>
    </row>
    <row r="788" spans="2:10" ht="12.75" customHeight="1">
      <c r="B788" s="159" t="s">
        <v>286</v>
      </c>
      <c r="C788" s="106" t="s">
        <v>222</v>
      </c>
      <c r="D788" s="106" t="s">
        <v>230</v>
      </c>
      <c r="E788" s="152" t="s">
        <v>515</v>
      </c>
      <c r="F788" s="106" t="s">
        <v>287</v>
      </c>
      <c r="G788" s="106"/>
      <c r="H788" s="145">
        <f>H789</f>
        <v>20</v>
      </c>
      <c r="I788" s="145">
        <f>I789</f>
        <v>20</v>
      </c>
      <c r="J788" s="145">
        <f>J789</f>
        <v>20</v>
      </c>
    </row>
    <row r="789" spans="2:10" ht="12.75" customHeight="1">
      <c r="B789" s="159" t="s">
        <v>288</v>
      </c>
      <c r="C789" s="106" t="s">
        <v>222</v>
      </c>
      <c r="D789" s="106" t="s">
        <v>230</v>
      </c>
      <c r="E789" s="152" t="s">
        <v>515</v>
      </c>
      <c r="F789" s="106" t="s">
        <v>289</v>
      </c>
      <c r="G789" s="106"/>
      <c r="H789" s="145">
        <f>H790</f>
        <v>20</v>
      </c>
      <c r="I789" s="145">
        <f>I790</f>
        <v>20</v>
      </c>
      <c r="J789" s="145">
        <f>J790</f>
        <v>20</v>
      </c>
    </row>
    <row r="790" spans="2:10" ht="14.25" customHeight="1">
      <c r="B790" s="156" t="s">
        <v>270</v>
      </c>
      <c r="C790" s="106" t="s">
        <v>222</v>
      </c>
      <c r="D790" s="106" t="s">
        <v>230</v>
      </c>
      <c r="E790" s="152" t="s">
        <v>515</v>
      </c>
      <c r="F790" s="106" t="s">
        <v>289</v>
      </c>
      <c r="G790" s="106">
        <v>2</v>
      </c>
      <c r="H790" s="145">
        <f>'Прил. 8'!I932</f>
        <v>20</v>
      </c>
      <c r="I790" s="145">
        <f>'Прил. 8'!J932</f>
        <v>20</v>
      </c>
      <c r="J790" s="145">
        <f>'Прил. 8'!K932</f>
        <v>20</v>
      </c>
    </row>
    <row r="791" spans="2:10" ht="12.75" customHeight="1" hidden="1">
      <c r="B791" s="156"/>
      <c r="C791" s="106"/>
      <c r="D791" s="106"/>
      <c r="E791" s="152"/>
      <c r="F791" s="106"/>
      <c r="G791" s="106"/>
      <c r="H791" s="145"/>
      <c r="I791" s="145"/>
      <c r="J791" s="145"/>
    </row>
    <row r="792" spans="2:10" ht="12.75" customHeight="1" hidden="1">
      <c r="B792" s="156"/>
      <c r="C792" s="106"/>
      <c r="D792" s="106"/>
      <c r="E792" s="152"/>
      <c r="F792" s="106"/>
      <c r="G792" s="106"/>
      <c r="H792" s="145"/>
      <c r="I792" s="145"/>
      <c r="J792" s="145"/>
    </row>
    <row r="793" spans="2:10" ht="12.75" customHeight="1" hidden="1">
      <c r="B793" s="159"/>
      <c r="C793" s="106"/>
      <c r="D793" s="106"/>
      <c r="E793" s="152"/>
      <c r="F793" s="106"/>
      <c r="G793" s="106"/>
      <c r="H793" s="145"/>
      <c r="I793" s="145"/>
      <c r="J793" s="145"/>
    </row>
    <row r="794" spans="2:10" ht="12.75" customHeight="1" hidden="1">
      <c r="B794" s="159"/>
      <c r="C794" s="106"/>
      <c r="D794" s="106"/>
      <c r="E794" s="152"/>
      <c r="F794" s="106"/>
      <c r="G794" s="106"/>
      <c r="H794" s="145"/>
      <c r="I794" s="145"/>
      <c r="J794" s="145"/>
    </row>
    <row r="795" spans="2:10" ht="14.25" customHeight="1" hidden="1">
      <c r="B795" s="156"/>
      <c r="C795" s="106"/>
      <c r="D795" s="106"/>
      <c r="E795" s="152"/>
      <c r="F795" s="106"/>
      <c r="G795" s="106"/>
      <c r="H795" s="145"/>
      <c r="I795" s="145"/>
      <c r="J795" s="145"/>
    </row>
    <row r="796" spans="2:10" ht="12.75" customHeight="1" hidden="1">
      <c r="B796" s="156"/>
      <c r="C796" s="106"/>
      <c r="D796" s="106"/>
      <c r="E796" s="152"/>
      <c r="F796" s="106"/>
      <c r="G796" s="106"/>
      <c r="H796" s="145"/>
      <c r="I796" s="145"/>
      <c r="J796" s="145"/>
    </row>
    <row r="797" spans="2:10" ht="12.75" customHeight="1" hidden="1">
      <c r="B797" s="156"/>
      <c r="C797" s="106"/>
      <c r="D797" s="106"/>
      <c r="E797" s="152"/>
      <c r="F797" s="106"/>
      <c r="G797" s="106"/>
      <c r="H797" s="145"/>
      <c r="I797" s="145"/>
      <c r="J797" s="145"/>
    </row>
    <row r="798" spans="2:10" ht="12.75" customHeight="1" hidden="1">
      <c r="B798" s="159"/>
      <c r="C798" s="106"/>
      <c r="D798" s="106"/>
      <c r="E798" s="152"/>
      <c r="F798" s="106"/>
      <c r="G798" s="106"/>
      <c r="H798" s="145"/>
      <c r="I798" s="145"/>
      <c r="J798" s="145"/>
    </row>
    <row r="799" spans="2:10" ht="12.75" customHeight="1" hidden="1">
      <c r="B799" s="159"/>
      <c r="C799" s="106"/>
      <c r="D799" s="106"/>
      <c r="E799" s="152"/>
      <c r="F799" s="106"/>
      <c r="G799" s="106"/>
      <c r="H799" s="145"/>
      <c r="I799" s="145"/>
      <c r="J799" s="145"/>
    </row>
    <row r="800" spans="2:10" ht="14.25" customHeight="1" hidden="1">
      <c r="B800" s="156"/>
      <c r="C800" s="106"/>
      <c r="D800" s="106"/>
      <c r="E800" s="152"/>
      <c r="F800" s="106"/>
      <c r="G800" s="106"/>
      <c r="H800" s="145"/>
      <c r="I800" s="145"/>
      <c r="J800" s="145"/>
    </row>
    <row r="801" spans="2:10" ht="12.75" customHeight="1" hidden="1">
      <c r="B801" s="156"/>
      <c r="C801" s="106"/>
      <c r="D801" s="106"/>
      <c r="E801" s="152"/>
      <c r="F801" s="106"/>
      <c r="G801" s="106"/>
      <c r="H801" s="145"/>
      <c r="I801" s="145"/>
      <c r="J801" s="145"/>
    </row>
    <row r="802" spans="2:10" ht="12.75" customHeight="1" hidden="1">
      <c r="B802" s="156"/>
      <c r="C802" s="106"/>
      <c r="D802" s="106"/>
      <c r="E802" s="152"/>
      <c r="F802" s="106"/>
      <c r="G802" s="106"/>
      <c r="H802" s="145"/>
      <c r="I802" s="145"/>
      <c r="J802" s="145"/>
    </row>
    <row r="803" spans="2:10" ht="12.75" customHeight="1" hidden="1">
      <c r="B803" s="159"/>
      <c r="C803" s="106"/>
      <c r="D803" s="106"/>
      <c r="E803" s="152"/>
      <c r="F803" s="106"/>
      <c r="G803" s="106"/>
      <c r="H803" s="145"/>
      <c r="I803" s="145"/>
      <c r="J803" s="145"/>
    </row>
    <row r="804" spans="2:10" ht="12.75" customHeight="1" hidden="1">
      <c r="B804" s="159"/>
      <c r="C804" s="106"/>
      <c r="D804" s="106"/>
      <c r="E804" s="152"/>
      <c r="F804" s="106"/>
      <c r="G804" s="106"/>
      <c r="H804" s="145"/>
      <c r="I804" s="145"/>
      <c r="J804" s="145"/>
    </row>
    <row r="805" spans="2:10" ht="14.25" customHeight="1" hidden="1">
      <c r="B805" s="156"/>
      <c r="C805" s="106"/>
      <c r="D805" s="106"/>
      <c r="E805" s="152"/>
      <c r="F805" s="106"/>
      <c r="G805" s="106"/>
      <c r="H805" s="145"/>
      <c r="I805" s="145"/>
      <c r="J805" s="145"/>
    </row>
    <row r="806" spans="2:10" ht="25.5" customHeight="1" hidden="1">
      <c r="B806" s="156"/>
      <c r="C806" s="106"/>
      <c r="D806" s="106"/>
      <c r="E806" s="152"/>
      <c r="F806" s="106"/>
      <c r="G806" s="106"/>
      <c r="H806" s="145"/>
      <c r="I806" s="145"/>
      <c r="J806" s="145"/>
    </row>
    <row r="807" spans="2:10" ht="12.75" customHeight="1" hidden="1">
      <c r="B807" s="156"/>
      <c r="C807" s="106"/>
      <c r="D807" s="106"/>
      <c r="E807" s="152"/>
      <c r="F807" s="106"/>
      <c r="G807" s="106"/>
      <c r="H807" s="145"/>
      <c r="I807" s="145"/>
      <c r="J807" s="145"/>
    </row>
    <row r="808" spans="2:10" ht="12.75" customHeight="1" hidden="1">
      <c r="B808" s="159"/>
      <c r="C808" s="106"/>
      <c r="D808" s="106"/>
      <c r="E808" s="152"/>
      <c r="F808" s="106"/>
      <c r="G808" s="106"/>
      <c r="H808" s="145"/>
      <c r="I808" s="145"/>
      <c r="J808" s="145"/>
    </row>
    <row r="809" spans="2:10" ht="12.75" customHeight="1" hidden="1">
      <c r="B809" s="159"/>
      <c r="C809" s="106"/>
      <c r="D809" s="106"/>
      <c r="E809" s="152"/>
      <c r="F809" s="106"/>
      <c r="G809" s="106"/>
      <c r="H809" s="145"/>
      <c r="I809" s="145"/>
      <c r="J809" s="145"/>
    </row>
    <row r="810" spans="2:10" ht="14.25" customHeight="1" hidden="1">
      <c r="B810" s="156"/>
      <c r="C810" s="106"/>
      <c r="D810" s="106"/>
      <c r="E810" s="152"/>
      <c r="F810" s="106"/>
      <c r="G810" s="106"/>
      <c r="H810" s="145"/>
      <c r="I810" s="145"/>
      <c r="J810" s="145"/>
    </row>
    <row r="811" spans="2:10" ht="12.75" customHeight="1" hidden="1">
      <c r="B811" s="146"/>
      <c r="C811" s="106"/>
      <c r="D811" s="106"/>
      <c r="E811" s="152"/>
      <c r="F811" s="157"/>
      <c r="G811" s="157"/>
      <c r="H811" s="145"/>
      <c r="I811" s="145"/>
      <c r="J811" s="145"/>
    </row>
    <row r="812" spans="2:10" ht="12.75" customHeight="1" hidden="1">
      <c r="B812" s="156"/>
      <c r="C812" s="106"/>
      <c r="D812" s="106"/>
      <c r="E812" s="152"/>
      <c r="F812" s="157"/>
      <c r="G812" s="157"/>
      <c r="H812" s="145"/>
      <c r="I812" s="145"/>
      <c r="J812" s="145"/>
    </row>
    <row r="813" spans="2:10" ht="12.75" customHeight="1" hidden="1">
      <c r="B813" s="156"/>
      <c r="C813" s="106"/>
      <c r="D813" s="106"/>
      <c r="E813" s="152"/>
      <c r="F813" s="157"/>
      <c r="G813" s="157"/>
      <c r="H813" s="145"/>
      <c r="I813" s="145"/>
      <c r="J813" s="145"/>
    </row>
    <row r="814" spans="2:10" ht="12.75" customHeight="1" hidden="1">
      <c r="B814" s="156"/>
      <c r="C814" s="106"/>
      <c r="D814" s="106"/>
      <c r="E814" s="152"/>
      <c r="F814" s="157"/>
      <c r="G814" s="157"/>
      <c r="H814" s="145"/>
      <c r="I814" s="145"/>
      <c r="J814" s="145"/>
    </row>
    <row r="815" spans="2:10" ht="12.75" customHeight="1" hidden="1">
      <c r="B815" s="159"/>
      <c r="C815" s="106"/>
      <c r="D815" s="106"/>
      <c r="E815" s="152"/>
      <c r="F815" s="157"/>
      <c r="G815" s="157"/>
      <c r="H815" s="145"/>
      <c r="I815" s="145"/>
      <c r="J815" s="145"/>
    </row>
    <row r="816" spans="2:10" ht="12.75" customHeight="1" hidden="1">
      <c r="B816" s="159"/>
      <c r="C816" s="106"/>
      <c r="D816" s="106"/>
      <c r="E816" s="152"/>
      <c r="F816" s="157"/>
      <c r="G816" s="157"/>
      <c r="H816" s="145"/>
      <c r="I816" s="145"/>
      <c r="J816" s="145"/>
    </row>
    <row r="817" spans="2:10" ht="14.25" customHeight="1" hidden="1">
      <c r="B817" s="156"/>
      <c r="C817" s="106"/>
      <c r="D817" s="106"/>
      <c r="E817" s="152"/>
      <c r="F817" s="157"/>
      <c r="G817" s="157"/>
      <c r="H817" s="145"/>
      <c r="I817" s="145"/>
      <c r="J817" s="145"/>
    </row>
    <row r="818" spans="2:10" ht="12.75" customHeight="1" hidden="1">
      <c r="B818" s="169"/>
      <c r="C818" s="106"/>
      <c r="D818" s="106"/>
      <c r="E818" s="152"/>
      <c r="F818" s="157"/>
      <c r="G818" s="157"/>
      <c r="H818" s="145"/>
      <c r="I818" s="145"/>
      <c r="J818" s="145"/>
    </row>
    <row r="819" spans="2:10" ht="12.75" customHeight="1" hidden="1">
      <c r="B819" s="169"/>
      <c r="C819" s="106"/>
      <c r="D819" s="106"/>
      <c r="E819" s="152"/>
      <c r="F819" s="157"/>
      <c r="G819" s="157"/>
      <c r="H819" s="145"/>
      <c r="I819" s="145"/>
      <c r="J819" s="145"/>
    </row>
    <row r="820" spans="2:10" ht="12.75" customHeight="1" hidden="1">
      <c r="B820" s="161"/>
      <c r="C820" s="106"/>
      <c r="D820" s="106"/>
      <c r="E820" s="152"/>
      <c r="F820" s="157"/>
      <c r="G820" s="157"/>
      <c r="H820" s="145"/>
      <c r="I820" s="145"/>
      <c r="J820" s="145"/>
    </row>
    <row r="821" spans="2:10" ht="12.75" customHeight="1" hidden="1">
      <c r="B821" s="159"/>
      <c r="C821" s="106"/>
      <c r="D821" s="106"/>
      <c r="E821" s="152"/>
      <c r="F821" s="157"/>
      <c r="G821" s="157"/>
      <c r="H821" s="145"/>
      <c r="I821" s="145"/>
      <c r="J821" s="145"/>
    </row>
    <row r="822" spans="2:10" ht="12.75" customHeight="1" hidden="1">
      <c r="B822" s="159"/>
      <c r="C822" s="106"/>
      <c r="D822" s="106"/>
      <c r="E822" s="152"/>
      <c r="F822" s="157"/>
      <c r="G822" s="157"/>
      <c r="H822" s="145"/>
      <c r="I822" s="145"/>
      <c r="J822" s="145"/>
    </row>
    <row r="823" spans="2:10" ht="14.25" customHeight="1" hidden="1">
      <c r="B823" s="156"/>
      <c r="C823" s="106"/>
      <c r="D823" s="106"/>
      <c r="E823" s="152"/>
      <c r="F823" s="157"/>
      <c r="G823" s="157"/>
      <c r="H823" s="145"/>
      <c r="I823" s="145"/>
      <c r="J823" s="145"/>
    </row>
    <row r="824" spans="2:10" ht="12.75" customHeight="1" hidden="1">
      <c r="B824" s="156"/>
      <c r="C824" s="106"/>
      <c r="D824" s="106"/>
      <c r="E824" s="152"/>
      <c r="F824" s="106"/>
      <c r="G824" s="106"/>
      <c r="H824" s="145"/>
      <c r="I824" s="145"/>
      <c r="J824" s="145"/>
    </row>
    <row r="825" spans="2:10" ht="12.75" customHeight="1" hidden="1">
      <c r="B825" s="161"/>
      <c r="C825" s="106"/>
      <c r="D825" s="106"/>
      <c r="E825" s="152"/>
      <c r="F825" s="106"/>
      <c r="G825" s="106"/>
      <c r="H825" s="145"/>
      <c r="I825" s="145"/>
      <c r="J825" s="145"/>
    </row>
    <row r="826" spans="2:10" ht="12.75" customHeight="1" hidden="1">
      <c r="B826" s="159"/>
      <c r="C826" s="106"/>
      <c r="D826" s="106"/>
      <c r="E826" s="152"/>
      <c r="F826" s="106"/>
      <c r="G826" s="106"/>
      <c r="H826" s="145"/>
      <c r="I826" s="145"/>
      <c r="J826" s="145"/>
    </row>
    <row r="827" spans="2:10" ht="12.75" customHeight="1" hidden="1">
      <c r="B827" s="159"/>
      <c r="C827" s="106"/>
      <c r="D827" s="106"/>
      <c r="E827" s="152"/>
      <c r="F827" s="106"/>
      <c r="G827" s="106"/>
      <c r="H827" s="145"/>
      <c r="I827" s="145"/>
      <c r="J827" s="145"/>
    </row>
    <row r="828" spans="2:10" ht="14.25" customHeight="1" hidden="1">
      <c r="B828" s="156"/>
      <c r="C828" s="106"/>
      <c r="D828" s="106"/>
      <c r="E828" s="152"/>
      <c r="F828" s="106"/>
      <c r="G828" s="106"/>
      <c r="H828" s="145"/>
      <c r="I828" s="145"/>
      <c r="J828" s="145"/>
    </row>
    <row r="829" spans="2:10" ht="12.75" customHeight="1" hidden="1">
      <c r="B829" s="156"/>
      <c r="C829" s="106"/>
      <c r="D829" s="106"/>
      <c r="E829" s="152"/>
      <c r="F829" s="106"/>
      <c r="G829" s="106"/>
      <c r="H829" s="145"/>
      <c r="I829" s="145"/>
      <c r="J829" s="145"/>
    </row>
    <row r="830" spans="2:10" ht="12.75" customHeight="1" hidden="1">
      <c r="B830" s="156"/>
      <c r="C830" s="106"/>
      <c r="D830" s="106"/>
      <c r="E830" s="152"/>
      <c r="F830" s="106"/>
      <c r="G830" s="106"/>
      <c r="H830" s="145"/>
      <c r="I830" s="145"/>
      <c r="J830" s="145"/>
    </row>
    <row r="831" spans="2:10" ht="12.75" customHeight="1" hidden="1">
      <c r="B831" s="156"/>
      <c r="C831" s="106"/>
      <c r="D831" s="106"/>
      <c r="E831" s="152"/>
      <c r="F831" s="106"/>
      <c r="G831" s="106"/>
      <c r="H831" s="145"/>
      <c r="I831" s="145"/>
      <c r="J831" s="145"/>
    </row>
    <row r="832" spans="2:10" ht="12.75" customHeight="1" hidden="1">
      <c r="B832" s="159"/>
      <c r="C832" s="106"/>
      <c r="D832" s="106"/>
      <c r="E832" s="152"/>
      <c r="F832" s="106"/>
      <c r="G832" s="106"/>
      <c r="H832" s="145"/>
      <c r="I832" s="145"/>
      <c r="J832" s="145"/>
    </row>
    <row r="833" spans="2:10" ht="12.75" customHeight="1" hidden="1">
      <c r="B833" s="159"/>
      <c r="C833" s="106"/>
      <c r="D833" s="106"/>
      <c r="E833" s="152"/>
      <c r="F833" s="106"/>
      <c r="G833" s="106"/>
      <c r="H833" s="145"/>
      <c r="I833" s="145"/>
      <c r="J833" s="145"/>
    </row>
    <row r="834" spans="2:10" ht="14.25" customHeight="1" hidden="1">
      <c r="B834" s="156"/>
      <c r="C834" s="106"/>
      <c r="D834" s="106"/>
      <c r="E834" s="152"/>
      <c r="F834" s="106"/>
      <c r="G834" s="106"/>
      <c r="H834" s="145"/>
      <c r="I834" s="145"/>
      <c r="J834" s="145"/>
    </row>
    <row r="835" spans="2:10" ht="25.5" customHeight="1" hidden="1">
      <c r="B835" s="146"/>
      <c r="C835" s="106"/>
      <c r="D835" s="106"/>
      <c r="E835" s="152"/>
      <c r="F835" s="106"/>
      <c r="G835" s="106"/>
      <c r="H835" s="145"/>
      <c r="I835" s="145"/>
      <c r="J835" s="145"/>
    </row>
    <row r="836" spans="2:10" ht="12.75" customHeight="1" hidden="1">
      <c r="B836" s="156"/>
      <c r="C836" s="106"/>
      <c r="D836" s="106"/>
      <c r="E836" s="152"/>
      <c r="F836" s="106"/>
      <c r="G836" s="106"/>
      <c r="H836" s="145"/>
      <c r="I836" s="145"/>
      <c r="J836" s="145"/>
    </row>
    <row r="837" spans="2:10" ht="12.75" customHeight="1" hidden="1">
      <c r="B837" s="156"/>
      <c r="C837" s="106"/>
      <c r="D837" s="106"/>
      <c r="E837" s="152"/>
      <c r="F837" s="106"/>
      <c r="G837" s="106"/>
      <c r="H837" s="145"/>
      <c r="I837" s="145"/>
      <c r="J837" s="145"/>
    </row>
    <row r="838" spans="2:10" ht="12.75" customHeight="1" hidden="1">
      <c r="B838" s="161"/>
      <c r="C838" s="106"/>
      <c r="D838" s="106"/>
      <c r="E838" s="152"/>
      <c r="F838" s="106"/>
      <c r="G838" s="106"/>
      <c r="H838" s="145"/>
      <c r="I838" s="145"/>
      <c r="J838" s="145"/>
    </row>
    <row r="839" spans="2:10" ht="12.75" customHeight="1" hidden="1">
      <c r="B839" s="159"/>
      <c r="C839" s="106"/>
      <c r="D839" s="106"/>
      <c r="E839" s="152"/>
      <c r="F839" s="106"/>
      <c r="G839" s="106"/>
      <c r="H839" s="145"/>
      <c r="I839" s="145"/>
      <c r="J839" s="145"/>
    </row>
    <row r="840" spans="2:10" ht="12.75" customHeight="1" hidden="1">
      <c r="B840" s="159"/>
      <c r="C840" s="106"/>
      <c r="D840" s="106"/>
      <c r="E840" s="152"/>
      <c r="F840" s="106"/>
      <c r="G840" s="106"/>
      <c r="H840" s="145"/>
      <c r="I840" s="145"/>
      <c r="J840" s="145"/>
    </row>
    <row r="841" spans="2:10" ht="14.25" customHeight="1" hidden="1">
      <c r="B841" s="156"/>
      <c r="C841" s="106"/>
      <c r="D841" s="106"/>
      <c r="E841" s="152"/>
      <c r="F841" s="106"/>
      <c r="G841" s="106"/>
      <c r="H841" s="145"/>
      <c r="I841" s="145"/>
      <c r="J841" s="145"/>
    </row>
    <row r="842" spans="2:10" ht="12.75" customHeight="1" hidden="1">
      <c r="B842" s="156"/>
      <c r="C842" s="106"/>
      <c r="D842" s="106"/>
      <c r="E842" s="152"/>
      <c r="F842" s="106"/>
      <c r="G842" s="106"/>
      <c r="H842" s="145"/>
      <c r="I842" s="145"/>
      <c r="J842" s="145"/>
    </row>
    <row r="843" spans="2:10" ht="12.75" customHeight="1" hidden="1">
      <c r="B843" s="161"/>
      <c r="C843" s="106"/>
      <c r="D843" s="106"/>
      <c r="E843" s="152"/>
      <c r="F843" s="106"/>
      <c r="G843" s="106"/>
      <c r="H843" s="145"/>
      <c r="I843" s="145"/>
      <c r="J843" s="145"/>
    </row>
    <row r="844" spans="2:10" ht="12.75" customHeight="1" hidden="1">
      <c r="B844" s="159"/>
      <c r="C844" s="106"/>
      <c r="D844" s="106"/>
      <c r="E844" s="152"/>
      <c r="F844" s="106"/>
      <c r="G844" s="106"/>
      <c r="H844" s="145"/>
      <c r="I844" s="145"/>
      <c r="J844" s="145"/>
    </row>
    <row r="845" spans="2:10" ht="12.75" customHeight="1" hidden="1">
      <c r="B845" s="159"/>
      <c r="C845" s="106"/>
      <c r="D845" s="106"/>
      <c r="E845" s="152"/>
      <c r="F845" s="106"/>
      <c r="G845" s="106"/>
      <c r="H845" s="145"/>
      <c r="I845" s="145"/>
      <c r="J845" s="145"/>
    </row>
    <row r="846" spans="2:10" ht="14.25" customHeight="1" hidden="1">
      <c r="B846" s="156"/>
      <c r="C846" s="106"/>
      <c r="D846" s="106"/>
      <c r="E846" s="152"/>
      <c r="F846" s="106"/>
      <c r="G846" s="106"/>
      <c r="H846" s="145"/>
      <c r="I846" s="145"/>
      <c r="J846" s="145"/>
    </row>
    <row r="847" spans="2:10" ht="12.75" customHeight="1">
      <c r="B847" s="181" t="s">
        <v>231</v>
      </c>
      <c r="C847" s="148" t="s">
        <v>222</v>
      </c>
      <c r="D847" s="148" t="s">
        <v>232</v>
      </c>
      <c r="E847" s="152"/>
      <c r="F847" s="157"/>
      <c r="G847" s="157"/>
      <c r="H847" s="145">
        <f>H848+H861</f>
        <v>4906.4</v>
      </c>
      <c r="I847" s="145">
        <f>I848+I861</f>
        <v>3853</v>
      </c>
      <c r="J847" s="145">
        <f>J848+J861</f>
        <v>4253</v>
      </c>
    </row>
    <row r="848" spans="2:10" ht="15.75" customHeight="1">
      <c r="B848" s="225" t="s">
        <v>505</v>
      </c>
      <c r="C848" s="106" t="s">
        <v>222</v>
      </c>
      <c r="D848" s="106" t="s">
        <v>232</v>
      </c>
      <c r="E848" s="152" t="s">
        <v>434</v>
      </c>
      <c r="F848" s="157"/>
      <c r="G848" s="157"/>
      <c r="H848" s="145">
        <f>H849</f>
        <v>1427.8999999999999</v>
      </c>
      <c r="I848" s="145">
        <f>I849</f>
        <v>1213.6</v>
      </c>
      <c r="J848" s="145">
        <f>J849</f>
        <v>1413.6</v>
      </c>
    </row>
    <row r="849" spans="2:10" ht="12.75" customHeight="1">
      <c r="B849" s="222" t="s">
        <v>447</v>
      </c>
      <c r="C849" s="106" t="s">
        <v>222</v>
      </c>
      <c r="D849" s="106" t="s">
        <v>232</v>
      </c>
      <c r="E849" s="152" t="s">
        <v>516</v>
      </c>
      <c r="F849" s="157"/>
      <c r="G849" s="157"/>
      <c r="H849" s="145">
        <f>H850</f>
        <v>1427.8999999999999</v>
      </c>
      <c r="I849" s="145">
        <f>I850</f>
        <v>1213.6</v>
      </c>
      <c r="J849" s="145">
        <f>J850</f>
        <v>1413.6</v>
      </c>
    </row>
    <row r="850" spans="2:10" ht="27" customHeight="1">
      <c r="B850" s="156" t="s">
        <v>517</v>
      </c>
      <c r="C850" s="106" t="s">
        <v>222</v>
      </c>
      <c r="D850" s="106" t="s">
        <v>232</v>
      </c>
      <c r="E850" s="152" t="s">
        <v>516</v>
      </c>
      <c r="F850" s="157"/>
      <c r="G850" s="157"/>
      <c r="H850" s="145">
        <f>H852+H855+H858</f>
        <v>1427.8999999999999</v>
      </c>
      <c r="I850" s="145">
        <f>I852+I855+I858</f>
        <v>1213.6</v>
      </c>
      <c r="J850" s="145">
        <f>J852+J855+J858</f>
        <v>1413.6</v>
      </c>
    </row>
    <row r="851" spans="2:10" ht="12.75" customHeight="1" hidden="1">
      <c r="B851" s="156"/>
      <c r="C851" s="106"/>
      <c r="D851" s="106"/>
      <c r="E851" s="152" t="s">
        <v>516</v>
      </c>
      <c r="F851" s="157"/>
      <c r="G851" s="157"/>
      <c r="H851" s="145">
        <f>H852+H855+H858</f>
        <v>1427.8999999999999</v>
      </c>
      <c r="I851" s="145"/>
      <c r="J851" s="145"/>
    </row>
    <row r="852" spans="2:10" ht="40.5" customHeight="1">
      <c r="B852" s="149" t="s">
        <v>278</v>
      </c>
      <c r="C852" s="106" t="s">
        <v>222</v>
      </c>
      <c r="D852" s="106" t="s">
        <v>232</v>
      </c>
      <c r="E852" s="152" t="s">
        <v>516</v>
      </c>
      <c r="F852" s="106" t="s">
        <v>279</v>
      </c>
      <c r="G852" s="157"/>
      <c r="H852" s="145">
        <f>H853</f>
        <v>1225.8</v>
      </c>
      <c r="I852" s="145">
        <f>I853</f>
        <v>1021.5</v>
      </c>
      <c r="J852" s="145">
        <f>J853</f>
        <v>1221.5</v>
      </c>
    </row>
    <row r="853" spans="2:10" ht="12.75" customHeight="1">
      <c r="B853" s="156" t="s">
        <v>280</v>
      </c>
      <c r="C853" s="106" t="s">
        <v>222</v>
      </c>
      <c r="D853" s="106" t="s">
        <v>232</v>
      </c>
      <c r="E853" s="152" t="s">
        <v>516</v>
      </c>
      <c r="F853" s="106" t="s">
        <v>281</v>
      </c>
      <c r="G853" s="157"/>
      <c r="H853" s="145">
        <f>H854</f>
        <v>1225.8</v>
      </c>
      <c r="I853" s="145">
        <f>I854</f>
        <v>1021.5</v>
      </c>
      <c r="J853" s="145">
        <f>J854</f>
        <v>1221.5</v>
      </c>
    </row>
    <row r="854" spans="2:10" ht="14.25" customHeight="1">
      <c r="B854" s="156" t="s">
        <v>270</v>
      </c>
      <c r="C854" s="106" t="s">
        <v>222</v>
      </c>
      <c r="D854" s="106" t="s">
        <v>232</v>
      </c>
      <c r="E854" s="152" t="s">
        <v>516</v>
      </c>
      <c r="F854" s="106" t="s">
        <v>281</v>
      </c>
      <c r="G854" s="157">
        <v>2</v>
      </c>
      <c r="H854" s="145">
        <f>'Прил. 8'!I939</f>
        <v>1225.8</v>
      </c>
      <c r="I854" s="145">
        <f>'Прил. 8'!J939</f>
        <v>1021.5</v>
      </c>
      <c r="J854" s="145">
        <f>'Прил. 8'!K939</f>
        <v>1221.5</v>
      </c>
    </row>
    <row r="855" spans="2:10" ht="12.75" customHeight="1">
      <c r="B855" s="159" t="s">
        <v>286</v>
      </c>
      <c r="C855" s="106" t="s">
        <v>222</v>
      </c>
      <c r="D855" s="106" t="s">
        <v>232</v>
      </c>
      <c r="E855" s="152" t="s">
        <v>516</v>
      </c>
      <c r="F855" s="106" t="s">
        <v>287</v>
      </c>
      <c r="G855" s="157"/>
      <c r="H855" s="145">
        <f>H856</f>
        <v>192.1</v>
      </c>
      <c r="I855" s="145">
        <f>I856</f>
        <v>192.1</v>
      </c>
      <c r="J855" s="145">
        <f>J856</f>
        <v>192.1</v>
      </c>
    </row>
    <row r="856" spans="2:10" ht="12.75" customHeight="1">
      <c r="B856" s="159" t="s">
        <v>288</v>
      </c>
      <c r="C856" s="106" t="s">
        <v>222</v>
      </c>
      <c r="D856" s="106" t="s">
        <v>232</v>
      </c>
      <c r="E856" s="152" t="s">
        <v>516</v>
      </c>
      <c r="F856" s="106" t="s">
        <v>289</v>
      </c>
      <c r="G856" s="157"/>
      <c r="H856" s="145">
        <f>H857</f>
        <v>192.1</v>
      </c>
      <c r="I856" s="145">
        <f>I857</f>
        <v>192.1</v>
      </c>
      <c r="J856" s="145">
        <f>J857</f>
        <v>192.1</v>
      </c>
    </row>
    <row r="857" spans="2:10" ht="14.25" customHeight="1">
      <c r="B857" s="156" t="s">
        <v>270</v>
      </c>
      <c r="C857" s="106" t="s">
        <v>222</v>
      </c>
      <c r="D857" s="106" t="s">
        <v>232</v>
      </c>
      <c r="E857" s="152" t="s">
        <v>516</v>
      </c>
      <c r="F857" s="106" t="s">
        <v>289</v>
      </c>
      <c r="G857" s="157">
        <v>2</v>
      </c>
      <c r="H857" s="145">
        <f>'Прил. 8'!I942</f>
        <v>192.1</v>
      </c>
      <c r="I857" s="145">
        <f>'Прил. 8'!J942</f>
        <v>192.1</v>
      </c>
      <c r="J857" s="145">
        <f>'Прил. 8'!K942</f>
        <v>192.1</v>
      </c>
    </row>
    <row r="858" spans="2:10" ht="12.75" customHeight="1">
      <c r="B858" s="159" t="s">
        <v>290</v>
      </c>
      <c r="C858" s="106" t="s">
        <v>222</v>
      </c>
      <c r="D858" s="106" t="s">
        <v>232</v>
      </c>
      <c r="E858" s="152" t="s">
        <v>516</v>
      </c>
      <c r="F858" s="106" t="s">
        <v>291</v>
      </c>
      <c r="G858" s="157"/>
      <c r="H858" s="145">
        <f>H859</f>
        <v>10</v>
      </c>
      <c r="I858" s="145">
        <f>I859</f>
        <v>0</v>
      </c>
      <c r="J858" s="145">
        <f>J859</f>
        <v>0</v>
      </c>
    </row>
    <row r="859" spans="2:10" ht="12.75" customHeight="1">
      <c r="B859" s="159" t="s">
        <v>292</v>
      </c>
      <c r="C859" s="106" t="s">
        <v>222</v>
      </c>
      <c r="D859" s="106" t="s">
        <v>232</v>
      </c>
      <c r="E859" s="152" t="s">
        <v>516</v>
      </c>
      <c r="F859" s="106" t="s">
        <v>293</v>
      </c>
      <c r="G859" s="157"/>
      <c r="H859" s="145">
        <f>H860</f>
        <v>10</v>
      </c>
      <c r="I859" s="145">
        <f>I860</f>
        <v>0</v>
      </c>
      <c r="J859" s="145">
        <f>J860</f>
        <v>0</v>
      </c>
    </row>
    <row r="860" spans="2:10" ht="14.25" customHeight="1">
      <c r="B860" s="156" t="s">
        <v>270</v>
      </c>
      <c r="C860" s="106" t="s">
        <v>222</v>
      </c>
      <c r="D860" s="106" t="s">
        <v>232</v>
      </c>
      <c r="E860" s="152" t="s">
        <v>516</v>
      </c>
      <c r="F860" s="106" t="s">
        <v>293</v>
      </c>
      <c r="G860" s="157">
        <v>2</v>
      </c>
      <c r="H860" s="145">
        <f>'Прил. 8'!I945</f>
        <v>10</v>
      </c>
      <c r="I860" s="145">
        <f>'Прил. 8'!J945</f>
        <v>0</v>
      </c>
      <c r="J860" s="145">
        <f>'Прил. 8'!K945</f>
        <v>0</v>
      </c>
    </row>
    <row r="861" spans="2:10" ht="14.25" customHeight="1">
      <c r="B861" s="156" t="s">
        <v>274</v>
      </c>
      <c r="C861" s="106" t="s">
        <v>222</v>
      </c>
      <c r="D861" s="106" t="s">
        <v>232</v>
      </c>
      <c r="E861" s="106" t="s">
        <v>275</v>
      </c>
      <c r="F861" s="106"/>
      <c r="G861" s="157"/>
      <c r="H861" s="145">
        <f>H862+H872</f>
        <v>3478.5</v>
      </c>
      <c r="I861" s="145">
        <f>I862</f>
        <v>2639.4</v>
      </c>
      <c r="J861" s="145">
        <f>J862</f>
        <v>2839.4</v>
      </c>
    </row>
    <row r="862" spans="2:10" ht="14.25" customHeight="1">
      <c r="B862" s="161" t="s">
        <v>300</v>
      </c>
      <c r="C862" s="106" t="s">
        <v>222</v>
      </c>
      <c r="D862" s="106" t="s">
        <v>232</v>
      </c>
      <c r="E862" s="152" t="s">
        <v>301</v>
      </c>
      <c r="F862" s="106"/>
      <c r="G862" s="157"/>
      <c r="H862" s="145">
        <f>H863+H866+H869</f>
        <v>3389.6</v>
      </c>
      <c r="I862" s="145">
        <f>I863+I866+I869</f>
        <v>2639.4</v>
      </c>
      <c r="J862" s="145">
        <f>J863+J866+J869</f>
        <v>2839.4</v>
      </c>
    </row>
    <row r="863" spans="2:10" ht="40.5" customHeight="1">
      <c r="B863" s="149" t="s">
        <v>278</v>
      </c>
      <c r="C863" s="106" t="s">
        <v>222</v>
      </c>
      <c r="D863" s="106" t="s">
        <v>232</v>
      </c>
      <c r="E863" s="152" t="s">
        <v>301</v>
      </c>
      <c r="F863" s="106" t="s">
        <v>279</v>
      </c>
      <c r="G863" s="157"/>
      <c r="H863" s="145">
        <f>H864</f>
        <v>3013.5</v>
      </c>
      <c r="I863" s="145">
        <f>I864</f>
        <v>2511.3</v>
      </c>
      <c r="J863" s="145">
        <f>J864</f>
        <v>2711.3</v>
      </c>
    </row>
    <row r="864" spans="2:10" ht="14.25" customHeight="1">
      <c r="B864" s="156" t="s">
        <v>280</v>
      </c>
      <c r="C864" s="106" t="s">
        <v>222</v>
      </c>
      <c r="D864" s="106" t="s">
        <v>232</v>
      </c>
      <c r="E864" s="152" t="s">
        <v>301</v>
      </c>
      <c r="F864" s="106" t="s">
        <v>281</v>
      </c>
      <c r="G864" s="157"/>
      <c r="H864" s="145">
        <f>H865</f>
        <v>3013.5</v>
      </c>
      <c r="I864" s="145">
        <f>I865</f>
        <v>2511.3</v>
      </c>
      <c r="J864" s="145">
        <f>J865</f>
        <v>2711.3</v>
      </c>
    </row>
    <row r="865" spans="2:10" ht="14.25" customHeight="1">
      <c r="B865" s="156" t="s">
        <v>270</v>
      </c>
      <c r="C865" s="106" t="s">
        <v>222</v>
      </c>
      <c r="D865" s="106" t="s">
        <v>232</v>
      </c>
      <c r="E865" s="152" t="s">
        <v>301</v>
      </c>
      <c r="F865" s="106" t="s">
        <v>281</v>
      </c>
      <c r="G865" s="157">
        <v>2</v>
      </c>
      <c r="H865" s="145">
        <f>'Прил. 8'!I950</f>
        <v>3013.5</v>
      </c>
      <c r="I865" s="145">
        <f>'Прил. 8'!J950</f>
        <v>2511.3</v>
      </c>
      <c r="J865" s="145">
        <f>'Прил. 8'!K950</f>
        <v>2711.3</v>
      </c>
    </row>
    <row r="866" spans="2:10" ht="14.25" customHeight="1">
      <c r="B866" s="159" t="s">
        <v>286</v>
      </c>
      <c r="C866" s="106" t="s">
        <v>222</v>
      </c>
      <c r="D866" s="106" t="s">
        <v>232</v>
      </c>
      <c r="E866" s="152" t="s">
        <v>301</v>
      </c>
      <c r="F866" s="106" t="s">
        <v>287</v>
      </c>
      <c r="G866" s="157"/>
      <c r="H866" s="145">
        <f>H867</f>
        <v>366.1</v>
      </c>
      <c r="I866" s="145">
        <f>I867</f>
        <v>128.1</v>
      </c>
      <c r="J866" s="145">
        <f>J867</f>
        <v>128.1</v>
      </c>
    </row>
    <row r="867" spans="2:10" ht="14.25" customHeight="1">
      <c r="B867" s="159" t="s">
        <v>288</v>
      </c>
      <c r="C867" s="106" t="s">
        <v>222</v>
      </c>
      <c r="D867" s="106" t="s">
        <v>232</v>
      </c>
      <c r="E867" s="152" t="s">
        <v>301</v>
      </c>
      <c r="F867" s="106" t="s">
        <v>289</v>
      </c>
      <c r="G867" s="157"/>
      <c r="H867" s="145">
        <f>H868</f>
        <v>366.1</v>
      </c>
      <c r="I867" s="145">
        <f>I868</f>
        <v>128.1</v>
      </c>
      <c r="J867" s="145">
        <f>J868</f>
        <v>128.1</v>
      </c>
    </row>
    <row r="868" spans="2:10" ht="14.25" customHeight="1">
      <c r="B868" s="156" t="s">
        <v>270</v>
      </c>
      <c r="C868" s="106" t="s">
        <v>222</v>
      </c>
      <c r="D868" s="106" t="s">
        <v>232</v>
      </c>
      <c r="E868" s="152" t="s">
        <v>301</v>
      </c>
      <c r="F868" s="106" t="s">
        <v>289</v>
      </c>
      <c r="G868" s="157">
        <v>2</v>
      </c>
      <c r="H868" s="145">
        <f>'Прил. 8'!I953</f>
        <v>366.1</v>
      </c>
      <c r="I868" s="145">
        <f>'Прил. 8'!J953</f>
        <v>128.1</v>
      </c>
      <c r="J868" s="145">
        <f>'Прил. 8'!K953</f>
        <v>128.1</v>
      </c>
    </row>
    <row r="869" spans="2:10" ht="14.25" customHeight="1">
      <c r="B869" s="159" t="s">
        <v>290</v>
      </c>
      <c r="C869" s="106" t="s">
        <v>222</v>
      </c>
      <c r="D869" s="106" t="s">
        <v>232</v>
      </c>
      <c r="E869" s="152" t="s">
        <v>301</v>
      </c>
      <c r="F869" s="106" t="s">
        <v>291</v>
      </c>
      <c r="G869" s="157"/>
      <c r="H869" s="145">
        <f>H870</f>
        <v>10</v>
      </c>
      <c r="I869" s="145">
        <f>I870</f>
        <v>0</v>
      </c>
      <c r="J869" s="145">
        <f>J870</f>
        <v>0</v>
      </c>
    </row>
    <row r="870" spans="2:10" ht="14.25" customHeight="1">
      <c r="B870" s="159" t="s">
        <v>292</v>
      </c>
      <c r="C870" s="106" t="s">
        <v>222</v>
      </c>
      <c r="D870" s="106" t="s">
        <v>232</v>
      </c>
      <c r="E870" s="152" t="s">
        <v>301</v>
      </c>
      <c r="F870" s="106" t="s">
        <v>293</v>
      </c>
      <c r="G870" s="157"/>
      <c r="H870" s="145">
        <f>H871</f>
        <v>10</v>
      </c>
      <c r="I870" s="145">
        <f>I871</f>
        <v>0</v>
      </c>
      <c r="J870" s="145">
        <f>J871</f>
        <v>0</v>
      </c>
    </row>
    <row r="871" spans="2:10" ht="14.25" customHeight="1">
      <c r="B871" s="156" t="s">
        <v>270</v>
      </c>
      <c r="C871" s="106" t="s">
        <v>222</v>
      </c>
      <c r="D871" s="106" t="s">
        <v>232</v>
      </c>
      <c r="E871" s="152" t="s">
        <v>301</v>
      </c>
      <c r="F871" s="106" t="s">
        <v>293</v>
      </c>
      <c r="G871" s="157">
        <v>2</v>
      </c>
      <c r="H871" s="145">
        <f>'Прил. 8'!I956</f>
        <v>10</v>
      </c>
      <c r="I871" s="145">
        <f>'Прил. 8'!J956</f>
        <v>0</v>
      </c>
      <c r="J871" s="145">
        <f>'Прил. 8'!K956</f>
        <v>0</v>
      </c>
    </row>
    <row r="872" spans="2:10" ht="40.5" customHeight="1">
      <c r="B872" s="153" t="s">
        <v>282</v>
      </c>
      <c r="C872" s="106" t="s">
        <v>222</v>
      </c>
      <c r="D872" s="106" t="s">
        <v>232</v>
      </c>
      <c r="E872" s="174" t="s">
        <v>283</v>
      </c>
      <c r="F872" s="106"/>
      <c r="G872" s="157"/>
      <c r="H872" s="145">
        <f>H873</f>
        <v>88.9</v>
      </c>
      <c r="I872" s="145">
        <f>I873</f>
        <v>0</v>
      </c>
      <c r="J872" s="145">
        <f>J873</f>
        <v>0</v>
      </c>
    </row>
    <row r="873" spans="2:10" ht="40.5" customHeight="1">
      <c r="B873" s="155" t="s">
        <v>278</v>
      </c>
      <c r="C873" s="106" t="s">
        <v>222</v>
      </c>
      <c r="D873" s="106" t="s">
        <v>232</v>
      </c>
      <c r="E873" s="154" t="s">
        <v>283</v>
      </c>
      <c r="F873" s="106" t="s">
        <v>279</v>
      </c>
      <c r="G873" s="106"/>
      <c r="H873" s="145">
        <f>H874</f>
        <v>88.9</v>
      </c>
      <c r="I873" s="145">
        <f>I874</f>
        <v>0</v>
      </c>
      <c r="J873" s="145">
        <f>J874</f>
        <v>0</v>
      </c>
    </row>
    <row r="874" spans="2:10" ht="14.25" customHeight="1">
      <c r="B874" s="156" t="s">
        <v>280</v>
      </c>
      <c r="C874" s="106" t="s">
        <v>222</v>
      </c>
      <c r="D874" s="106" t="s">
        <v>232</v>
      </c>
      <c r="E874" s="154" t="s">
        <v>283</v>
      </c>
      <c r="F874" s="106" t="s">
        <v>347</v>
      </c>
      <c r="G874" s="106"/>
      <c r="H874" s="145">
        <f>H875</f>
        <v>88.9</v>
      </c>
      <c r="I874" s="145">
        <f>I875</f>
        <v>0</v>
      </c>
      <c r="J874" s="145">
        <f>J875</f>
        <v>0</v>
      </c>
    </row>
    <row r="875" spans="2:10" ht="14.25" customHeight="1">
      <c r="B875" s="156" t="s">
        <v>271</v>
      </c>
      <c r="C875" s="106" t="s">
        <v>222</v>
      </c>
      <c r="D875" s="106" t="s">
        <v>232</v>
      </c>
      <c r="E875" s="154" t="s">
        <v>283</v>
      </c>
      <c r="F875" s="106" t="s">
        <v>347</v>
      </c>
      <c r="G875" s="106" t="s">
        <v>326</v>
      </c>
      <c r="H875" s="145">
        <f>'Прил. 8'!I959</f>
        <v>88.9</v>
      </c>
      <c r="I875" s="145">
        <f>'Прил. 8'!J959</f>
        <v>0</v>
      </c>
      <c r="J875" s="145">
        <f>'Прил. 8'!K959</f>
        <v>0</v>
      </c>
    </row>
    <row r="876" spans="2:10" ht="12.75" customHeight="1">
      <c r="B876" s="146" t="s">
        <v>233</v>
      </c>
      <c r="C876" s="105" t="s">
        <v>234</v>
      </c>
      <c r="D876" s="105"/>
      <c r="E876" s="152"/>
      <c r="F876" s="106"/>
      <c r="G876" s="105"/>
      <c r="H876" s="144">
        <f>H882+H933</f>
        <v>12802.2</v>
      </c>
      <c r="I876" s="144">
        <f>I882+I933</f>
        <v>8935</v>
      </c>
      <c r="J876" s="144">
        <f>J882+J933</f>
        <v>9385.5</v>
      </c>
    </row>
    <row r="877" spans="2:10" ht="12.75" customHeight="1" hidden="1">
      <c r="B877" s="146" t="s">
        <v>269</v>
      </c>
      <c r="C877" s="105"/>
      <c r="D877" s="105"/>
      <c r="E877" s="105"/>
      <c r="F877" s="105"/>
      <c r="G877" s="105" t="s">
        <v>518</v>
      </c>
      <c r="H877" s="144">
        <f>H894+H906</f>
        <v>0</v>
      </c>
      <c r="I877" s="144">
        <f>I894+I906</f>
        <v>0</v>
      </c>
      <c r="J877" s="144">
        <f>J894+J906</f>
        <v>0</v>
      </c>
    </row>
    <row r="878" spans="2:10" ht="12.75" customHeight="1">
      <c r="B878" s="146" t="s">
        <v>270</v>
      </c>
      <c r="C878" s="105"/>
      <c r="D878" s="105"/>
      <c r="E878" s="105"/>
      <c r="F878" s="105"/>
      <c r="G878" s="105" t="s">
        <v>294</v>
      </c>
      <c r="H878" s="144">
        <f>H895+H907+H912+H939+H942+H945+H950+H953+H956+H899+H921+H930+H926</f>
        <v>12042.200000000003</v>
      </c>
      <c r="I878" s="144">
        <f>I895+I907+I912+I939+I942+I945+I950+I953+I956+I899+I921+I930</f>
        <v>8935</v>
      </c>
      <c r="J878" s="144">
        <f>J895+J907+J912+J939+J942+J945+J950+J953+J956+J899+J921+J930</f>
        <v>8935.5</v>
      </c>
    </row>
    <row r="879" spans="2:10" ht="12.75" customHeight="1">
      <c r="B879" s="217" t="s">
        <v>271</v>
      </c>
      <c r="C879" s="105"/>
      <c r="D879" s="105"/>
      <c r="E879" s="105"/>
      <c r="F879" s="105"/>
      <c r="G879" s="105" t="s">
        <v>326</v>
      </c>
      <c r="H879" s="144">
        <f>H916+H960+H900+H886+H922+H931</f>
        <v>760</v>
      </c>
      <c r="I879" s="144">
        <f>I916+I960+I900+I886+I922+I931</f>
        <v>0</v>
      </c>
      <c r="J879" s="144">
        <f>J916+J960+J900+J886+J922+J931</f>
        <v>450</v>
      </c>
    </row>
    <row r="880" spans="2:10" ht="12.75" customHeight="1">
      <c r="B880" s="146" t="s">
        <v>272</v>
      </c>
      <c r="C880" s="105"/>
      <c r="D880" s="105"/>
      <c r="E880" s="105"/>
      <c r="F880" s="105"/>
      <c r="G880" s="105" t="s">
        <v>304</v>
      </c>
      <c r="H880" s="144">
        <f>H932</f>
        <v>0</v>
      </c>
      <c r="I880" s="144">
        <f>I932</f>
        <v>0</v>
      </c>
      <c r="J880" s="144">
        <f>J932</f>
        <v>0</v>
      </c>
    </row>
    <row r="881" spans="2:10" ht="12.75" customHeight="1" hidden="1">
      <c r="B881" s="146" t="s">
        <v>273</v>
      </c>
      <c r="C881" s="105"/>
      <c r="D881" s="105"/>
      <c r="E881" s="105"/>
      <c r="F881" s="105"/>
      <c r="G881" s="105" t="s">
        <v>519</v>
      </c>
      <c r="H881" s="144"/>
      <c r="I881" s="144"/>
      <c r="J881" s="144"/>
    </row>
    <row r="882" spans="2:10" ht="12.75" customHeight="1">
      <c r="B882" s="181" t="s">
        <v>235</v>
      </c>
      <c r="C882" s="148" t="s">
        <v>234</v>
      </c>
      <c r="D882" s="148" t="s">
        <v>236</v>
      </c>
      <c r="E882" s="106"/>
      <c r="F882" s="106"/>
      <c r="G882" s="106"/>
      <c r="H882" s="145">
        <f>H888+H913+H886+H917</f>
        <v>10010.6</v>
      </c>
      <c r="I882" s="145">
        <f>I888+I913+I886+I917</f>
        <v>6907.799999999999</v>
      </c>
      <c r="J882" s="145">
        <f>J888+J913+J886+J917</f>
        <v>7358.299999999999</v>
      </c>
    </row>
    <row r="883" spans="2:10" ht="27" customHeight="1" hidden="1">
      <c r="B883" s="156" t="s">
        <v>405</v>
      </c>
      <c r="C883" s="106" t="s">
        <v>234</v>
      </c>
      <c r="D883" s="106" t="s">
        <v>236</v>
      </c>
      <c r="E883" s="152" t="s">
        <v>406</v>
      </c>
      <c r="F883" s="106"/>
      <c r="G883" s="106"/>
      <c r="H883" s="145">
        <f>H884</f>
        <v>0</v>
      </c>
      <c r="I883" s="145">
        <f>I884</f>
        <v>0</v>
      </c>
      <c r="J883" s="145">
        <f>J884</f>
        <v>0</v>
      </c>
    </row>
    <row r="884" spans="2:10" ht="12.75" customHeight="1" hidden="1">
      <c r="B884" s="149" t="s">
        <v>350</v>
      </c>
      <c r="C884" s="106" t="s">
        <v>234</v>
      </c>
      <c r="D884" s="106" t="s">
        <v>236</v>
      </c>
      <c r="E884" s="152" t="s">
        <v>406</v>
      </c>
      <c r="F884" s="106" t="s">
        <v>351</v>
      </c>
      <c r="G884" s="106"/>
      <c r="H884" s="145">
        <f>H885</f>
        <v>0</v>
      </c>
      <c r="I884" s="145">
        <f>I885</f>
        <v>0</v>
      </c>
      <c r="J884" s="145">
        <f>J885</f>
        <v>0</v>
      </c>
    </row>
    <row r="885" spans="2:10" ht="12.75" customHeight="1" hidden="1">
      <c r="B885" s="156" t="s">
        <v>153</v>
      </c>
      <c r="C885" s="106" t="s">
        <v>234</v>
      </c>
      <c r="D885" s="106" t="s">
        <v>236</v>
      </c>
      <c r="E885" s="152" t="s">
        <v>406</v>
      </c>
      <c r="F885" s="106" t="s">
        <v>367</v>
      </c>
      <c r="G885" s="106"/>
      <c r="H885" s="145">
        <f>H886</f>
        <v>0</v>
      </c>
      <c r="I885" s="145">
        <f>I886</f>
        <v>0</v>
      </c>
      <c r="J885" s="145">
        <f>J886</f>
        <v>0</v>
      </c>
    </row>
    <row r="886" spans="2:10" ht="12.75" customHeight="1" hidden="1">
      <c r="B886" s="159" t="s">
        <v>271</v>
      </c>
      <c r="C886" s="106" t="s">
        <v>234</v>
      </c>
      <c r="D886" s="106" t="s">
        <v>236</v>
      </c>
      <c r="E886" s="152" t="s">
        <v>406</v>
      </c>
      <c r="F886" s="106" t="s">
        <v>367</v>
      </c>
      <c r="G886" s="106" t="s">
        <v>326</v>
      </c>
      <c r="H886" s="145">
        <f>'Прил. 8'!I592</f>
        <v>0</v>
      </c>
      <c r="I886" s="145"/>
      <c r="J886" s="145"/>
    </row>
    <row r="887" spans="2:10" ht="12.75" customHeight="1" hidden="1">
      <c r="B887" s="181"/>
      <c r="C887" s="148"/>
      <c r="D887" s="148"/>
      <c r="E887" s="106"/>
      <c r="F887" s="106"/>
      <c r="G887" s="106"/>
      <c r="H887" s="145"/>
      <c r="I887" s="145"/>
      <c r="J887" s="145"/>
    </row>
    <row r="888" spans="2:10" ht="28.5" customHeight="1">
      <c r="B888" s="166" t="s">
        <v>492</v>
      </c>
      <c r="C888" s="106" t="s">
        <v>234</v>
      </c>
      <c r="D888" s="106" t="s">
        <v>236</v>
      </c>
      <c r="E888" s="173" t="s">
        <v>493</v>
      </c>
      <c r="F888" s="106"/>
      <c r="G888" s="106"/>
      <c r="H888" s="145">
        <f>H889+H896+H902</f>
        <v>9247.2</v>
      </c>
      <c r="I888" s="145">
        <f>I889</f>
        <v>6907.799999999999</v>
      </c>
      <c r="J888" s="145">
        <f>J889</f>
        <v>6907.799999999999</v>
      </c>
    </row>
    <row r="889" spans="2:10" ht="27.75" customHeight="1">
      <c r="B889" s="158" t="s">
        <v>520</v>
      </c>
      <c r="C889" s="106" t="s">
        <v>234</v>
      </c>
      <c r="D889" s="106" t="s">
        <v>236</v>
      </c>
      <c r="E889" s="173" t="s">
        <v>521</v>
      </c>
      <c r="F889" s="106"/>
      <c r="G889" s="106"/>
      <c r="H889" s="145">
        <f>H890</f>
        <v>3409</v>
      </c>
      <c r="I889" s="145">
        <f>I890+I902</f>
        <v>6907.799999999999</v>
      </c>
      <c r="J889" s="145">
        <f>J890+J902</f>
        <v>6907.799999999999</v>
      </c>
    </row>
    <row r="890" spans="2:10" ht="54" customHeight="1">
      <c r="B890" s="158" t="s">
        <v>522</v>
      </c>
      <c r="C890" s="106" t="s">
        <v>234</v>
      </c>
      <c r="D890" s="106" t="s">
        <v>236</v>
      </c>
      <c r="E890" s="173" t="s">
        <v>521</v>
      </c>
      <c r="F890" s="106"/>
      <c r="G890" s="106"/>
      <c r="H890" s="145">
        <f>H891</f>
        <v>3409</v>
      </c>
      <c r="I890" s="145">
        <f>I891</f>
        <v>2855.2</v>
      </c>
      <c r="J890" s="145">
        <f>J891</f>
        <v>2855.2</v>
      </c>
    </row>
    <row r="891" spans="2:10" ht="12.75" customHeight="1">
      <c r="B891" s="161" t="s">
        <v>523</v>
      </c>
      <c r="C891" s="106" t="s">
        <v>234</v>
      </c>
      <c r="D891" s="106" t="s">
        <v>236</v>
      </c>
      <c r="E891" s="173" t="s">
        <v>521</v>
      </c>
      <c r="F891" s="106"/>
      <c r="G891" s="106"/>
      <c r="H891" s="145">
        <f>H892</f>
        <v>3409</v>
      </c>
      <c r="I891" s="145">
        <f>I892</f>
        <v>2855.2</v>
      </c>
      <c r="J891" s="145">
        <f>J892</f>
        <v>2855.2</v>
      </c>
    </row>
    <row r="892" spans="2:10" ht="15.75" customHeight="1">
      <c r="B892" s="156" t="s">
        <v>441</v>
      </c>
      <c r="C892" s="106" t="s">
        <v>234</v>
      </c>
      <c r="D892" s="106" t="s">
        <v>236</v>
      </c>
      <c r="E892" s="173" t="s">
        <v>521</v>
      </c>
      <c r="F892" s="101">
        <v>600</v>
      </c>
      <c r="G892" s="106"/>
      <c r="H892" s="145">
        <f>H893</f>
        <v>3409</v>
      </c>
      <c r="I892" s="145">
        <f>I893</f>
        <v>2855.2</v>
      </c>
      <c r="J892" s="145">
        <f>J893</f>
        <v>2855.2</v>
      </c>
    </row>
    <row r="893" spans="2:10" ht="12.75" customHeight="1">
      <c r="B893" s="156" t="s">
        <v>442</v>
      </c>
      <c r="C893" s="106" t="s">
        <v>234</v>
      </c>
      <c r="D893" s="106" t="s">
        <v>236</v>
      </c>
      <c r="E893" s="173" t="s">
        <v>521</v>
      </c>
      <c r="F893" s="101">
        <v>610</v>
      </c>
      <c r="G893" s="106"/>
      <c r="H893" s="145">
        <f>H894+H895</f>
        <v>3409</v>
      </c>
      <c r="I893" s="145">
        <f>I894+I895</f>
        <v>2855.2</v>
      </c>
      <c r="J893" s="145">
        <f>J894+J895</f>
        <v>2855.2</v>
      </c>
    </row>
    <row r="894" spans="2:10" ht="14.25" customHeight="1" hidden="1">
      <c r="B894" s="156" t="s">
        <v>269</v>
      </c>
      <c r="C894" s="106" t="s">
        <v>234</v>
      </c>
      <c r="D894" s="106" t="s">
        <v>236</v>
      </c>
      <c r="E894" s="173" t="s">
        <v>521</v>
      </c>
      <c r="F894" s="101">
        <v>610</v>
      </c>
      <c r="G894" s="106" t="s">
        <v>518</v>
      </c>
      <c r="H894" s="145"/>
      <c r="I894" s="145"/>
      <c r="J894" s="145"/>
    </row>
    <row r="895" spans="2:10" ht="14.25" customHeight="1">
      <c r="B895" s="156" t="s">
        <v>270</v>
      </c>
      <c r="C895" s="106" t="s">
        <v>234</v>
      </c>
      <c r="D895" s="106" t="s">
        <v>236</v>
      </c>
      <c r="E895" s="173" t="s">
        <v>521</v>
      </c>
      <c r="F895" s="101">
        <v>610</v>
      </c>
      <c r="G895" s="106" t="s">
        <v>294</v>
      </c>
      <c r="H895" s="145">
        <f>'Прил. 8'!I1028</f>
        <v>3409</v>
      </c>
      <c r="I895" s="145">
        <f>'Прил. 8'!J1028</f>
        <v>2855.2</v>
      </c>
      <c r="J895" s="145">
        <f>'Прил. 8'!K1028</f>
        <v>2855.2</v>
      </c>
    </row>
    <row r="896" spans="2:10" ht="54" customHeight="1" hidden="1">
      <c r="B896" s="156" t="s">
        <v>524</v>
      </c>
      <c r="C896" s="106" t="s">
        <v>234</v>
      </c>
      <c r="D896" s="106" t="s">
        <v>236</v>
      </c>
      <c r="E896" s="174" t="s">
        <v>525</v>
      </c>
      <c r="F896" s="101"/>
      <c r="G896" s="106"/>
      <c r="H896" s="107">
        <f>H897</f>
        <v>0</v>
      </c>
      <c r="I896" s="107">
        <f>I897</f>
        <v>0</v>
      </c>
      <c r="J896" s="107">
        <f>J897</f>
        <v>0</v>
      </c>
    </row>
    <row r="897" spans="2:10" ht="14.25" customHeight="1" hidden="1">
      <c r="B897" s="156" t="s">
        <v>441</v>
      </c>
      <c r="C897" s="106" t="s">
        <v>234</v>
      </c>
      <c r="D897" s="106" t="s">
        <v>236</v>
      </c>
      <c r="E897" s="174" t="s">
        <v>525</v>
      </c>
      <c r="F897" s="101">
        <v>600</v>
      </c>
      <c r="G897" s="106"/>
      <c r="H897" s="107">
        <f>H898</f>
        <v>0</v>
      </c>
      <c r="I897" s="107">
        <f>I898</f>
        <v>0</v>
      </c>
      <c r="J897" s="107">
        <f>J898</f>
        <v>0</v>
      </c>
    </row>
    <row r="898" spans="2:10" ht="14.25" customHeight="1" hidden="1">
      <c r="B898" s="156" t="s">
        <v>442</v>
      </c>
      <c r="C898" s="106" t="s">
        <v>234</v>
      </c>
      <c r="D898" s="106" t="s">
        <v>236</v>
      </c>
      <c r="E898" s="174" t="s">
        <v>525</v>
      </c>
      <c r="F898" s="101">
        <v>610</v>
      </c>
      <c r="G898" s="106"/>
      <c r="H898" s="107">
        <f>H899+H900+H901</f>
        <v>0</v>
      </c>
      <c r="I898" s="107">
        <f>I899+I900+I901</f>
        <v>0</v>
      </c>
      <c r="J898" s="107">
        <f>J899+J900+J901</f>
        <v>0</v>
      </c>
    </row>
    <row r="899" spans="2:10" ht="14.25" customHeight="1" hidden="1">
      <c r="B899" s="156" t="s">
        <v>270</v>
      </c>
      <c r="C899" s="106" t="s">
        <v>234</v>
      </c>
      <c r="D899" s="106" t="s">
        <v>236</v>
      </c>
      <c r="E899" s="174" t="s">
        <v>525</v>
      </c>
      <c r="F899" s="101">
        <v>610</v>
      </c>
      <c r="G899" s="106" t="s">
        <v>294</v>
      </c>
      <c r="H899" s="107">
        <f>'Прил. 8'!I1032</f>
        <v>0</v>
      </c>
      <c r="I899" s="107">
        <f>'Прил. 8'!J1032</f>
        <v>0</v>
      </c>
      <c r="J899" s="107">
        <f>'Прил. 8'!K1032</f>
        <v>0</v>
      </c>
    </row>
    <row r="900" spans="2:10" ht="14.25" customHeight="1" hidden="1">
      <c r="B900" s="159" t="s">
        <v>271</v>
      </c>
      <c r="C900" s="106" t="s">
        <v>234</v>
      </c>
      <c r="D900" s="106" t="s">
        <v>236</v>
      </c>
      <c r="E900" s="174" t="s">
        <v>525</v>
      </c>
      <c r="F900" s="101">
        <v>610</v>
      </c>
      <c r="G900" s="106" t="s">
        <v>326</v>
      </c>
      <c r="H900" s="107">
        <f>'Прил. 8'!I1033</f>
        <v>0</v>
      </c>
      <c r="I900" s="107">
        <f>'Прил. 8'!J1033</f>
        <v>0</v>
      </c>
      <c r="J900" s="107">
        <f>'Прил. 8'!K1033</f>
        <v>0</v>
      </c>
    </row>
    <row r="901" spans="2:10" ht="14.25" customHeight="1" hidden="1">
      <c r="B901" s="159" t="s">
        <v>272</v>
      </c>
      <c r="C901" s="106" t="s">
        <v>234</v>
      </c>
      <c r="D901" s="106" t="s">
        <v>236</v>
      </c>
      <c r="E901" s="174" t="s">
        <v>525</v>
      </c>
      <c r="F901" s="101">
        <v>610</v>
      </c>
      <c r="G901" s="106" t="s">
        <v>304</v>
      </c>
      <c r="H901" s="107">
        <f>'Прил. 8'!I1034</f>
        <v>0</v>
      </c>
      <c r="I901" s="107">
        <f>'Прил. 8'!J1034</f>
        <v>0</v>
      </c>
      <c r="J901" s="107">
        <f>'Прил. 8'!K1034</f>
        <v>0</v>
      </c>
    </row>
    <row r="902" spans="2:10" ht="66.75" customHeight="1">
      <c r="B902" s="158" t="s">
        <v>526</v>
      </c>
      <c r="C902" s="106" t="s">
        <v>234</v>
      </c>
      <c r="D902" s="106" t="s">
        <v>236</v>
      </c>
      <c r="E902" s="167" t="s">
        <v>527</v>
      </c>
      <c r="F902" s="106"/>
      <c r="G902" s="106"/>
      <c r="H902" s="145">
        <f>H903</f>
        <v>5838.2</v>
      </c>
      <c r="I902" s="145">
        <f>I903</f>
        <v>4052.6</v>
      </c>
      <c r="J902" s="145">
        <f>J903</f>
        <v>4052.6</v>
      </c>
    </row>
    <row r="903" spans="2:10" ht="12.75" customHeight="1">
      <c r="B903" s="161" t="s">
        <v>523</v>
      </c>
      <c r="C903" s="106" t="s">
        <v>234</v>
      </c>
      <c r="D903" s="106" t="s">
        <v>236</v>
      </c>
      <c r="E903" s="167" t="s">
        <v>527</v>
      </c>
      <c r="F903" s="106"/>
      <c r="G903" s="106"/>
      <c r="H903" s="145">
        <f>H904</f>
        <v>5838.2</v>
      </c>
      <c r="I903" s="145">
        <f>I904</f>
        <v>4052.6</v>
      </c>
      <c r="J903" s="145">
        <f>J904</f>
        <v>4052.6</v>
      </c>
    </row>
    <row r="904" spans="2:10" ht="15.75" customHeight="1">
      <c r="B904" s="156" t="s">
        <v>441</v>
      </c>
      <c r="C904" s="106" t="s">
        <v>234</v>
      </c>
      <c r="D904" s="106" t="s">
        <v>236</v>
      </c>
      <c r="E904" s="167" t="s">
        <v>527</v>
      </c>
      <c r="F904" s="101">
        <v>600</v>
      </c>
      <c r="G904" s="106"/>
      <c r="H904" s="145">
        <f>H905</f>
        <v>5838.2</v>
      </c>
      <c r="I904" s="145">
        <f>I905</f>
        <v>4052.6</v>
      </c>
      <c r="J904" s="145">
        <f>J905</f>
        <v>4052.6</v>
      </c>
    </row>
    <row r="905" spans="2:10" ht="12.75" customHeight="1">
      <c r="B905" s="156" t="s">
        <v>442</v>
      </c>
      <c r="C905" s="106" t="s">
        <v>234</v>
      </c>
      <c r="D905" s="106" t="s">
        <v>236</v>
      </c>
      <c r="E905" s="167" t="s">
        <v>527</v>
      </c>
      <c r="F905" s="101">
        <v>610</v>
      </c>
      <c r="G905" s="106"/>
      <c r="H905" s="145">
        <f>H907</f>
        <v>5838.2</v>
      </c>
      <c r="I905" s="145">
        <f>I906+I907</f>
        <v>4052.6</v>
      </c>
      <c r="J905" s="145">
        <f>J906+J907</f>
        <v>4052.6</v>
      </c>
    </row>
    <row r="906" spans="2:10" ht="14.25" customHeight="1" hidden="1">
      <c r="B906" s="156" t="s">
        <v>269</v>
      </c>
      <c r="C906" s="106" t="s">
        <v>234</v>
      </c>
      <c r="D906" s="106" t="s">
        <v>236</v>
      </c>
      <c r="E906" s="167" t="s">
        <v>527</v>
      </c>
      <c r="F906" s="101">
        <v>610</v>
      </c>
      <c r="G906" s="106" t="s">
        <v>518</v>
      </c>
      <c r="H906" s="145"/>
      <c r="I906" s="145"/>
      <c r="J906" s="145"/>
    </row>
    <row r="907" spans="2:10" ht="14.25" customHeight="1">
      <c r="B907" s="156" t="s">
        <v>270</v>
      </c>
      <c r="C907" s="106" t="s">
        <v>234</v>
      </c>
      <c r="D907" s="106" t="s">
        <v>236</v>
      </c>
      <c r="E907" s="167" t="s">
        <v>527</v>
      </c>
      <c r="F907" s="101">
        <v>610</v>
      </c>
      <c r="G907" s="106" t="s">
        <v>294</v>
      </c>
      <c r="H907" s="145">
        <f>'Прил. 8'!I1040</f>
        <v>5838.2</v>
      </c>
      <c r="I907" s="145">
        <f>'Прил. 8'!J1040</f>
        <v>4052.6</v>
      </c>
      <c r="J907" s="145">
        <f>'Прил. 8'!K1040</f>
        <v>4052.6</v>
      </c>
    </row>
    <row r="908" spans="2:10" ht="26.25" customHeight="1" hidden="1">
      <c r="B908" s="158" t="s">
        <v>528</v>
      </c>
      <c r="C908" s="106" t="s">
        <v>234</v>
      </c>
      <c r="D908" s="106" t="s">
        <v>236</v>
      </c>
      <c r="E908" s="167" t="s">
        <v>529</v>
      </c>
      <c r="F908" s="106"/>
      <c r="G908" s="106"/>
      <c r="H908" s="145">
        <f>H909</f>
        <v>0</v>
      </c>
      <c r="I908" s="145">
        <f>I909</f>
        <v>0</v>
      </c>
      <c r="J908" s="145">
        <f>J909</f>
        <v>0</v>
      </c>
    </row>
    <row r="909" spans="2:10" ht="12.75" customHeight="1" hidden="1">
      <c r="B909" s="161"/>
      <c r="C909" s="106"/>
      <c r="D909" s="106"/>
      <c r="E909" s="167"/>
      <c r="F909" s="106"/>
      <c r="G909" s="106"/>
      <c r="H909" s="145">
        <f>H910</f>
        <v>0</v>
      </c>
      <c r="I909" s="145"/>
      <c r="J909" s="145"/>
    </row>
    <row r="910" spans="2:10" ht="12.75" customHeight="1" hidden="1">
      <c r="B910" s="159" t="s">
        <v>286</v>
      </c>
      <c r="C910" s="106" t="s">
        <v>234</v>
      </c>
      <c r="D910" s="106" t="s">
        <v>236</v>
      </c>
      <c r="E910" s="167" t="s">
        <v>530</v>
      </c>
      <c r="F910" s="101">
        <v>200</v>
      </c>
      <c r="G910" s="106"/>
      <c r="H910" s="145">
        <f>H911</f>
        <v>0</v>
      </c>
      <c r="I910" s="145">
        <f>I911</f>
        <v>0</v>
      </c>
      <c r="J910" s="145">
        <f>J911</f>
        <v>0</v>
      </c>
    </row>
    <row r="911" spans="2:10" ht="12.75" customHeight="1" hidden="1">
      <c r="B911" s="159" t="s">
        <v>288</v>
      </c>
      <c r="C911" s="106" t="s">
        <v>234</v>
      </c>
      <c r="D911" s="106" t="s">
        <v>236</v>
      </c>
      <c r="E911" s="167" t="s">
        <v>530</v>
      </c>
      <c r="F911" s="101">
        <v>240</v>
      </c>
      <c r="G911" s="106"/>
      <c r="H911" s="145">
        <f>H912</f>
        <v>0</v>
      </c>
      <c r="I911" s="145">
        <f>I912</f>
        <v>0</v>
      </c>
      <c r="J911" s="145">
        <f>J912</f>
        <v>0</v>
      </c>
    </row>
    <row r="912" spans="2:10" ht="14.25" customHeight="1" hidden="1">
      <c r="B912" s="156" t="s">
        <v>270</v>
      </c>
      <c r="C912" s="106" t="s">
        <v>234</v>
      </c>
      <c r="D912" s="106" t="s">
        <v>236</v>
      </c>
      <c r="E912" s="167" t="s">
        <v>530</v>
      </c>
      <c r="F912" s="101">
        <v>240</v>
      </c>
      <c r="G912" s="106" t="s">
        <v>294</v>
      </c>
      <c r="H912" s="145"/>
      <c r="I912" s="145"/>
      <c r="J912" s="145"/>
    </row>
    <row r="913" spans="2:10" ht="40.5" customHeight="1" hidden="1">
      <c r="B913" s="156" t="s">
        <v>405</v>
      </c>
      <c r="C913" s="106" t="s">
        <v>234</v>
      </c>
      <c r="D913" s="106" t="s">
        <v>236</v>
      </c>
      <c r="E913" s="152" t="s">
        <v>406</v>
      </c>
      <c r="F913" s="106"/>
      <c r="G913" s="106"/>
      <c r="H913" s="145">
        <f>H914</f>
        <v>0</v>
      </c>
      <c r="I913" s="145">
        <f>I914</f>
        <v>0</v>
      </c>
      <c r="J913" s="145">
        <f>J914</f>
        <v>0</v>
      </c>
    </row>
    <row r="914" spans="2:10" ht="14.25" customHeight="1" hidden="1">
      <c r="B914" s="159" t="s">
        <v>286</v>
      </c>
      <c r="C914" s="106" t="s">
        <v>234</v>
      </c>
      <c r="D914" s="106" t="s">
        <v>236</v>
      </c>
      <c r="E914" s="152" t="s">
        <v>406</v>
      </c>
      <c r="F914" s="106" t="s">
        <v>354</v>
      </c>
      <c r="G914" s="106"/>
      <c r="H914" s="145">
        <f>H915</f>
        <v>0</v>
      </c>
      <c r="I914" s="145">
        <f>I915</f>
        <v>0</v>
      </c>
      <c r="J914" s="145">
        <f>J915</f>
        <v>0</v>
      </c>
    </row>
    <row r="915" spans="2:10" ht="14.25" customHeight="1" hidden="1">
      <c r="B915" s="159" t="s">
        <v>288</v>
      </c>
      <c r="C915" s="106" t="s">
        <v>234</v>
      </c>
      <c r="D915" s="106" t="s">
        <v>236</v>
      </c>
      <c r="E915" s="152" t="s">
        <v>406</v>
      </c>
      <c r="F915" s="106" t="s">
        <v>446</v>
      </c>
      <c r="G915" s="106"/>
      <c r="H915" s="145">
        <f>H916</f>
        <v>0</v>
      </c>
      <c r="I915" s="145">
        <f>I916</f>
        <v>0</v>
      </c>
      <c r="J915" s="145">
        <f>J916</f>
        <v>0</v>
      </c>
    </row>
    <row r="916" spans="2:10" ht="14.25" customHeight="1" hidden="1">
      <c r="B916" s="159" t="s">
        <v>271</v>
      </c>
      <c r="C916" s="106" t="s">
        <v>234</v>
      </c>
      <c r="D916" s="106" t="s">
        <v>236</v>
      </c>
      <c r="E916" s="152" t="s">
        <v>406</v>
      </c>
      <c r="F916" s="106" t="s">
        <v>446</v>
      </c>
      <c r="G916" s="106" t="s">
        <v>326</v>
      </c>
      <c r="H916" s="145">
        <f>'Прил. 8'!I1048</f>
        <v>0</v>
      </c>
      <c r="I916" s="145">
        <f>'Прил. 8'!J1048</f>
        <v>0</v>
      </c>
      <c r="J916" s="145">
        <f>'Прил. 8'!K1048</f>
        <v>0</v>
      </c>
    </row>
    <row r="917" spans="2:10" ht="28.5" customHeight="1">
      <c r="B917" s="227" t="s">
        <v>531</v>
      </c>
      <c r="C917" s="106" t="s">
        <v>234</v>
      </c>
      <c r="D917" s="106" t="s">
        <v>236</v>
      </c>
      <c r="E917" s="154" t="s">
        <v>529</v>
      </c>
      <c r="F917" s="106"/>
      <c r="G917" s="106"/>
      <c r="H917" s="107">
        <f>H918+H927+H923</f>
        <v>763.4000000000001</v>
      </c>
      <c r="I917" s="107">
        <f>I918+I927</f>
        <v>0</v>
      </c>
      <c r="J917" s="107">
        <f>J918+J927</f>
        <v>450.5</v>
      </c>
    </row>
    <row r="918" spans="2:10" ht="28.5" customHeight="1">
      <c r="B918" s="149" t="s">
        <v>532</v>
      </c>
      <c r="C918" s="106" t="s">
        <v>234</v>
      </c>
      <c r="D918" s="106" t="s">
        <v>236</v>
      </c>
      <c r="E918" s="154" t="s">
        <v>533</v>
      </c>
      <c r="F918" s="106"/>
      <c r="G918" s="106"/>
      <c r="H918" s="107">
        <f>H919</f>
        <v>104</v>
      </c>
      <c r="I918" s="107">
        <f>I919</f>
        <v>0</v>
      </c>
      <c r="J918" s="107">
        <f>J919</f>
        <v>0</v>
      </c>
    </row>
    <row r="919" spans="2:10" ht="14.25" customHeight="1">
      <c r="B919" s="159" t="s">
        <v>286</v>
      </c>
      <c r="C919" s="106" t="s">
        <v>234</v>
      </c>
      <c r="D919" s="106" t="s">
        <v>236</v>
      </c>
      <c r="E919" s="154" t="s">
        <v>533</v>
      </c>
      <c r="F919" s="106" t="s">
        <v>287</v>
      </c>
      <c r="G919" s="106"/>
      <c r="H919" s="107">
        <f>H920</f>
        <v>104</v>
      </c>
      <c r="I919" s="107">
        <f>I920</f>
        <v>0</v>
      </c>
      <c r="J919" s="107">
        <f>J920</f>
        <v>0</v>
      </c>
    </row>
    <row r="920" spans="2:10" ht="14.25" customHeight="1">
      <c r="B920" s="159" t="s">
        <v>288</v>
      </c>
      <c r="C920" s="106" t="s">
        <v>234</v>
      </c>
      <c r="D920" s="106" t="s">
        <v>236</v>
      </c>
      <c r="E920" s="154" t="s">
        <v>533</v>
      </c>
      <c r="F920" s="106" t="s">
        <v>289</v>
      </c>
      <c r="G920" s="106"/>
      <c r="H920" s="107">
        <f>H921+H922</f>
        <v>104</v>
      </c>
      <c r="I920" s="107">
        <f>I921+I922</f>
        <v>0</v>
      </c>
      <c r="J920" s="107">
        <f>J921+J922</f>
        <v>0</v>
      </c>
    </row>
    <row r="921" spans="2:10" ht="14.25" customHeight="1">
      <c r="B921" s="156" t="s">
        <v>270</v>
      </c>
      <c r="C921" s="106" t="s">
        <v>234</v>
      </c>
      <c r="D921" s="106" t="s">
        <v>236</v>
      </c>
      <c r="E921" s="154" t="s">
        <v>533</v>
      </c>
      <c r="F921" s="106" t="s">
        <v>289</v>
      </c>
      <c r="G921" s="106" t="s">
        <v>294</v>
      </c>
      <c r="H921" s="107">
        <f>'Прил. 8'!I1053</f>
        <v>24</v>
      </c>
      <c r="I921" s="107">
        <f>'Прил. 8'!J1053</f>
        <v>0</v>
      </c>
      <c r="J921" s="107">
        <f>'Прил. 8'!K1053</f>
        <v>0</v>
      </c>
    </row>
    <row r="922" spans="2:10" ht="14.25" customHeight="1">
      <c r="B922" s="156" t="s">
        <v>271</v>
      </c>
      <c r="C922" s="106" t="s">
        <v>234</v>
      </c>
      <c r="D922" s="106" t="s">
        <v>236</v>
      </c>
      <c r="E922" s="154" t="s">
        <v>533</v>
      </c>
      <c r="F922" s="106" t="s">
        <v>289</v>
      </c>
      <c r="G922" s="106" t="s">
        <v>326</v>
      </c>
      <c r="H922" s="107">
        <f>'Прил. 8'!I1054</f>
        <v>80</v>
      </c>
      <c r="I922" s="107">
        <f>'Прил. 8'!J1054</f>
        <v>0</v>
      </c>
      <c r="J922" s="107">
        <f>'Прил. 8'!K1054</f>
        <v>0</v>
      </c>
    </row>
    <row r="923" spans="2:10" ht="28.5" customHeight="1">
      <c r="B923" s="149" t="s">
        <v>534</v>
      </c>
      <c r="C923" s="106" t="s">
        <v>234</v>
      </c>
      <c r="D923" s="106" t="s">
        <v>236</v>
      </c>
      <c r="E923" s="154" t="s">
        <v>535</v>
      </c>
      <c r="F923" s="106"/>
      <c r="G923" s="106"/>
      <c r="H923" s="107">
        <f>H924</f>
        <v>48.2</v>
      </c>
      <c r="I923" s="107"/>
      <c r="J923" s="107"/>
    </row>
    <row r="924" spans="2:10" ht="14.25" customHeight="1">
      <c r="B924" s="159" t="s">
        <v>286</v>
      </c>
      <c r="C924" s="106" t="s">
        <v>234</v>
      </c>
      <c r="D924" s="106" t="s">
        <v>236</v>
      </c>
      <c r="E924" s="154" t="s">
        <v>535</v>
      </c>
      <c r="F924" s="106" t="s">
        <v>287</v>
      </c>
      <c r="G924" s="106"/>
      <c r="H924" s="107">
        <f>H925</f>
        <v>48.2</v>
      </c>
      <c r="I924" s="107"/>
      <c r="J924" s="107"/>
    </row>
    <row r="925" spans="2:10" ht="14.25" customHeight="1">
      <c r="B925" s="159" t="s">
        <v>288</v>
      </c>
      <c r="C925" s="106" t="s">
        <v>234</v>
      </c>
      <c r="D925" s="106" t="s">
        <v>236</v>
      </c>
      <c r="E925" s="154" t="s">
        <v>535</v>
      </c>
      <c r="F925" s="106" t="s">
        <v>289</v>
      </c>
      <c r="G925" s="106"/>
      <c r="H925" s="107">
        <f>H926</f>
        <v>48.2</v>
      </c>
      <c r="I925" s="107"/>
      <c r="J925" s="107"/>
    </row>
    <row r="926" spans="2:10" ht="14.25" customHeight="1">
      <c r="B926" s="156" t="s">
        <v>270</v>
      </c>
      <c r="C926" s="106" t="s">
        <v>234</v>
      </c>
      <c r="D926" s="106" t="s">
        <v>236</v>
      </c>
      <c r="E926" s="154" t="s">
        <v>535</v>
      </c>
      <c r="F926" s="106" t="s">
        <v>289</v>
      </c>
      <c r="G926" s="106" t="s">
        <v>294</v>
      </c>
      <c r="H926" s="107">
        <f>'Прил. 8'!I1058</f>
        <v>48.2</v>
      </c>
      <c r="I926" s="107"/>
      <c r="J926" s="107"/>
    </row>
    <row r="927" spans="2:10" ht="14.25" customHeight="1">
      <c r="B927" s="159" t="s">
        <v>536</v>
      </c>
      <c r="C927" s="106" t="s">
        <v>234</v>
      </c>
      <c r="D927" s="106" t="s">
        <v>236</v>
      </c>
      <c r="E927" s="154" t="s">
        <v>537</v>
      </c>
      <c r="F927" s="106"/>
      <c r="G927" s="106"/>
      <c r="H927" s="107">
        <f>H928</f>
        <v>611.2</v>
      </c>
      <c r="I927" s="107">
        <f>I928</f>
        <v>0</v>
      </c>
      <c r="J927" s="107">
        <f>J928</f>
        <v>450.5</v>
      </c>
    </row>
    <row r="928" spans="2:10" ht="14.25" customHeight="1">
      <c r="B928" s="159" t="s">
        <v>286</v>
      </c>
      <c r="C928" s="106" t="s">
        <v>234</v>
      </c>
      <c r="D928" s="106" t="s">
        <v>236</v>
      </c>
      <c r="E928" s="154" t="s">
        <v>537</v>
      </c>
      <c r="F928" s="106" t="s">
        <v>287</v>
      </c>
      <c r="G928" s="106"/>
      <c r="H928" s="107">
        <f>H929</f>
        <v>611.2</v>
      </c>
      <c r="I928" s="107">
        <f>I929</f>
        <v>0</v>
      </c>
      <c r="J928" s="107">
        <f>J929</f>
        <v>450.5</v>
      </c>
    </row>
    <row r="929" spans="2:10" ht="14.25" customHeight="1">
      <c r="B929" s="159" t="s">
        <v>288</v>
      </c>
      <c r="C929" s="106" t="s">
        <v>234</v>
      </c>
      <c r="D929" s="106" t="s">
        <v>236</v>
      </c>
      <c r="E929" s="154" t="s">
        <v>537</v>
      </c>
      <c r="F929" s="106" t="s">
        <v>289</v>
      </c>
      <c r="G929" s="106"/>
      <c r="H929" s="107">
        <f>H930+H931+H932</f>
        <v>611.2</v>
      </c>
      <c r="I929" s="107">
        <f>I930+I931+I932</f>
        <v>0</v>
      </c>
      <c r="J929" s="107">
        <f>J930+J931+J932</f>
        <v>450.5</v>
      </c>
    </row>
    <row r="930" spans="2:10" ht="14.25" customHeight="1">
      <c r="B930" s="156" t="s">
        <v>270</v>
      </c>
      <c r="C930" s="106" t="s">
        <v>234</v>
      </c>
      <c r="D930" s="106" t="s">
        <v>236</v>
      </c>
      <c r="E930" s="154" t="s">
        <v>537</v>
      </c>
      <c r="F930" s="106" t="s">
        <v>289</v>
      </c>
      <c r="G930" s="106" t="s">
        <v>294</v>
      </c>
      <c r="H930" s="107">
        <f>'Прил. 8'!I1062</f>
        <v>0.6</v>
      </c>
      <c r="I930" s="107">
        <f>'Прил. 8'!J1062</f>
        <v>0</v>
      </c>
      <c r="J930" s="107">
        <f>'Прил. 8'!K1062</f>
        <v>0.5</v>
      </c>
    </row>
    <row r="931" spans="2:10" ht="14.25" customHeight="1">
      <c r="B931" s="156" t="s">
        <v>271</v>
      </c>
      <c r="C931" s="106" t="s">
        <v>234</v>
      </c>
      <c r="D931" s="106" t="s">
        <v>236</v>
      </c>
      <c r="E931" s="154" t="s">
        <v>537</v>
      </c>
      <c r="F931" s="106" t="s">
        <v>289</v>
      </c>
      <c r="G931" s="106" t="s">
        <v>326</v>
      </c>
      <c r="H931" s="107">
        <f>'Прил. 8'!I1063</f>
        <v>610.6</v>
      </c>
      <c r="I931" s="107">
        <f>'Прил. 8'!J1063</f>
        <v>0</v>
      </c>
      <c r="J931" s="107">
        <f>'Прил. 8'!K1063</f>
        <v>450</v>
      </c>
    </row>
    <row r="932" spans="2:10" ht="14.25" customHeight="1">
      <c r="B932" s="156" t="s">
        <v>272</v>
      </c>
      <c r="C932" s="106" t="s">
        <v>234</v>
      </c>
      <c r="D932" s="106" t="s">
        <v>236</v>
      </c>
      <c r="E932" s="154" t="s">
        <v>537</v>
      </c>
      <c r="F932" s="106" t="s">
        <v>289</v>
      </c>
      <c r="G932" s="106" t="s">
        <v>304</v>
      </c>
      <c r="H932" s="107">
        <f>'Прил. 8'!I1064</f>
        <v>0</v>
      </c>
      <c r="I932" s="107">
        <f>'Прил. 8'!J1064</f>
        <v>0</v>
      </c>
      <c r="J932" s="107">
        <f>'Прил. 8'!K1064</f>
        <v>0</v>
      </c>
    </row>
    <row r="933" spans="2:10" ht="14.25" customHeight="1">
      <c r="B933" s="183" t="s">
        <v>237</v>
      </c>
      <c r="C933" s="148" t="s">
        <v>234</v>
      </c>
      <c r="D933" s="148" t="s">
        <v>238</v>
      </c>
      <c r="E933" s="167"/>
      <c r="F933" s="101"/>
      <c r="G933" s="106"/>
      <c r="H933" s="184">
        <f>H934+H946</f>
        <v>2791.6</v>
      </c>
      <c r="I933" s="184">
        <f>I934+I946</f>
        <v>2027.1999999999998</v>
      </c>
      <c r="J933" s="184">
        <f>J934+J946</f>
        <v>2027.1999999999998</v>
      </c>
    </row>
    <row r="934" spans="2:10" ht="14.25" customHeight="1" hidden="1">
      <c r="B934" s="166" t="s">
        <v>538</v>
      </c>
      <c r="C934" s="106" t="s">
        <v>234</v>
      </c>
      <c r="D934" s="106" t="s">
        <v>238</v>
      </c>
      <c r="E934" s="167" t="s">
        <v>493</v>
      </c>
      <c r="F934" s="101"/>
      <c r="G934" s="106"/>
      <c r="H934" s="145">
        <f>H935</f>
        <v>0</v>
      </c>
      <c r="I934" s="145">
        <f>I935</f>
        <v>0</v>
      </c>
      <c r="J934" s="145">
        <f>J935</f>
        <v>0</v>
      </c>
    </row>
    <row r="935" spans="2:10" ht="27.75" customHeight="1" hidden="1">
      <c r="B935" s="158" t="s">
        <v>520</v>
      </c>
      <c r="C935" s="106" t="s">
        <v>234</v>
      </c>
      <c r="D935" s="106" t="s">
        <v>238</v>
      </c>
      <c r="E935" s="167" t="s">
        <v>539</v>
      </c>
      <c r="F935" s="101"/>
      <c r="G935" s="106"/>
      <c r="H935" s="145">
        <f>H936</f>
        <v>0</v>
      </c>
      <c r="I935" s="145">
        <f>I936</f>
        <v>0</v>
      </c>
      <c r="J935" s="145">
        <f>J936</f>
        <v>0</v>
      </c>
    </row>
    <row r="936" spans="2:10" ht="39" customHeight="1" hidden="1">
      <c r="B936" s="158" t="s">
        <v>540</v>
      </c>
      <c r="C936" s="106" t="s">
        <v>234</v>
      </c>
      <c r="D936" s="106" t="s">
        <v>238</v>
      </c>
      <c r="E936" s="167" t="s">
        <v>541</v>
      </c>
      <c r="F936" s="106"/>
      <c r="G936" s="106"/>
      <c r="H936" s="145">
        <f>H937+H940+H943</f>
        <v>0</v>
      </c>
      <c r="I936" s="145">
        <f>I937+I940+I943</f>
        <v>0</v>
      </c>
      <c r="J936" s="145">
        <f>J937+J940+J943</f>
        <v>0</v>
      </c>
    </row>
    <row r="937" spans="2:10" ht="40.5" customHeight="1" hidden="1">
      <c r="B937" s="156" t="s">
        <v>278</v>
      </c>
      <c r="C937" s="106" t="s">
        <v>234</v>
      </c>
      <c r="D937" s="106" t="s">
        <v>238</v>
      </c>
      <c r="E937" s="167" t="s">
        <v>527</v>
      </c>
      <c r="F937" s="106" t="s">
        <v>279</v>
      </c>
      <c r="G937" s="106"/>
      <c r="H937" s="145">
        <f>H938</f>
        <v>0</v>
      </c>
      <c r="I937" s="145">
        <f>I938</f>
        <v>0</v>
      </c>
      <c r="J937" s="145">
        <f>J938</f>
        <v>0</v>
      </c>
    </row>
    <row r="938" spans="2:10" ht="12.75" customHeight="1" hidden="1">
      <c r="B938" s="156" t="s">
        <v>280</v>
      </c>
      <c r="C938" s="106" t="s">
        <v>234</v>
      </c>
      <c r="D938" s="106" t="s">
        <v>238</v>
      </c>
      <c r="E938" s="167" t="s">
        <v>527</v>
      </c>
      <c r="F938" s="101">
        <v>110</v>
      </c>
      <c r="G938" s="106"/>
      <c r="H938" s="145">
        <f>H939</f>
        <v>0</v>
      </c>
      <c r="I938" s="145">
        <f>I939</f>
        <v>0</v>
      </c>
      <c r="J938" s="145">
        <f>J939</f>
        <v>0</v>
      </c>
    </row>
    <row r="939" spans="2:10" ht="12.75" customHeight="1" hidden="1">
      <c r="B939" s="156" t="s">
        <v>270</v>
      </c>
      <c r="C939" s="106" t="s">
        <v>234</v>
      </c>
      <c r="D939" s="106" t="s">
        <v>238</v>
      </c>
      <c r="E939" s="167" t="s">
        <v>527</v>
      </c>
      <c r="F939" s="101">
        <v>110</v>
      </c>
      <c r="G939" s="106" t="s">
        <v>294</v>
      </c>
      <c r="H939" s="145">
        <f>'Прил. 8'!I1071</f>
        <v>0</v>
      </c>
      <c r="I939" s="145">
        <f>'Прил. 8'!J1071</f>
        <v>0</v>
      </c>
      <c r="J939" s="145">
        <f>'Прил. 8'!K1071</f>
        <v>0</v>
      </c>
    </row>
    <row r="940" spans="2:10" ht="14.25" customHeight="1" hidden="1">
      <c r="B940" s="159" t="s">
        <v>286</v>
      </c>
      <c r="C940" s="106" t="s">
        <v>234</v>
      </c>
      <c r="D940" s="106" t="s">
        <v>238</v>
      </c>
      <c r="E940" s="167" t="s">
        <v>527</v>
      </c>
      <c r="F940" s="101">
        <v>200</v>
      </c>
      <c r="G940" s="106"/>
      <c r="H940" s="145">
        <f>H941</f>
        <v>0</v>
      </c>
      <c r="I940" s="145">
        <f>I941</f>
        <v>0</v>
      </c>
      <c r="J940" s="145">
        <f>J941</f>
        <v>0</v>
      </c>
    </row>
    <row r="941" spans="2:10" ht="14.25" customHeight="1" hidden="1">
      <c r="B941" s="159" t="s">
        <v>288</v>
      </c>
      <c r="C941" s="106" t="s">
        <v>234</v>
      </c>
      <c r="D941" s="106" t="s">
        <v>238</v>
      </c>
      <c r="E941" s="167" t="s">
        <v>527</v>
      </c>
      <c r="F941" s="101">
        <v>240</v>
      </c>
      <c r="G941" s="106"/>
      <c r="H941" s="145">
        <f>H942</f>
        <v>0</v>
      </c>
      <c r="I941" s="145">
        <f>I942</f>
        <v>0</v>
      </c>
      <c r="J941" s="145">
        <f>J942</f>
        <v>0</v>
      </c>
    </row>
    <row r="942" spans="2:10" ht="12.75" customHeight="1" hidden="1">
      <c r="B942" s="156" t="s">
        <v>270</v>
      </c>
      <c r="C942" s="106" t="s">
        <v>234</v>
      </c>
      <c r="D942" s="106" t="s">
        <v>238</v>
      </c>
      <c r="E942" s="167" t="s">
        <v>527</v>
      </c>
      <c r="F942" s="106" t="s">
        <v>289</v>
      </c>
      <c r="G942" s="106" t="s">
        <v>294</v>
      </c>
      <c r="H942" s="145">
        <f>'Прил. 8'!I1074</f>
        <v>0</v>
      </c>
      <c r="I942" s="145">
        <f>'Прил. 8'!J1074</f>
        <v>0</v>
      </c>
      <c r="J942" s="145">
        <f>'Прил. 8'!K1074</f>
        <v>0</v>
      </c>
    </row>
    <row r="943" spans="2:10" ht="12.75" customHeight="1" hidden="1">
      <c r="B943" s="159" t="s">
        <v>290</v>
      </c>
      <c r="C943" s="106" t="s">
        <v>234</v>
      </c>
      <c r="D943" s="106" t="s">
        <v>238</v>
      </c>
      <c r="E943" s="167" t="s">
        <v>527</v>
      </c>
      <c r="F943" s="106" t="s">
        <v>291</v>
      </c>
      <c r="G943" s="106"/>
      <c r="H943" s="145">
        <f>H944</f>
        <v>0</v>
      </c>
      <c r="I943" s="145">
        <f>I944</f>
        <v>0</v>
      </c>
      <c r="J943" s="145">
        <f>J944</f>
        <v>0</v>
      </c>
    </row>
    <row r="944" spans="2:10" ht="12.75" customHeight="1" hidden="1">
      <c r="B944" s="159" t="s">
        <v>292</v>
      </c>
      <c r="C944" s="106" t="s">
        <v>234</v>
      </c>
      <c r="D944" s="106" t="s">
        <v>238</v>
      </c>
      <c r="E944" s="167" t="s">
        <v>527</v>
      </c>
      <c r="F944" s="101">
        <v>850</v>
      </c>
      <c r="G944" s="106"/>
      <c r="H944" s="145">
        <f>H945</f>
        <v>0</v>
      </c>
      <c r="I944" s="145">
        <f>I945</f>
        <v>0</v>
      </c>
      <c r="J944" s="145">
        <f>J945</f>
        <v>0</v>
      </c>
    </row>
    <row r="945" spans="2:10" ht="12.75" customHeight="1" hidden="1">
      <c r="B945" s="156" t="s">
        <v>270</v>
      </c>
      <c r="C945" s="106" t="s">
        <v>234</v>
      </c>
      <c r="D945" s="106" t="s">
        <v>238</v>
      </c>
      <c r="E945" s="167" t="s">
        <v>527</v>
      </c>
      <c r="F945" s="101">
        <v>850</v>
      </c>
      <c r="G945" s="106" t="s">
        <v>294</v>
      </c>
      <c r="H945" s="145">
        <f>'Прил. 8'!I1077</f>
        <v>0</v>
      </c>
      <c r="I945" s="145">
        <f>'Прил. 8'!J1077</f>
        <v>0</v>
      </c>
      <c r="J945" s="145">
        <f>'Прил. 8'!K1077</f>
        <v>0</v>
      </c>
    </row>
    <row r="946" spans="2:10" ht="14.25" customHeight="1">
      <c r="B946" s="158" t="s">
        <v>542</v>
      </c>
      <c r="C946" s="106" t="s">
        <v>234</v>
      </c>
      <c r="D946" s="106" t="s">
        <v>238</v>
      </c>
      <c r="E946" s="167" t="s">
        <v>275</v>
      </c>
      <c r="F946" s="101"/>
      <c r="G946" s="106"/>
      <c r="H946" s="145">
        <f>H947+H957</f>
        <v>2791.6</v>
      </c>
      <c r="I946" s="145">
        <f>I947+I957</f>
        <v>2027.1999999999998</v>
      </c>
      <c r="J946" s="145">
        <f>J947+J957</f>
        <v>2027.1999999999998</v>
      </c>
    </row>
    <row r="947" spans="2:10" ht="14.25" customHeight="1">
      <c r="B947" s="158" t="s">
        <v>543</v>
      </c>
      <c r="C947" s="106" t="s">
        <v>234</v>
      </c>
      <c r="D947" s="106" t="s">
        <v>238</v>
      </c>
      <c r="E947" s="167" t="s">
        <v>301</v>
      </c>
      <c r="F947" s="101"/>
      <c r="G947" s="106"/>
      <c r="H947" s="145">
        <f>H948+H951+H954</f>
        <v>2722.2</v>
      </c>
      <c r="I947" s="145">
        <f>I948+I951+I954</f>
        <v>2027.1999999999998</v>
      </c>
      <c r="J947" s="145">
        <f>J948+J951+J954</f>
        <v>2027.1999999999998</v>
      </c>
    </row>
    <row r="948" spans="2:10" ht="40.5" customHeight="1">
      <c r="B948" s="149" t="s">
        <v>278</v>
      </c>
      <c r="C948" s="106" t="s">
        <v>234</v>
      </c>
      <c r="D948" s="106" t="s">
        <v>238</v>
      </c>
      <c r="E948" s="167" t="s">
        <v>301</v>
      </c>
      <c r="F948" s="106" t="s">
        <v>279</v>
      </c>
      <c r="G948" s="106"/>
      <c r="H948" s="145">
        <f>H949</f>
        <v>2207.5</v>
      </c>
      <c r="I948" s="145">
        <f>I949</f>
        <v>1842.6</v>
      </c>
      <c r="J948" s="145">
        <f>J949</f>
        <v>1842.6</v>
      </c>
    </row>
    <row r="949" spans="2:10" ht="12.75" customHeight="1">
      <c r="B949" s="156" t="s">
        <v>280</v>
      </c>
      <c r="C949" s="106" t="s">
        <v>234</v>
      </c>
      <c r="D949" s="106" t="s">
        <v>238</v>
      </c>
      <c r="E949" s="167" t="s">
        <v>301</v>
      </c>
      <c r="F949" s="101">
        <v>120</v>
      </c>
      <c r="G949" s="106"/>
      <c r="H949" s="145">
        <f>H950</f>
        <v>2207.5</v>
      </c>
      <c r="I949" s="145">
        <f>I950</f>
        <v>1842.6</v>
      </c>
      <c r="J949" s="145">
        <f>J950</f>
        <v>1842.6</v>
      </c>
    </row>
    <row r="950" spans="2:10" ht="12.75" customHeight="1">
      <c r="B950" s="156" t="s">
        <v>270</v>
      </c>
      <c r="C950" s="106" t="s">
        <v>234</v>
      </c>
      <c r="D950" s="106" t="s">
        <v>238</v>
      </c>
      <c r="E950" s="167" t="s">
        <v>301</v>
      </c>
      <c r="F950" s="101">
        <v>120</v>
      </c>
      <c r="G950" s="106" t="s">
        <v>294</v>
      </c>
      <c r="H950" s="145">
        <f>'Прил. 8'!I1082</f>
        <v>2207.5</v>
      </c>
      <c r="I950" s="145">
        <f>'Прил. 8'!J1082</f>
        <v>1842.6</v>
      </c>
      <c r="J950" s="145">
        <f>'Прил. 8'!K1082</f>
        <v>1842.6</v>
      </c>
    </row>
    <row r="951" spans="2:10" ht="12.75" customHeight="1">
      <c r="B951" s="159" t="s">
        <v>286</v>
      </c>
      <c r="C951" s="106" t="s">
        <v>234</v>
      </c>
      <c r="D951" s="106" t="s">
        <v>238</v>
      </c>
      <c r="E951" s="167" t="s">
        <v>301</v>
      </c>
      <c r="F951" s="101">
        <v>200</v>
      </c>
      <c r="G951" s="106"/>
      <c r="H951" s="145">
        <f>H952</f>
        <v>501</v>
      </c>
      <c r="I951" s="145">
        <f>I952</f>
        <v>184.6</v>
      </c>
      <c r="J951" s="145">
        <f>J952</f>
        <v>184.6</v>
      </c>
    </row>
    <row r="952" spans="2:10" ht="12.75" customHeight="1">
      <c r="B952" s="159" t="s">
        <v>288</v>
      </c>
      <c r="C952" s="106" t="s">
        <v>234</v>
      </c>
      <c r="D952" s="106" t="s">
        <v>238</v>
      </c>
      <c r="E952" s="167" t="s">
        <v>301</v>
      </c>
      <c r="F952" s="101">
        <v>240</v>
      </c>
      <c r="G952" s="106"/>
      <c r="H952" s="145">
        <f>H953</f>
        <v>501</v>
      </c>
      <c r="I952" s="145">
        <f>I953</f>
        <v>184.6</v>
      </c>
      <c r="J952" s="145">
        <f>J953</f>
        <v>184.6</v>
      </c>
    </row>
    <row r="953" spans="2:10" ht="12.75" customHeight="1">
      <c r="B953" s="156" t="s">
        <v>270</v>
      </c>
      <c r="C953" s="106" t="s">
        <v>234</v>
      </c>
      <c r="D953" s="106" t="s">
        <v>238</v>
      </c>
      <c r="E953" s="167" t="s">
        <v>301</v>
      </c>
      <c r="F953" s="106" t="s">
        <v>289</v>
      </c>
      <c r="G953" s="106" t="s">
        <v>294</v>
      </c>
      <c r="H953" s="145">
        <f>'Прил. 8'!I1085</f>
        <v>501</v>
      </c>
      <c r="I953" s="145">
        <f>'Прил. 8'!J1085</f>
        <v>184.6</v>
      </c>
      <c r="J953" s="145">
        <f>'Прил. 8'!K1085</f>
        <v>184.6</v>
      </c>
    </row>
    <row r="954" spans="2:10" ht="12.75" customHeight="1">
      <c r="B954" s="159" t="s">
        <v>290</v>
      </c>
      <c r="C954" s="106" t="s">
        <v>234</v>
      </c>
      <c r="D954" s="106" t="s">
        <v>238</v>
      </c>
      <c r="E954" s="167" t="s">
        <v>301</v>
      </c>
      <c r="F954" s="106" t="s">
        <v>291</v>
      </c>
      <c r="G954" s="106"/>
      <c r="H954" s="145">
        <f>H955</f>
        <v>13.7</v>
      </c>
      <c r="I954" s="145">
        <f>I955</f>
        <v>0</v>
      </c>
      <c r="J954" s="145">
        <f>J955</f>
        <v>0</v>
      </c>
    </row>
    <row r="955" spans="2:10" ht="12.75" customHeight="1">
      <c r="B955" s="159" t="s">
        <v>292</v>
      </c>
      <c r="C955" s="106" t="s">
        <v>234</v>
      </c>
      <c r="D955" s="106" t="s">
        <v>238</v>
      </c>
      <c r="E955" s="167" t="s">
        <v>301</v>
      </c>
      <c r="F955" s="101">
        <v>850</v>
      </c>
      <c r="G955" s="106"/>
      <c r="H955" s="145">
        <f>H956</f>
        <v>13.7</v>
      </c>
      <c r="I955" s="145">
        <f>I956</f>
        <v>0</v>
      </c>
      <c r="J955" s="145">
        <f>J956</f>
        <v>0</v>
      </c>
    </row>
    <row r="956" spans="2:10" ht="14.25" customHeight="1">
      <c r="B956" s="156" t="s">
        <v>270</v>
      </c>
      <c r="C956" s="106" t="s">
        <v>234</v>
      </c>
      <c r="D956" s="106" t="s">
        <v>238</v>
      </c>
      <c r="E956" s="167" t="s">
        <v>301</v>
      </c>
      <c r="F956" s="101">
        <v>850</v>
      </c>
      <c r="G956" s="106" t="s">
        <v>294</v>
      </c>
      <c r="H956" s="145">
        <f>'Прил. 8'!I1088</f>
        <v>13.7</v>
      </c>
      <c r="I956" s="145">
        <f>'Прил. 8'!J1088</f>
        <v>0</v>
      </c>
      <c r="J956" s="145">
        <f>'Прил. 8'!K1088</f>
        <v>0</v>
      </c>
    </row>
    <row r="957" spans="2:10" ht="40.5" customHeight="1">
      <c r="B957" s="153" t="s">
        <v>282</v>
      </c>
      <c r="C957" s="106" t="s">
        <v>234</v>
      </c>
      <c r="D957" s="106" t="s">
        <v>238</v>
      </c>
      <c r="E957" s="167" t="s">
        <v>275</v>
      </c>
      <c r="F957" s="101"/>
      <c r="G957" s="106"/>
      <c r="H957" s="145">
        <f>H958</f>
        <v>69.4</v>
      </c>
      <c r="I957" s="145">
        <f>I958</f>
        <v>0</v>
      </c>
      <c r="J957" s="145">
        <f>J958</f>
        <v>0</v>
      </c>
    </row>
    <row r="958" spans="2:10" ht="41.25" customHeight="1">
      <c r="B958" s="155" t="s">
        <v>278</v>
      </c>
      <c r="C958" s="106" t="s">
        <v>234</v>
      </c>
      <c r="D958" s="106" t="s">
        <v>238</v>
      </c>
      <c r="E958" s="18" t="s">
        <v>283</v>
      </c>
      <c r="F958" s="106" t="s">
        <v>279</v>
      </c>
      <c r="G958" s="106"/>
      <c r="H958" s="107">
        <f>H959</f>
        <v>69.4</v>
      </c>
      <c r="I958" s="107">
        <f>I959</f>
        <v>0</v>
      </c>
      <c r="J958" s="107">
        <f>J959</f>
        <v>0</v>
      </c>
    </row>
    <row r="959" spans="2:10" ht="14.25" customHeight="1">
      <c r="B959" s="156" t="s">
        <v>280</v>
      </c>
      <c r="C959" s="106" t="s">
        <v>234</v>
      </c>
      <c r="D959" s="106" t="s">
        <v>238</v>
      </c>
      <c r="E959" s="18" t="s">
        <v>283</v>
      </c>
      <c r="F959" s="101">
        <v>110</v>
      </c>
      <c r="G959" s="106"/>
      <c r="H959" s="107">
        <f>H960</f>
        <v>69.4</v>
      </c>
      <c r="I959" s="107">
        <f>I960</f>
        <v>0</v>
      </c>
      <c r="J959" s="107">
        <f>J960</f>
        <v>0</v>
      </c>
    </row>
    <row r="960" spans="2:10" ht="14.25" customHeight="1">
      <c r="B960" s="156" t="s">
        <v>271</v>
      </c>
      <c r="C960" s="106" t="s">
        <v>234</v>
      </c>
      <c r="D960" s="106" t="s">
        <v>238</v>
      </c>
      <c r="E960" s="18" t="s">
        <v>283</v>
      </c>
      <c r="F960" s="101">
        <v>110</v>
      </c>
      <c r="G960" s="106" t="s">
        <v>326</v>
      </c>
      <c r="H960" s="107">
        <f>'Прил. 8'!I1091</f>
        <v>69.4</v>
      </c>
      <c r="I960" s="107">
        <f>'Прил. 8'!J1091</f>
        <v>0</v>
      </c>
      <c r="J960" s="107">
        <f>'Прил. 8'!K1091</f>
        <v>0</v>
      </c>
    </row>
    <row r="961" spans="2:10" ht="12.75" customHeight="1" hidden="1">
      <c r="B961" s="158"/>
      <c r="C961" s="106"/>
      <c r="D961" s="106"/>
      <c r="E961" s="167"/>
      <c r="F961" s="106"/>
      <c r="G961" s="106"/>
      <c r="H961" s="145">
        <f>H962+H963</f>
        <v>0</v>
      </c>
      <c r="I961" s="145"/>
      <c r="J961" s="145"/>
    </row>
    <row r="962" spans="2:10" ht="14.25" customHeight="1" hidden="1">
      <c r="B962" s="158"/>
      <c r="C962" s="106"/>
      <c r="D962" s="106"/>
      <c r="E962" s="167"/>
      <c r="F962" s="106"/>
      <c r="G962" s="106" t="s">
        <v>518</v>
      </c>
      <c r="H962" s="145"/>
      <c r="I962" s="145"/>
      <c r="J962" s="145"/>
    </row>
    <row r="963" spans="2:10" ht="14.25" customHeight="1" hidden="1">
      <c r="B963" s="156"/>
      <c r="C963" s="106"/>
      <c r="D963" s="106"/>
      <c r="E963" s="167"/>
      <c r="F963" s="106"/>
      <c r="G963" s="106" t="s">
        <v>294</v>
      </c>
      <c r="H963" s="145"/>
      <c r="I963" s="145"/>
      <c r="J963" s="145"/>
    </row>
    <row r="964" spans="2:10" ht="12.75" customHeight="1" hidden="1">
      <c r="B964" s="159"/>
      <c r="C964" s="106"/>
      <c r="D964" s="106"/>
      <c r="E964" s="167"/>
      <c r="F964" s="106"/>
      <c r="G964" s="106"/>
      <c r="H964" s="145">
        <f>H965</f>
        <v>0</v>
      </c>
      <c r="I964" s="145"/>
      <c r="J964" s="145"/>
    </row>
    <row r="965" spans="2:10" ht="12.75" customHeight="1" hidden="1">
      <c r="B965" s="159"/>
      <c r="C965" s="106"/>
      <c r="D965" s="106"/>
      <c r="E965" s="167"/>
      <c r="F965" s="106"/>
      <c r="G965" s="106"/>
      <c r="H965" s="145">
        <f>H966+H967</f>
        <v>0</v>
      </c>
      <c r="I965" s="145"/>
      <c r="J965" s="145"/>
    </row>
    <row r="966" spans="2:10" ht="14.25" customHeight="1" hidden="1">
      <c r="B966" s="156"/>
      <c r="C966" s="106"/>
      <c r="D966" s="106"/>
      <c r="E966" s="167"/>
      <c r="F966" s="106"/>
      <c r="G966" s="106" t="s">
        <v>518</v>
      </c>
      <c r="H966" s="145"/>
      <c r="I966" s="145"/>
      <c r="J966" s="145"/>
    </row>
    <row r="967" spans="2:10" ht="14.25" customHeight="1" hidden="1">
      <c r="B967" s="156"/>
      <c r="C967" s="106"/>
      <c r="D967" s="106"/>
      <c r="E967" s="167"/>
      <c r="F967" s="106"/>
      <c r="G967" s="106" t="s">
        <v>294</v>
      </c>
      <c r="H967" s="145"/>
      <c r="I967" s="145"/>
      <c r="J967" s="145"/>
    </row>
    <row r="968" spans="2:10" ht="12.75" customHeight="1" hidden="1">
      <c r="B968" s="161"/>
      <c r="C968" s="106"/>
      <c r="D968" s="106"/>
      <c r="E968" s="167"/>
      <c r="F968" s="106"/>
      <c r="G968" s="106"/>
      <c r="H968" s="145">
        <f>H969</f>
        <v>0</v>
      </c>
      <c r="I968" s="145"/>
      <c r="J968" s="145"/>
    </row>
    <row r="969" spans="2:10" ht="12.75" customHeight="1" hidden="1">
      <c r="B969" s="161"/>
      <c r="C969" s="106"/>
      <c r="D969" s="106"/>
      <c r="E969" s="167"/>
      <c r="F969" s="106"/>
      <c r="G969" s="106"/>
      <c r="H969" s="145">
        <f>H970</f>
        <v>0</v>
      </c>
      <c r="I969" s="145"/>
      <c r="J969" s="145"/>
    </row>
    <row r="970" spans="2:10" ht="12.75" customHeight="1" hidden="1">
      <c r="B970" s="159"/>
      <c r="C970" s="106"/>
      <c r="D970" s="106"/>
      <c r="E970" s="167"/>
      <c r="F970" s="106"/>
      <c r="G970" s="106"/>
      <c r="H970" s="145">
        <f>H971</f>
        <v>0</v>
      </c>
      <c r="I970" s="145"/>
      <c r="J970" s="145"/>
    </row>
    <row r="971" spans="2:10" ht="12.75" customHeight="1" hidden="1">
      <c r="B971" s="159"/>
      <c r="C971" s="106"/>
      <c r="D971" s="106"/>
      <c r="E971" s="167"/>
      <c r="F971" s="106"/>
      <c r="G971" s="106"/>
      <c r="H971" s="145">
        <f>H972+H973</f>
        <v>0</v>
      </c>
      <c r="I971" s="145"/>
      <c r="J971" s="145"/>
    </row>
    <row r="972" spans="2:10" ht="14.25" customHeight="1" hidden="1">
      <c r="B972" s="156"/>
      <c r="C972" s="106"/>
      <c r="D972" s="106"/>
      <c r="E972" s="167"/>
      <c r="F972" s="106"/>
      <c r="G972" s="106" t="s">
        <v>518</v>
      </c>
      <c r="H972" s="145"/>
      <c r="I972" s="145"/>
      <c r="J972" s="145"/>
    </row>
    <row r="973" spans="2:10" ht="14.25" customHeight="1" hidden="1">
      <c r="B973" s="156"/>
      <c r="C973" s="106"/>
      <c r="D973" s="106"/>
      <c r="E973" s="167"/>
      <c r="F973" s="106"/>
      <c r="G973" s="106">
        <v>2</v>
      </c>
      <c r="H973" s="145"/>
      <c r="I973" s="145"/>
      <c r="J973" s="145"/>
    </row>
    <row r="974" spans="2:10" ht="12.75" customHeight="1" hidden="1">
      <c r="B974" s="161"/>
      <c r="C974" s="106"/>
      <c r="D974" s="106"/>
      <c r="E974" s="167"/>
      <c r="F974" s="106"/>
      <c r="G974" s="106"/>
      <c r="H974" s="145">
        <f>H975</f>
        <v>0</v>
      </c>
      <c r="I974" s="145"/>
      <c r="J974" s="145"/>
    </row>
    <row r="975" spans="2:10" ht="12.75" customHeight="1" hidden="1">
      <c r="B975" s="161"/>
      <c r="C975" s="106"/>
      <c r="D975" s="106"/>
      <c r="E975" s="167"/>
      <c r="F975" s="106"/>
      <c r="G975" s="106"/>
      <c r="H975" s="145">
        <f>H976+H979</f>
        <v>0</v>
      </c>
      <c r="I975" s="145"/>
      <c r="J975" s="145"/>
    </row>
    <row r="976" spans="2:10" ht="12.75" customHeight="1" hidden="1">
      <c r="B976" s="159"/>
      <c r="C976" s="106"/>
      <c r="D976" s="106"/>
      <c r="E976" s="167"/>
      <c r="F976" s="106"/>
      <c r="G976" s="106"/>
      <c r="H976" s="145">
        <f>H977</f>
        <v>0</v>
      </c>
      <c r="I976" s="145"/>
      <c r="J976" s="145"/>
    </row>
    <row r="977" spans="2:10" ht="12.75" customHeight="1" hidden="1">
      <c r="B977" s="159"/>
      <c r="C977" s="106"/>
      <c r="D977" s="106"/>
      <c r="E977" s="167"/>
      <c r="F977" s="106"/>
      <c r="G977" s="106"/>
      <c r="H977" s="145">
        <f>H978</f>
        <v>0</v>
      </c>
      <c r="I977" s="145"/>
      <c r="J977" s="145"/>
    </row>
    <row r="978" spans="2:10" ht="14.25" customHeight="1" hidden="1">
      <c r="B978" s="156"/>
      <c r="C978" s="106"/>
      <c r="D978" s="106"/>
      <c r="E978" s="167"/>
      <c r="F978" s="106"/>
      <c r="G978" s="106" t="s">
        <v>518</v>
      </c>
      <c r="H978" s="145"/>
      <c r="I978" s="145"/>
      <c r="J978" s="145"/>
    </row>
    <row r="979" spans="2:10" ht="12.75" customHeight="1" hidden="1">
      <c r="B979" s="159"/>
      <c r="C979" s="106"/>
      <c r="D979" s="106"/>
      <c r="E979" s="167"/>
      <c r="F979" s="106"/>
      <c r="G979" s="106"/>
      <c r="H979" s="145">
        <f>H980</f>
        <v>0</v>
      </c>
      <c r="I979" s="145"/>
      <c r="J979" s="145"/>
    </row>
    <row r="980" spans="2:10" ht="12.75" customHeight="1" hidden="1">
      <c r="B980" s="159"/>
      <c r="C980" s="106"/>
      <c r="D980" s="106"/>
      <c r="E980" s="167"/>
      <c r="F980" s="106"/>
      <c r="G980" s="106"/>
      <c r="H980" s="145">
        <f>H981</f>
        <v>0</v>
      </c>
      <c r="I980" s="145"/>
      <c r="J980" s="145"/>
    </row>
    <row r="981" spans="2:10" ht="14.25" customHeight="1" hidden="1">
      <c r="B981" s="156"/>
      <c r="C981" s="106"/>
      <c r="D981" s="106"/>
      <c r="E981" s="167"/>
      <c r="F981" s="106"/>
      <c r="G981" s="106" t="s">
        <v>518</v>
      </c>
      <c r="H981" s="145"/>
      <c r="I981" s="145"/>
      <c r="J981" s="145"/>
    </row>
    <row r="982" spans="2:10" ht="12.75" customHeight="1">
      <c r="B982" s="146" t="s">
        <v>239</v>
      </c>
      <c r="C982" s="105" t="s">
        <v>240</v>
      </c>
      <c r="D982" s="105"/>
      <c r="E982" s="105"/>
      <c r="F982" s="105"/>
      <c r="G982" s="105"/>
      <c r="H982" s="144">
        <f>H986+H992+H1026+H1070</f>
        <v>9123.7</v>
      </c>
      <c r="I982" s="144">
        <f>I986+I992+I1026+I1070</f>
        <v>6671.700000000001</v>
      </c>
      <c r="J982" s="144">
        <f>J986+J992+J1026+J1070</f>
        <v>5533.1</v>
      </c>
    </row>
    <row r="983" spans="2:10" ht="12.75" customHeight="1">
      <c r="B983" s="146" t="s">
        <v>270</v>
      </c>
      <c r="C983" s="105"/>
      <c r="D983" s="105"/>
      <c r="E983" s="105"/>
      <c r="F983" s="105"/>
      <c r="G983" s="105" t="s">
        <v>294</v>
      </c>
      <c r="H983" s="144">
        <f>H991+H1008+H1011+H1032+H1013+H1017</f>
        <v>2475.6</v>
      </c>
      <c r="I983" s="144">
        <f>I991+I1008+I1011+I1032</f>
        <v>1830.6</v>
      </c>
      <c r="J983" s="144">
        <f>J991+J1008+J1011+J1032</f>
        <v>1429.4</v>
      </c>
    </row>
    <row r="984" spans="2:10" ht="12.75" customHeight="1">
      <c r="B984" s="146" t="s">
        <v>271</v>
      </c>
      <c r="C984" s="105"/>
      <c r="D984" s="105"/>
      <c r="E984" s="105"/>
      <c r="F984" s="105"/>
      <c r="G984" s="105" t="s">
        <v>326</v>
      </c>
      <c r="H984" s="144">
        <f>H1033+H1043+H1047+H1051+H1053+H1057+H1061+H1065+H1075+H1078+H1069+H1082+H1094+H1097</f>
        <v>5944.900000000001</v>
      </c>
      <c r="I984" s="144">
        <f>I1033+I1043+I1047+I1051+I1053+I1057+I1061+I1065+I1075+I1078</f>
        <v>4131.1</v>
      </c>
      <c r="J984" s="144">
        <f>J1033+J1043+J1047+J1051+J1053+J1057+J1061+J1065+J1075+J1078</f>
        <v>4103.7</v>
      </c>
    </row>
    <row r="985" spans="2:10" ht="12.75" customHeight="1">
      <c r="B985" s="146" t="s">
        <v>272</v>
      </c>
      <c r="C985" s="105"/>
      <c r="D985" s="105"/>
      <c r="E985" s="105"/>
      <c r="F985" s="105"/>
      <c r="G985" s="105" t="s">
        <v>304</v>
      </c>
      <c r="H985" s="144">
        <f>H1039+H1034+H1021+H1025+H1090</f>
        <v>703.2</v>
      </c>
      <c r="I985" s="144">
        <f>I1039+I1034+I1021+I1025</f>
        <v>710</v>
      </c>
      <c r="J985" s="144">
        <f>J1039+J1034+J1021+J1025</f>
        <v>0</v>
      </c>
    </row>
    <row r="986" spans="2:10" ht="12.75" customHeight="1">
      <c r="B986" s="181" t="s">
        <v>241</v>
      </c>
      <c r="C986" s="148" t="s">
        <v>240</v>
      </c>
      <c r="D986" s="148" t="s">
        <v>242</v>
      </c>
      <c r="E986" s="106"/>
      <c r="F986" s="106"/>
      <c r="G986" s="106"/>
      <c r="H986" s="145">
        <f>H987</f>
        <v>1400</v>
      </c>
      <c r="I986" s="145">
        <f>I987</f>
        <v>1256.3</v>
      </c>
      <c r="J986" s="145">
        <f>J987</f>
        <v>854.7</v>
      </c>
    </row>
    <row r="987" spans="2:10" ht="12.75" customHeight="1">
      <c r="B987" s="159" t="s">
        <v>274</v>
      </c>
      <c r="C987" s="106" t="s">
        <v>240</v>
      </c>
      <c r="D987" s="106" t="s">
        <v>242</v>
      </c>
      <c r="E987" s="106" t="s">
        <v>275</v>
      </c>
      <c r="F987" s="106"/>
      <c r="G987" s="106"/>
      <c r="H987" s="145">
        <f>H988</f>
        <v>1400</v>
      </c>
      <c r="I987" s="145">
        <f>I988</f>
        <v>1256.3</v>
      </c>
      <c r="J987" s="145">
        <f>J988</f>
        <v>854.7</v>
      </c>
    </row>
    <row r="988" spans="2:10" ht="27.75" customHeight="1">
      <c r="B988" s="149" t="s">
        <v>169</v>
      </c>
      <c r="C988" s="106" t="s">
        <v>240</v>
      </c>
      <c r="D988" s="106" t="s">
        <v>242</v>
      </c>
      <c r="E988" s="152" t="s">
        <v>544</v>
      </c>
      <c r="F988" s="106"/>
      <c r="G988" s="106"/>
      <c r="H988" s="145">
        <f>H989</f>
        <v>1400</v>
      </c>
      <c r="I988" s="145">
        <f>I989</f>
        <v>1256.3</v>
      </c>
      <c r="J988" s="145">
        <f>J989</f>
        <v>854.7</v>
      </c>
    </row>
    <row r="989" spans="2:10" ht="12.75" customHeight="1">
      <c r="B989" s="156" t="s">
        <v>316</v>
      </c>
      <c r="C989" s="106" t="s">
        <v>240</v>
      </c>
      <c r="D989" s="106" t="s">
        <v>242</v>
      </c>
      <c r="E989" s="152" t="s">
        <v>544</v>
      </c>
      <c r="F989" s="106" t="s">
        <v>315</v>
      </c>
      <c r="G989" s="106"/>
      <c r="H989" s="145">
        <f>H990</f>
        <v>1400</v>
      </c>
      <c r="I989" s="145">
        <f>I990</f>
        <v>1256.3</v>
      </c>
      <c r="J989" s="145">
        <f>J990</f>
        <v>854.7</v>
      </c>
    </row>
    <row r="990" spans="2:10" ht="12.75" customHeight="1">
      <c r="B990" s="156" t="s">
        <v>318</v>
      </c>
      <c r="C990" s="106" t="s">
        <v>240</v>
      </c>
      <c r="D990" s="106" t="s">
        <v>242</v>
      </c>
      <c r="E990" s="152" t="s">
        <v>544</v>
      </c>
      <c r="F990" s="106" t="s">
        <v>317</v>
      </c>
      <c r="G990" s="106"/>
      <c r="H990" s="145">
        <f>H991</f>
        <v>1400</v>
      </c>
      <c r="I990" s="145">
        <f>I991</f>
        <v>1256.3</v>
      </c>
      <c r="J990" s="145">
        <f>J991</f>
        <v>854.7</v>
      </c>
    </row>
    <row r="991" spans="2:10" ht="14.25" customHeight="1">
      <c r="B991" s="156" t="s">
        <v>270</v>
      </c>
      <c r="C991" s="106" t="s">
        <v>240</v>
      </c>
      <c r="D991" s="106" t="s">
        <v>242</v>
      </c>
      <c r="E991" s="152" t="s">
        <v>544</v>
      </c>
      <c r="F991" s="106" t="s">
        <v>317</v>
      </c>
      <c r="G991" s="106">
        <v>2</v>
      </c>
      <c r="H991" s="145">
        <f>'Прил. 8'!I393</f>
        <v>1400</v>
      </c>
      <c r="I991" s="145">
        <f>'Прил. 8'!J393</f>
        <v>1256.3</v>
      </c>
      <c r="J991" s="145">
        <f>'Прил. 8'!K393</f>
        <v>854.7</v>
      </c>
    </row>
    <row r="992" spans="2:10" ht="12.75" customHeight="1">
      <c r="B992" s="181" t="s">
        <v>243</v>
      </c>
      <c r="C992" s="148" t="s">
        <v>240</v>
      </c>
      <c r="D992" s="148" t="s">
        <v>244</v>
      </c>
      <c r="E992" s="152"/>
      <c r="F992" s="106"/>
      <c r="G992" s="106"/>
      <c r="H992" s="145">
        <f>H1005+H1018+H1022+H1014</f>
        <v>1230</v>
      </c>
      <c r="I992" s="145">
        <f>I1005+I1018+I1022</f>
        <v>860</v>
      </c>
      <c r="J992" s="145">
        <f>J1005+J1018+J1022</f>
        <v>150</v>
      </c>
    </row>
    <row r="993" spans="2:10" ht="12.75" customHeight="1" hidden="1">
      <c r="B993" s="217"/>
      <c r="C993" s="106"/>
      <c r="D993" s="106"/>
      <c r="E993" s="167"/>
      <c r="F993" s="106"/>
      <c r="G993" s="106"/>
      <c r="H993" s="145">
        <f>H994</f>
        <v>0</v>
      </c>
      <c r="I993" s="145"/>
      <c r="J993" s="145"/>
    </row>
    <row r="994" spans="2:10" ht="25.5" customHeight="1" hidden="1">
      <c r="B994" s="156"/>
      <c r="C994" s="106"/>
      <c r="D994" s="106"/>
      <c r="E994" s="167"/>
      <c r="F994" s="106"/>
      <c r="G994" s="106"/>
      <c r="H994" s="145">
        <f>H995</f>
        <v>0</v>
      </c>
      <c r="I994" s="145"/>
      <c r="J994" s="145"/>
    </row>
    <row r="995" spans="2:10" ht="12.75" customHeight="1" hidden="1">
      <c r="B995" s="161"/>
      <c r="C995" s="106"/>
      <c r="D995" s="106"/>
      <c r="E995" s="167"/>
      <c r="F995" s="106"/>
      <c r="G995" s="106"/>
      <c r="H995" s="145">
        <f>H996</f>
        <v>0</v>
      </c>
      <c r="I995" s="145"/>
      <c r="J995" s="145"/>
    </row>
    <row r="996" spans="2:10" ht="12.75" customHeight="1" hidden="1">
      <c r="B996" s="156"/>
      <c r="C996" s="106"/>
      <c r="D996" s="106"/>
      <c r="E996" s="167"/>
      <c r="F996" s="106"/>
      <c r="G996" s="106"/>
      <c r="H996" s="145">
        <f>H997</f>
        <v>0</v>
      </c>
      <c r="I996" s="145"/>
      <c r="J996" s="145"/>
    </row>
    <row r="997" spans="2:10" ht="12.75" customHeight="1" hidden="1">
      <c r="B997" s="156"/>
      <c r="C997" s="106"/>
      <c r="D997" s="106"/>
      <c r="E997" s="167"/>
      <c r="F997" s="106"/>
      <c r="G997" s="106"/>
      <c r="H997" s="145">
        <f>H998</f>
        <v>0</v>
      </c>
      <c r="I997" s="145"/>
      <c r="J997" s="145"/>
    </row>
    <row r="998" spans="2:10" ht="14.25" customHeight="1" hidden="1">
      <c r="B998" s="156"/>
      <c r="C998" s="106"/>
      <c r="D998" s="106"/>
      <c r="E998" s="167"/>
      <c r="F998" s="106"/>
      <c r="G998" s="106"/>
      <c r="H998" s="145"/>
      <c r="I998" s="145"/>
      <c r="J998" s="145"/>
    </row>
    <row r="999" spans="2:10" ht="12.75" customHeight="1" hidden="1">
      <c r="B999" s="143"/>
      <c r="C999" s="106"/>
      <c r="D999" s="106"/>
      <c r="E999" s="152"/>
      <c r="F999" s="106"/>
      <c r="G999" s="106"/>
      <c r="H999" s="145">
        <f>H1000</f>
        <v>560</v>
      </c>
      <c r="I999" s="145"/>
      <c r="J999" s="145"/>
    </row>
    <row r="1000" spans="2:10" ht="12.75" customHeight="1" hidden="1">
      <c r="B1000" s="159"/>
      <c r="C1000" s="106"/>
      <c r="D1000" s="106"/>
      <c r="E1000" s="152"/>
      <c r="F1000" s="106"/>
      <c r="G1000" s="106"/>
      <c r="H1000" s="145">
        <f>H1001</f>
        <v>560</v>
      </c>
      <c r="I1000" s="145"/>
      <c r="J1000" s="145"/>
    </row>
    <row r="1001" spans="2:10" ht="25.5" customHeight="1" hidden="1">
      <c r="B1001" s="156"/>
      <c r="C1001" s="106"/>
      <c r="D1001" s="106"/>
      <c r="E1001" s="152"/>
      <c r="F1001" s="106"/>
      <c r="G1001" s="106"/>
      <c r="H1001" s="145">
        <f>H1002</f>
        <v>560</v>
      </c>
      <c r="I1001" s="145"/>
      <c r="J1001" s="145"/>
    </row>
    <row r="1002" spans="2:10" ht="12.75" customHeight="1" hidden="1">
      <c r="B1002" s="161"/>
      <c r="C1002" s="106"/>
      <c r="D1002" s="106"/>
      <c r="E1002" s="152"/>
      <c r="F1002" s="106"/>
      <c r="G1002" s="106"/>
      <c r="H1002" s="145">
        <f>H1003+H1006</f>
        <v>560</v>
      </c>
      <c r="I1002" s="145"/>
      <c r="J1002" s="145"/>
    </row>
    <row r="1003" spans="2:10" ht="12.75" customHeight="1" hidden="1">
      <c r="B1003" s="159"/>
      <c r="C1003" s="106"/>
      <c r="D1003" s="106"/>
      <c r="E1003" s="152"/>
      <c r="F1003" s="106"/>
      <c r="G1003" s="106"/>
      <c r="H1003" s="145">
        <f>H1004</f>
        <v>280</v>
      </c>
      <c r="I1003" s="145"/>
      <c r="J1003" s="145"/>
    </row>
    <row r="1004" spans="2:10" ht="12.75" customHeight="1" hidden="1">
      <c r="B1004" s="159" t="s">
        <v>288</v>
      </c>
      <c r="C1004" s="106"/>
      <c r="D1004" s="106"/>
      <c r="E1004" s="152"/>
      <c r="F1004" s="106"/>
      <c r="G1004" s="106"/>
      <c r="H1004" s="145">
        <f>H1005</f>
        <v>280</v>
      </c>
      <c r="I1004" s="145"/>
      <c r="J1004" s="145"/>
    </row>
    <row r="1005" spans="2:10" ht="14.25" customHeight="1">
      <c r="B1005" s="159" t="s">
        <v>274</v>
      </c>
      <c r="C1005" s="106" t="s">
        <v>240</v>
      </c>
      <c r="D1005" s="106" t="s">
        <v>244</v>
      </c>
      <c r="E1005" s="152" t="s">
        <v>275</v>
      </c>
      <c r="F1005" s="106"/>
      <c r="G1005" s="106"/>
      <c r="H1005" s="145">
        <f>H1006</f>
        <v>280</v>
      </c>
      <c r="I1005" s="145">
        <f>I1006</f>
        <v>150</v>
      </c>
      <c r="J1005" s="145">
        <f>J1006</f>
        <v>150</v>
      </c>
    </row>
    <row r="1006" spans="2:10" ht="12.75" customHeight="1">
      <c r="B1006" s="156" t="s">
        <v>316</v>
      </c>
      <c r="C1006" s="106" t="s">
        <v>240</v>
      </c>
      <c r="D1006" s="106" t="s">
        <v>244</v>
      </c>
      <c r="E1006" s="152" t="s">
        <v>545</v>
      </c>
      <c r="F1006" s="106" t="s">
        <v>315</v>
      </c>
      <c r="G1006" s="106"/>
      <c r="H1006" s="145">
        <f>H1007+H1009+H1012</f>
        <v>280</v>
      </c>
      <c r="I1006" s="145">
        <f>I1007+I1009</f>
        <v>150</v>
      </c>
      <c r="J1006" s="145">
        <f>J1007+J1009</f>
        <v>150</v>
      </c>
    </row>
    <row r="1007" spans="2:10" ht="12.75" customHeight="1">
      <c r="B1007" s="156" t="s">
        <v>318</v>
      </c>
      <c r="C1007" s="106" t="s">
        <v>240</v>
      </c>
      <c r="D1007" s="106" t="s">
        <v>244</v>
      </c>
      <c r="E1007" s="152" t="s">
        <v>545</v>
      </c>
      <c r="F1007" s="106" t="s">
        <v>317</v>
      </c>
      <c r="G1007" s="106"/>
      <c r="H1007" s="145">
        <f>H1008</f>
        <v>122</v>
      </c>
      <c r="I1007" s="145">
        <f>I1008</f>
        <v>90</v>
      </c>
      <c r="J1007" s="145">
        <f>J1008</f>
        <v>90</v>
      </c>
    </row>
    <row r="1008" spans="2:10" ht="14.25" customHeight="1">
      <c r="B1008" s="156" t="s">
        <v>270</v>
      </c>
      <c r="C1008" s="106" t="s">
        <v>240</v>
      </c>
      <c r="D1008" s="106" t="s">
        <v>244</v>
      </c>
      <c r="E1008" s="152" t="s">
        <v>545</v>
      </c>
      <c r="F1008" s="106" t="s">
        <v>317</v>
      </c>
      <c r="G1008" s="106">
        <v>2</v>
      </c>
      <c r="H1008" s="145">
        <f>'Прил. 8'!I410+'Прил. 8'!I965</f>
        <v>122</v>
      </c>
      <c r="I1008" s="145">
        <f>'Прил. 8'!J410+'Прил. 8'!J965</f>
        <v>90</v>
      </c>
      <c r="J1008" s="145">
        <f>'Прил. 8'!K410+'Прил. 8'!K965</f>
        <v>90</v>
      </c>
    </row>
    <row r="1009" spans="2:10" ht="14.25" customHeight="1">
      <c r="B1009" s="156" t="s">
        <v>546</v>
      </c>
      <c r="C1009" s="106" t="s">
        <v>240</v>
      </c>
      <c r="D1009" s="106" t="s">
        <v>244</v>
      </c>
      <c r="E1009" s="152" t="s">
        <v>545</v>
      </c>
      <c r="F1009" s="106" t="s">
        <v>547</v>
      </c>
      <c r="G1009" s="106"/>
      <c r="H1009" s="145">
        <f>H1010</f>
        <v>58</v>
      </c>
      <c r="I1009" s="145">
        <f>I1010</f>
        <v>60</v>
      </c>
      <c r="J1009" s="145">
        <f>J1010</f>
        <v>60</v>
      </c>
    </row>
    <row r="1010" spans="2:10" ht="14.25" customHeight="1">
      <c r="B1010" s="156" t="s">
        <v>318</v>
      </c>
      <c r="C1010" s="106" t="s">
        <v>240</v>
      </c>
      <c r="D1010" s="106" t="s">
        <v>244</v>
      </c>
      <c r="E1010" s="152" t="s">
        <v>545</v>
      </c>
      <c r="F1010" s="106" t="s">
        <v>547</v>
      </c>
      <c r="G1010" s="106"/>
      <c r="H1010" s="145">
        <f>H1011</f>
        <v>58</v>
      </c>
      <c r="I1010" s="145">
        <f>I1011</f>
        <v>60</v>
      </c>
      <c r="J1010" s="145">
        <f>J1011</f>
        <v>60</v>
      </c>
    </row>
    <row r="1011" spans="2:10" ht="14.25" customHeight="1">
      <c r="B1011" s="156" t="s">
        <v>270</v>
      </c>
      <c r="C1011" s="106" t="s">
        <v>240</v>
      </c>
      <c r="D1011" s="106" t="s">
        <v>244</v>
      </c>
      <c r="E1011" s="152" t="s">
        <v>545</v>
      </c>
      <c r="F1011" s="106" t="s">
        <v>547</v>
      </c>
      <c r="G1011" s="106" t="s">
        <v>294</v>
      </c>
      <c r="H1011" s="145">
        <f>'Прил. 8'!I413</f>
        <v>58</v>
      </c>
      <c r="I1011" s="145">
        <f>'Прил. 8'!J413</f>
        <v>60</v>
      </c>
      <c r="J1011" s="145">
        <f>'Прил. 8'!K413</f>
        <v>60</v>
      </c>
    </row>
    <row r="1012" spans="2:10" ht="14.25" customHeight="1">
      <c r="B1012" s="156" t="s">
        <v>337</v>
      </c>
      <c r="C1012" s="106" t="s">
        <v>240</v>
      </c>
      <c r="D1012" s="106" t="s">
        <v>244</v>
      </c>
      <c r="E1012" s="152" t="s">
        <v>545</v>
      </c>
      <c r="F1012" s="106" t="s">
        <v>548</v>
      </c>
      <c r="G1012" s="106"/>
      <c r="H1012" s="145">
        <f>H1013</f>
        <v>100</v>
      </c>
      <c r="I1012" s="145">
        <f>I1013</f>
        <v>0</v>
      </c>
      <c r="J1012" s="145">
        <f>J1013</f>
        <v>0</v>
      </c>
    </row>
    <row r="1013" spans="2:10" ht="14.25" customHeight="1">
      <c r="B1013" s="156" t="s">
        <v>270</v>
      </c>
      <c r="C1013" s="106" t="s">
        <v>240</v>
      </c>
      <c r="D1013" s="106" t="s">
        <v>244</v>
      </c>
      <c r="E1013" s="152" t="s">
        <v>545</v>
      </c>
      <c r="F1013" s="106" t="s">
        <v>548</v>
      </c>
      <c r="G1013" s="106" t="s">
        <v>294</v>
      </c>
      <c r="H1013" s="145">
        <f>'Прил. 8'!I415</f>
        <v>100</v>
      </c>
      <c r="I1013" s="145"/>
      <c r="J1013" s="145"/>
    </row>
    <row r="1014" spans="2:10" ht="45" customHeight="1">
      <c r="B1014" s="228" t="s">
        <v>549</v>
      </c>
      <c r="C1014" s="229" t="s">
        <v>240</v>
      </c>
      <c r="D1014" s="229" t="s">
        <v>244</v>
      </c>
      <c r="E1014" s="230" t="s">
        <v>550</v>
      </c>
      <c r="F1014" s="229"/>
      <c r="G1014" s="229"/>
      <c r="H1014" s="231">
        <f>H1015</f>
        <v>500</v>
      </c>
      <c r="I1014" s="231">
        <f>I1015</f>
        <v>0</v>
      </c>
      <c r="J1014" s="231">
        <f>J1015</f>
        <v>0</v>
      </c>
    </row>
    <row r="1015" spans="2:10" ht="14.25" customHeight="1">
      <c r="B1015" s="228" t="s">
        <v>316</v>
      </c>
      <c r="C1015" s="229" t="s">
        <v>240</v>
      </c>
      <c r="D1015" s="229" t="s">
        <v>244</v>
      </c>
      <c r="E1015" s="230" t="s">
        <v>550</v>
      </c>
      <c r="F1015" s="229" t="s">
        <v>315</v>
      </c>
      <c r="G1015" s="229"/>
      <c r="H1015" s="231">
        <f>H1016</f>
        <v>500</v>
      </c>
      <c r="I1015" s="231">
        <f>I1016</f>
        <v>0</v>
      </c>
      <c r="J1015" s="231">
        <f>J1016</f>
        <v>0</v>
      </c>
    </row>
    <row r="1016" spans="2:10" ht="14.25" customHeight="1">
      <c r="B1016" s="228" t="s">
        <v>337</v>
      </c>
      <c r="C1016" s="229" t="s">
        <v>240</v>
      </c>
      <c r="D1016" s="229" t="s">
        <v>244</v>
      </c>
      <c r="E1016" s="230" t="s">
        <v>550</v>
      </c>
      <c r="F1016" s="229" t="s">
        <v>548</v>
      </c>
      <c r="G1016" s="229"/>
      <c r="H1016" s="231">
        <f>H1017</f>
        <v>500</v>
      </c>
      <c r="I1016" s="231">
        <f>I1017</f>
        <v>0</v>
      </c>
      <c r="J1016" s="231">
        <f>J1017</f>
        <v>0</v>
      </c>
    </row>
    <row r="1017" spans="2:10" ht="14.25" customHeight="1">
      <c r="B1017" s="228" t="s">
        <v>270</v>
      </c>
      <c r="C1017" s="229" t="s">
        <v>240</v>
      </c>
      <c r="D1017" s="229" t="s">
        <v>244</v>
      </c>
      <c r="E1017" s="230" t="s">
        <v>550</v>
      </c>
      <c r="F1017" s="229" t="s">
        <v>548</v>
      </c>
      <c r="G1017" s="229" t="s">
        <v>294</v>
      </c>
      <c r="H1017" s="231">
        <f>'Прил. 8'!I423</f>
        <v>500</v>
      </c>
      <c r="I1017" s="231"/>
      <c r="J1017" s="231"/>
    </row>
    <row r="1018" spans="2:10" ht="53.25" customHeight="1">
      <c r="B1018" s="149" t="s">
        <v>551</v>
      </c>
      <c r="C1018" s="106" t="s">
        <v>240</v>
      </c>
      <c r="D1018" s="106" t="s">
        <v>244</v>
      </c>
      <c r="E1018" s="154" t="s">
        <v>552</v>
      </c>
      <c r="F1018" s="106"/>
      <c r="G1018" s="106"/>
      <c r="H1018" s="107">
        <f>H1019</f>
        <v>0</v>
      </c>
      <c r="I1018" s="107">
        <f>I1019</f>
        <v>0</v>
      </c>
      <c r="J1018" s="107">
        <f>J1019</f>
        <v>0</v>
      </c>
    </row>
    <row r="1019" spans="2:10" ht="14.25" customHeight="1">
      <c r="B1019" s="156" t="s">
        <v>316</v>
      </c>
      <c r="C1019" s="106" t="s">
        <v>240</v>
      </c>
      <c r="D1019" s="106" t="s">
        <v>244</v>
      </c>
      <c r="E1019" s="154" t="s">
        <v>552</v>
      </c>
      <c r="F1019" s="106" t="s">
        <v>315</v>
      </c>
      <c r="G1019" s="106"/>
      <c r="H1019" s="107">
        <f>H1020</f>
        <v>0</v>
      </c>
      <c r="I1019" s="107">
        <f>I1020</f>
        <v>0</v>
      </c>
      <c r="J1019" s="107">
        <f>J1020</f>
        <v>0</v>
      </c>
    </row>
    <row r="1020" spans="2:10" ht="14.25" customHeight="1">
      <c r="B1020" s="156" t="s">
        <v>318</v>
      </c>
      <c r="C1020" s="106" t="s">
        <v>240</v>
      </c>
      <c r="D1020" s="106" t="s">
        <v>244</v>
      </c>
      <c r="E1020" s="154" t="s">
        <v>552</v>
      </c>
      <c r="F1020" s="106" t="s">
        <v>317</v>
      </c>
      <c r="G1020" s="106"/>
      <c r="H1020" s="107">
        <f>H1021</f>
        <v>0</v>
      </c>
      <c r="I1020" s="107">
        <f>I1021</f>
        <v>0</v>
      </c>
      <c r="J1020" s="107">
        <f>J1021</f>
        <v>0</v>
      </c>
    </row>
    <row r="1021" spans="2:10" ht="14.25" customHeight="1">
      <c r="B1021" s="156" t="s">
        <v>272</v>
      </c>
      <c r="C1021" s="106" t="s">
        <v>240</v>
      </c>
      <c r="D1021" s="106" t="s">
        <v>244</v>
      </c>
      <c r="E1021" s="154" t="s">
        <v>552</v>
      </c>
      <c r="F1021" s="106" t="s">
        <v>317</v>
      </c>
      <c r="G1021" s="106" t="s">
        <v>304</v>
      </c>
      <c r="H1021" s="107"/>
      <c r="I1021" s="107"/>
      <c r="J1021" s="107"/>
    </row>
    <row r="1022" spans="2:10" ht="28.5" customHeight="1">
      <c r="B1022" s="149" t="s">
        <v>553</v>
      </c>
      <c r="C1022" s="106" t="s">
        <v>240</v>
      </c>
      <c r="D1022" s="106" t="s">
        <v>244</v>
      </c>
      <c r="E1022" s="154" t="s">
        <v>554</v>
      </c>
      <c r="F1022" s="106"/>
      <c r="G1022" s="106"/>
      <c r="H1022" s="107">
        <f>H1023</f>
        <v>450</v>
      </c>
      <c r="I1022" s="107">
        <f>I1023</f>
        <v>710</v>
      </c>
      <c r="J1022" s="107">
        <f>J1023</f>
        <v>0</v>
      </c>
    </row>
    <row r="1023" spans="2:10" ht="14.25" customHeight="1">
      <c r="B1023" s="156" t="s">
        <v>316</v>
      </c>
      <c r="C1023" s="106" t="s">
        <v>240</v>
      </c>
      <c r="D1023" s="106" t="s">
        <v>244</v>
      </c>
      <c r="E1023" s="154" t="s">
        <v>554</v>
      </c>
      <c r="F1023" s="106" t="s">
        <v>315</v>
      </c>
      <c r="G1023" s="106"/>
      <c r="H1023" s="107">
        <f>H1024</f>
        <v>450</v>
      </c>
      <c r="I1023" s="107">
        <f>I1024</f>
        <v>710</v>
      </c>
      <c r="J1023" s="107">
        <f>J1024</f>
        <v>0</v>
      </c>
    </row>
    <row r="1024" spans="2:10" ht="14.25" customHeight="1">
      <c r="B1024" s="156" t="s">
        <v>318</v>
      </c>
      <c r="C1024" s="106" t="s">
        <v>240</v>
      </c>
      <c r="D1024" s="106" t="s">
        <v>244</v>
      </c>
      <c r="E1024" s="154" t="s">
        <v>554</v>
      </c>
      <c r="F1024" s="106" t="s">
        <v>317</v>
      </c>
      <c r="G1024" s="106"/>
      <c r="H1024" s="107">
        <f>H1025</f>
        <v>450</v>
      </c>
      <c r="I1024" s="107">
        <f>I1025</f>
        <v>710</v>
      </c>
      <c r="J1024" s="107">
        <f>J1025</f>
        <v>0</v>
      </c>
    </row>
    <row r="1025" spans="2:10" ht="14.25" customHeight="1">
      <c r="B1025" s="156" t="s">
        <v>272</v>
      </c>
      <c r="C1025" s="106" t="s">
        <v>240</v>
      </c>
      <c r="D1025" s="106" t="s">
        <v>244</v>
      </c>
      <c r="E1025" s="154" t="s">
        <v>554</v>
      </c>
      <c r="F1025" s="106" t="s">
        <v>317</v>
      </c>
      <c r="G1025" s="106" t="s">
        <v>304</v>
      </c>
      <c r="H1025" s="107">
        <f>'Прил. 8'!I427</f>
        <v>450</v>
      </c>
      <c r="I1025" s="107">
        <f>'Прил. 8'!J427</f>
        <v>710</v>
      </c>
      <c r="J1025" s="107">
        <f>'Прил. 8'!K427</f>
        <v>0</v>
      </c>
    </row>
    <row r="1026" spans="2:10" ht="12.75" customHeight="1">
      <c r="B1026" s="181" t="s">
        <v>245</v>
      </c>
      <c r="C1026" s="148" t="s">
        <v>240</v>
      </c>
      <c r="D1026" s="148" t="s">
        <v>246</v>
      </c>
      <c r="E1026" s="106"/>
      <c r="F1026" s="106"/>
      <c r="G1026" s="106"/>
      <c r="H1026" s="145">
        <f>H1027+H1035</f>
        <v>4880.6</v>
      </c>
      <c r="I1026" s="145">
        <f>I1027+I1035</f>
        <v>3232.9</v>
      </c>
      <c r="J1026" s="145">
        <f>J1027+J1035</f>
        <v>3205.9</v>
      </c>
    </row>
    <row r="1027" spans="2:10" ht="12.75" customHeight="1">
      <c r="B1027" s="143" t="s">
        <v>555</v>
      </c>
      <c r="C1027" s="157">
        <v>1000</v>
      </c>
      <c r="D1027" s="157">
        <v>1004</v>
      </c>
      <c r="E1027" s="152" t="s">
        <v>556</v>
      </c>
      <c r="F1027" s="106"/>
      <c r="G1027" s="106"/>
      <c r="H1027" s="145">
        <f>H1028</f>
        <v>579.6</v>
      </c>
      <c r="I1027" s="145">
        <f>I1028</f>
        <v>579.6</v>
      </c>
      <c r="J1027" s="145">
        <f>J1028</f>
        <v>579.6</v>
      </c>
    </row>
    <row r="1028" spans="2:10" ht="27.75" customHeight="1">
      <c r="B1028" s="232" t="s">
        <v>557</v>
      </c>
      <c r="C1028" s="157">
        <v>1000</v>
      </c>
      <c r="D1028" s="157">
        <v>1004</v>
      </c>
      <c r="E1028" s="185" t="s">
        <v>556</v>
      </c>
      <c r="F1028" s="106"/>
      <c r="G1028" s="106"/>
      <c r="H1028" s="145">
        <f>H1029</f>
        <v>579.6</v>
      </c>
      <c r="I1028" s="145">
        <f>I1029</f>
        <v>579.6</v>
      </c>
      <c r="J1028" s="145">
        <f>J1029</f>
        <v>579.6</v>
      </c>
    </row>
    <row r="1029" spans="2:10" ht="12.75" customHeight="1">
      <c r="B1029" s="208" t="s">
        <v>558</v>
      </c>
      <c r="C1029" s="157">
        <v>1000</v>
      </c>
      <c r="D1029" s="157">
        <v>1004</v>
      </c>
      <c r="E1029" s="185" t="s">
        <v>559</v>
      </c>
      <c r="F1029" s="106"/>
      <c r="G1029" s="106"/>
      <c r="H1029" s="145">
        <f>H1030</f>
        <v>579.6</v>
      </c>
      <c r="I1029" s="145">
        <f>I1030</f>
        <v>579.6</v>
      </c>
      <c r="J1029" s="145">
        <f>J1030</f>
        <v>579.6</v>
      </c>
    </row>
    <row r="1030" spans="2:10" ht="12.75" customHeight="1">
      <c r="B1030" s="156" t="s">
        <v>316</v>
      </c>
      <c r="C1030" s="157">
        <v>1000</v>
      </c>
      <c r="D1030" s="157">
        <v>1004</v>
      </c>
      <c r="E1030" s="185" t="s">
        <v>559</v>
      </c>
      <c r="F1030" s="106" t="s">
        <v>315</v>
      </c>
      <c r="G1030" s="106"/>
      <c r="H1030" s="145">
        <f>H1031</f>
        <v>579.6</v>
      </c>
      <c r="I1030" s="145">
        <f>I1031</f>
        <v>579.6</v>
      </c>
      <c r="J1030" s="145">
        <f>J1031</f>
        <v>579.6</v>
      </c>
    </row>
    <row r="1031" spans="2:10" ht="12.75" customHeight="1">
      <c r="B1031" s="156" t="s">
        <v>318</v>
      </c>
      <c r="C1031" s="157">
        <v>1000</v>
      </c>
      <c r="D1031" s="157">
        <v>1004</v>
      </c>
      <c r="E1031" s="185" t="s">
        <v>559</v>
      </c>
      <c r="F1031" s="106" t="s">
        <v>317</v>
      </c>
      <c r="G1031" s="106"/>
      <c r="H1031" s="145">
        <f>H1032+H1033+H1034</f>
        <v>579.6</v>
      </c>
      <c r="I1031" s="145">
        <f>I1032+I1033+I1034</f>
        <v>579.6</v>
      </c>
      <c r="J1031" s="145">
        <f>J1032+J1033+J1034</f>
        <v>579.6</v>
      </c>
    </row>
    <row r="1032" spans="2:10" ht="14.25" customHeight="1">
      <c r="B1032" s="156" t="s">
        <v>270</v>
      </c>
      <c r="C1032" s="157">
        <v>1000</v>
      </c>
      <c r="D1032" s="157">
        <v>1004</v>
      </c>
      <c r="E1032" s="185" t="s">
        <v>559</v>
      </c>
      <c r="F1032" s="106" t="s">
        <v>317</v>
      </c>
      <c r="G1032" s="106" t="s">
        <v>294</v>
      </c>
      <c r="H1032" s="145">
        <f>'Прил. 8'!I452</f>
        <v>295.6</v>
      </c>
      <c r="I1032" s="145">
        <f>'Прил. 8'!J452</f>
        <v>424.3</v>
      </c>
      <c r="J1032" s="145">
        <f>'Прил. 8'!K452</f>
        <v>424.7</v>
      </c>
    </row>
    <row r="1033" spans="2:10" ht="14.25" customHeight="1">
      <c r="B1033" s="156" t="s">
        <v>271</v>
      </c>
      <c r="C1033" s="157">
        <v>1000</v>
      </c>
      <c r="D1033" s="157">
        <v>1004</v>
      </c>
      <c r="E1033" s="185" t="s">
        <v>559</v>
      </c>
      <c r="F1033" s="106" t="s">
        <v>317</v>
      </c>
      <c r="G1033" s="106" t="s">
        <v>326</v>
      </c>
      <c r="H1033" s="145">
        <f>'Прил. 8'!I453</f>
        <v>284</v>
      </c>
      <c r="I1033" s="145">
        <f>'Прил. 8'!J453</f>
        <v>155.3</v>
      </c>
      <c r="J1033" s="145">
        <f>'Прил. 8'!K453</f>
        <v>154.9</v>
      </c>
    </row>
    <row r="1034" spans="2:10" ht="14.25" customHeight="1">
      <c r="B1034" s="156" t="s">
        <v>272</v>
      </c>
      <c r="C1034" s="157">
        <v>1000</v>
      </c>
      <c r="D1034" s="157">
        <v>1004</v>
      </c>
      <c r="E1034" s="185" t="s">
        <v>559</v>
      </c>
      <c r="F1034" s="106" t="s">
        <v>317</v>
      </c>
      <c r="G1034" s="106" t="s">
        <v>304</v>
      </c>
      <c r="H1034" s="145"/>
      <c r="I1034" s="145"/>
      <c r="J1034" s="145"/>
    </row>
    <row r="1035" spans="2:10" ht="15.75" customHeight="1">
      <c r="B1035" s="233" t="s">
        <v>274</v>
      </c>
      <c r="C1035" s="157">
        <v>1000</v>
      </c>
      <c r="D1035" s="157">
        <v>1004</v>
      </c>
      <c r="E1035" s="157" t="s">
        <v>275</v>
      </c>
      <c r="F1035" s="105"/>
      <c r="G1035" s="105"/>
      <c r="H1035" s="145">
        <f>H1036+H1040+H1044+H1048+H1054+H1058+H1062</f>
        <v>4301</v>
      </c>
      <c r="I1035" s="145">
        <f>I1036+I1040+I1044+I1048+I1054+I1058+I1062</f>
        <v>2653.3</v>
      </c>
      <c r="J1035" s="145">
        <f>J1036+J1040+J1044+J1048+J1054+J1058+J1062</f>
        <v>2626.3</v>
      </c>
    </row>
    <row r="1036" spans="2:10" ht="27.75" customHeight="1" hidden="1">
      <c r="B1036" s="161" t="s">
        <v>170</v>
      </c>
      <c r="C1036" s="157">
        <v>1000</v>
      </c>
      <c r="D1036" s="157">
        <v>1004</v>
      </c>
      <c r="E1036" s="234" t="s">
        <v>560</v>
      </c>
      <c r="F1036" s="105"/>
      <c r="G1036" s="105"/>
      <c r="H1036" s="145">
        <f>H1037</f>
        <v>0</v>
      </c>
      <c r="I1036" s="145">
        <f>I1037</f>
        <v>0</v>
      </c>
      <c r="J1036" s="145">
        <f>J1037</f>
        <v>0</v>
      </c>
    </row>
    <row r="1037" spans="2:10" ht="12.75" customHeight="1" hidden="1">
      <c r="B1037" s="156" t="s">
        <v>316</v>
      </c>
      <c r="C1037" s="157">
        <v>1000</v>
      </c>
      <c r="D1037" s="157">
        <v>1004</v>
      </c>
      <c r="E1037" s="234" t="s">
        <v>560</v>
      </c>
      <c r="F1037" s="106" t="s">
        <v>315</v>
      </c>
      <c r="G1037" s="105"/>
      <c r="H1037" s="145">
        <f>H1038</f>
        <v>0</v>
      </c>
      <c r="I1037" s="145">
        <f>I1038</f>
        <v>0</v>
      </c>
      <c r="J1037" s="145">
        <f>J1038</f>
        <v>0</v>
      </c>
    </row>
    <row r="1038" spans="2:10" ht="12.75" customHeight="1" hidden="1">
      <c r="B1038" s="156" t="s">
        <v>561</v>
      </c>
      <c r="C1038" s="157">
        <v>1000</v>
      </c>
      <c r="D1038" s="157">
        <v>1004</v>
      </c>
      <c r="E1038" s="234" t="s">
        <v>560</v>
      </c>
      <c r="F1038" s="106" t="s">
        <v>562</v>
      </c>
      <c r="G1038" s="106"/>
      <c r="H1038" s="145">
        <f>H1039</f>
        <v>0</v>
      </c>
      <c r="I1038" s="145">
        <f>I1039</f>
        <v>0</v>
      </c>
      <c r="J1038" s="145">
        <f>J1039</f>
        <v>0</v>
      </c>
    </row>
    <row r="1039" spans="2:10" ht="14.25" customHeight="1" hidden="1">
      <c r="B1039" s="156" t="s">
        <v>272</v>
      </c>
      <c r="C1039" s="157">
        <v>1000</v>
      </c>
      <c r="D1039" s="157">
        <v>1004</v>
      </c>
      <c r="E1039" s="234" t="s">
        <v>560</v>
      </c>
      <c r="F1039" s="106" t="s">
        <v>562</v>
      </c>
      <c r="G1039" s="106" t="s">
        <v>304</v>
      </c>
      <c r="H1039" s="145">
        <f>'Прил. 8'!I433</f>
        <v>0</v>
      </c>
      <c r="I1039" s="145">
        <f>'Прил. 8'!J433</f>
        <v>0</v>
      </c>
      <c r="J1039" s="145">
        <f>'Прил. 8'!K433</f>
        <v>0</v>
      </c>
    </row>
    <row r="1040" spans="2:10" ht="40.5" customHeight="1">
      <c r="B1040" s="151" t="s">
        <v>563</v>
      </c>
      <c r="C1040" s="157">
        <v>1000</v>
      </c>
      <c r="D1040" s="157">
        <v>1004</v>
      </c>
      <c r="E1040" s="152" t="s">
        <v>564</v>
      </c>
      <c r="F1040" s="105"/>
      <c r="G1040" s="105"/>
      <c r="H1040" s="145">
        <f>H1041</f>
        <v>587.3</v>
      </c>
      <c r="I1040" s="145">
        <f>I1041</f>
        <v>536.6</v>
      </c>
      <c r="J1040" s="145">
        <f>J1041</f>
        <v>509.6</v>
      </c>
    </row>
    <row r="1041" spans="2:10" ht="12.75" customHeight="1">
      <c r="B1041" s="156" t="s">
        <v>316</v>
      </c>
      <c r="C1041" s="157">
        <v>1000</v>
      </c>
      <c r="D1041" s="157">
        <v>1004</v>
      </c>
      <c r="E1041" s="152" t="s">
        <v>564</v>
      </c>
      <c r="F1041" s="106" t="s">
        <v>315</v>
      </c>
      <c r="G1041" s="105"/>
      <c r="H1041" s="145">
        <f>H1042</f>
        <v>587.3</v>
      </c>
      <c r="I1041" s="145">
        <f>I1042</f>
        <v>536.6</v>
      </c>
      <c r="J1041" s="145">
        <f>J1042</f>
        <v>509.6</v>
      </c>
    </row>
    <row r="1042" spans="2:10" ht="12.75" customHeight="1">
      <c r="B1042" s="156" t="s">
        <v>318</v>
      </c>
      <c r="C1042" s="157">
        <v>1000</v>
      </c>
      <c r="D1042" s="157">
        <v>1004</v>
      </c>
      <c r="E1042" s="152" t="s">
        <v>564</v>
      </c>
      <c r="F1042" s="106" t="s">
        <v>317</v>
      </c>
      <c r="G1042" s="105"/>
      <c r="H1042" s="145">
        <f>H1043</f>
        <v>587.3</v>
      </c>
      <c r="I1042" s="145">
        <f>I1043</f>
        <v>536.6</v>
      </c>
      <c r="J1042" s="145">
        <f>J1043</f>
        <v>509.6</v>
      </c>
    </row>
    <row r="1043" spans="2:10" ht="14.25" customHeight="1">
      <c r="B1043" s="156" t="s">
        <v>271</v>
      </c>
      <c r="C1043" s="157">
        <v>1000</v>
      </c>
      <c r="D1043" s="157">
        <v>1004</v>
      </c>
      <c r="E1043" s="152" t="s">
        <v>564</v>
      </c>
      <c r="F1043" s="106" t="s">
        <v>317</v>
      </c>
      <c r="G1043" s="106">
        <v>3</v>
      </c>
      <c r="H1043" s="145">
        <f>'Прил. 8'!I977</f>
        <v>587.3</v>
      </c>
      <c r="I1043" s="145">
        <f>'Прил. 8'!J977</f>
        <v>536.6</v>
      </c>
      <c r="J1043" s="145">
        <f>'Прил. 8'!K977</f>
        <v>509.6</v>
      </c>
    </row>
    <row r="1044" spans="2:10" ht="91.5" customHeight="1" hidden="1">
      <c r="B1044" s="158" t="s">
        <v>171</v>
      </c>
      <c r="C1044" s="157">
        <v>1000</v>
      </c>
      <c r="D1044" s="157">
        <v>1004</v>
      </c>
      <c r="E1044" s="152" t="s">
        <v>275</v>
      </c>
      <c r="F1044" s="106"/>
      <c r="G1044" s="106"/>
      <c r="H1044" s="145">
        <f>H1045</f>
        <v>0</v>
      </c>
      <c r="I1044" s="145">
        <f>I1045</f>
        <v>0</v>
      </c>
      <c r="J1044" s="145">
        <f>J1045</f>
        <v>0</v>
      </c>
    </row>
    <row r="1045" spans="2:10" ht="14.25" customHeight="1" hidden="1">
      <c r="B1045" s="156" t="s">
        <v>316</v>
      </c>
      <c r="C1045" s="157">
        <v>1000</v>
      </c>
      <c r="D1045" s="157">
        <v>1004</v>
      </c>
      <c r="E1045" s="152" t="s">
        <v>565</v>
      </c>
      <c r="F1045" s="106" t="s">
        <v>315</v>
      </c>
      <c r="G1045" s="106"/>
      <c r="H1045" s="145">
        <f>H1046</f>
        <v>0</v>
      </c>
      <c r="I1045" s="145">
        <f>I1046</f>
        <v>0</v>
      </c>
      <c r="J1045" s="145">
        <f>J1046</f>
        <v>0</v>
      </c>
    </row>
    <row r="1046" spans="2:10" ht="14.25" customHeight="1" hidden="1">
      <c r="B1046" s="156" t="s">
        <v>561</v>
      </c>
      <c r="C1046" s="157">
        <v>1000</v>
      </c>
      <c r="D1046" s="157">
        <v>1004</v>
      </c>
      <c r="E1046" s="152" t="s">
        <v>565</v>
      </c>
      <c r="F1046" s="106" t="s">
        <v>562</v>
      </c>
      <c r="G1046" s="106"/>
      <c r="H1046" s="145">
        <f>H1047</f>
        <v>0</v>
      </c>
      <c r="I1046" s="145">
        <f>I1047</f>
        <v>0</v>
      </c>
      <c r="J1046" s="145">
        <f>J1047</f>
        <v>0</v>
      </c>
    </row>
    <row r="1047" spans="2:10" ht="14.25" customHeight="1" hidden="1">
      <c r="B1047" s="156" t="s">
        <v>271</v>
      </c>
      <c r="C1047" s="157">
        <v>1000</v>
      </c>
      <c r="D1047" s="157">
        <v>1004</v>
      </c>
      <c r="E1047" s="152" t="s">
        <v>565</v>
      </c>
      <c r="F1047" s="106" t="s">
        <v>562</v>
      </c>
      <c r="G1047" s="106" t="s">
        <v>326</v>
      </c>
      <c r="H1047" s="145"/>
      <c r="I1047" s="145"/>
      <c r="J1047" s="145"/>
    </row>
    <row r="1048" spans="2:10" ht="27.75" customHeight="1">
      <c r="B1048" s="151" t="s">
        <v>172</v>
      </c>
      <c r="C1048" s="157">
        <v>1000</v>
      </c>
      <c r="D1048" s="157">
        <v>1004</v>
      </c>
      <c r="E1048" s="152" t="s">
        <v>275</v>
      </c>
      <c r="F1048" s="105"/>
      <c r="G1048" s="105"/>
      <c r="H1048" s="145">
        <f>H1049</f>
        <v>469.7</v>
      </c>
      <c r="I1048" s="145">
        <f>I1049</f>
        <v>469.7</v>
      </c>
      <c r="J1048" s="145">
        <f>J1049</f>
        <v>469.7</v>
      </c>
    </row>
    <row r="1049" spans="2:10" ht="12.75" customHeight="1">
      <c r="B1049" s="156" t="s">
        <v>316</v>
      </c>
      <c r="C1049" s="157">
        <v>1000</v>
      </c>
      <c r="D1049" s="157">
        <v>1004</v>
      </c>
      <c r="E1049" s="152" t="s">
        <v>566</v>
      </c>
      <c r="F1049" s="106" t="s">
        <v>315</v>
      </c>
      <c r="G1049" s="106"/>
      <c r="H1049" s="145">
        <f>H1050+H1052</f>
        <v>469.7</v>
      </c>
      <c r="I1049" s="145">
        <f>I1050+I1052</f>
        <v>469.7</v>
      </c>
      <c r="J1049" s="145">
        <f>J1050+J1052</f>
        <v>469.7</v>
      </c>
    </row>
    <row r="1050" spans="2:10" ht="12.75" customHeight="1">
      <c r="B1050" s="156" t="s">
        <v>561</v>
      </c>
      <c r="C1050" s="157">
        <v>1000</v>
      </c>
      <c r="D1050" s="157">
        <v>1004</v>
      </c>
      <c r="E1050" s="152" t="s">
        <v>566</v>
      </c>
      <c r="F1050" s="106" t="s">
        <v>562</v>
      </c>
      <c r="G1050" s="106"/>
      <c r="H1050" s="145">
        <f>H1051</f>
        <v>399.4</v>
      </c>
      <c r="I1050" s="145">
        <f>I1051</f>
        <v>399.4</v>
      </c>
      <c r="J1050" s="145">
        <f>J1051</f>
        <v>399.4</v>
      </c>
    </row>
    <row r="1051" spans="2:10" ht="14.25" customHeight="1">
      <c r="B1051" s="156" t="s">
        <v>271</v>
      </c>
      <c r="C1051" s="157">
        <v>1000</v>
      </c>
      <c r="D1051" s="157">
        <v>1004</v>
      </c>
      <c r="E1051" s="152" t="s">
        <v>566</v>
      </c>
      <c r="F1051" s="106" t="s">
        <v>562</v>
      </c>
      <c r="G1051" s="106">
        <v>3</v>
      </c>
      <c r="H1051" s="145">
        <f>'Прил. 8'!I441</f>
        <v>399.4</v>
      </c>
      <c r="I1051" s="145">
        <f>'Прил. 8'!J441</f>
        <v>399.4</v>
      </c>
      <c r="J1051" s="145">
        <f>'Прил. 8'!K441</f>
        <v>399.4</v>
      </c>
    </row>
    <row r="1052" spans="2:10" ht="12.75" customHeight="1">
      <c r="B1052" s="156" t="s">
        <v>318</v>
      </c>
      <c r="C1052" s="157">
        <v>1000</v>
      </c>
      <c r="D1052" s="157">
        <v>1004</v>
      </c>
      <c r="E1052" s="152" t="s">
        <v>566</v>
      </c>
      <c r="F1052" s="106" t="s">
        <v>317</v>
      </c>
      <c r="G1052" s="106"/>
      <c r="H1052" s="145">
        <f>H1053</f>
        <v>70.3</v>
      </c>
      <c r="I1052" s="145">
        <f>I1053</f>
        <v>70.3</v>
      </c>
      <c r="J1052" s="145">
        <f>J1053</f>
        <v>70.3</v>
      </c>
    </row>
    <row r="1053" spans="2:10" ht="14.25" customHeight="1">
      <c r="B1053" s="156" t="s">
        <v>271</v>
      </c>
      <c r="C1053" s="157">
        <v>1000</v>
      </c>
      <c r="D1053" s="157">
        <v>1004</v>
      </c>
      <c r="E1053" s="152" t="s">
        <v>566</v>
      </c>
      <c r="F1053" s="106" t="s">
        <v>317</v>
      </c>
      <c r="G1053" s="106" t="s">
        <v>326</v>
      </c>
      <c r="H1053" s="145">
        <f>'Прил. 8'!I443</f>
        <v>70.3</v>
      </c>
      <c r="I1053" s="145">
        <f>'Прил. 8'!J443</f>
        <v>70.3</v>
      </c>
      <c r="J1053" s="145">
        <f>'Прил. 8'!K443</f>
        <v>70.3</v>
      </c>
    </row>
    <row r="1054" spans="2:10" ht="54" customHeight="1" hidden="1">
      <c r="B1054" s="149" t="s">
        <v>567</v>
      </c>
      <c r="C1054" s="157">
        <v>1000</v>
      </c>
      <c r="D1054" s="157">
        <v>1004</v>
      </c>
      <c r="E1054" s="173" t="s">
        <v>568</v>
      </c>
      <c r="F1054" s="106"/>
      <c r="G1054" s="106"/>
      <c r="H1054" s="145">
        <f>H1055</f>
        <v>0</v>
      </c>
      <c r="I1054" s="145">
        <f>I1055</f>
        <v>0</v>
      </c>
      <c r="J1054" s="145">
        <f>J1055</f>
        <v>0</v>
      </c>
    </row>
    <row r="1055" spans="2:10" ht="12.75" customHeight="1" hidden="1">
      <c r="B1055" s="149" t="s">
        <v>286</v>
      </c>
      <c r="C1055" s="157">
        <v>1000</v>
      </c>
      <c r="D1055" s="157">
        <v>1004</v>
      </c>
      <c r="E1055" s="173" t="s">
        <v>568</v>
      </c>
      <c r="F1055" s="106" t="s">
        <v>315</v>
      </c>
      <c r="G1055" s="106"/>
      <c r="H1055" s="145">
        <f>H1056</f>
        <v>0</v>
      </c>
      <c r="I1055" s="145">
        <f>I1056</f>
        <v>0</v>
      </c>
      <c r="J1055" s="145">
        <f>J1056</f>
        <v>0</v>
      </c>
    </row>
    <row r="1056" spans="2:10" ht="12.75" customHeight="1" hidden="1">
      <c r="B1056" s="149" t="s">
        <v>288</v>
      </c>
      <c r="C1056" s="157">
        <v>1000</v>
      </c>
      <c r="D1056" s="157">
        <v>1004</v>
      </c>
      <c r="E1056" s="173" t="s">
        <v>568</v>
      </c>
      <c r="F1056" s="106" t="s">
        <v>317</v>
      </c>
      <c r="G1056" s="106"/>
      <c r="H1056" s="145">
        <f>H1057</f>
        <v>0</v>
      </c>
      <c r="I1056" s="145">
        <f>I1057</f>
        <v>0</v>
      </c>
      <c r="J1056" s="145">
        <f>J1057</f>
        <v>0</v>
      </c>
    </row>
    <row r="1057" spans="2:10" ht="14.25" customHeight="1" hidden="1">
      <c r="B1057" s="149" t="s">
        <v>271</v>
      </c>
      <c r="C1057" s="157">
        <v>1000</v>
      </c>
      <c r="D1057" s="157">
        <v>1004</v>
      </c>
      <c r="E1057" s="173" t="s">
        <v>568</v>
      </c>
      <c r="F1057" s="106" t="s">
        <v>317</v>
      </c>
      <c r="G1057" s="106" t="s">
        <v>326</v>
      </c>
      <c r="H1057" s="145">
        <f>'Прил. 8'!I447</f>
        <v>0</v>
      </c>
      <c r="I1057" s="145">
        <f>'Прил. 8'!J447</f>
        <v>0</v>
      </c>
      <c r="J1057" s="145">
        <f>'Прил. 8'!K447</f>
        <v>0</v>
      </c>
    </row>
    <row r="1058" spans="2:10" ht="40.5" customHeight="1">
      <c r="B1058" s="151" t="s">
        <v>569</v>
      </c>
      <c r="C1058" s="157">
        <v>1000</v>
      </c>
      <c r="D1058" s="157">
        <v>1004</v>
      </c>
      <c r="E1058" s="157" t="s">
        <v>570</v>
      </c>
      <c r="F1058" s="106"/>
      <c r="G1058" s="106"/>
      <c r="H1058" s="145">
        <f>H1059</f>
        <v>50</v>
      </c>
      <c r="I1058" s="145">
        <f>I1059</f>
        <v>50</v>
      </c>
      <c r="J1058" s="145">
        <f>J1059</f>
        <v>50</v>
      </c>
    </row>
    <row r="1059" spans="2:10" ht="12.75" customHeight="1">
      <c r="B1059" s="149" t="s">
        <v>316</v>
      </c>
      <c r="C1059" s="157">
        <v>1000</v>
      </c>
      <c r="D1059" s="157">
        <v>1004</v>
      </c>
      <c r="E1059" s="157" t="s">
        <v>570</v>
      </c>
      <c r="F1059" s="106" t="s">
        <v>315</v>
      </c>
      <c r="G1059" s="106"/>
      <c r="H1059" s="145">
        <f>H1060</f>
        <v>50</v>
      </c>
      <c r="I1059" s="145">
        <f>I1060</f>
        <v>50</v>
      </c>
      <c r="J1059" s="145">
        <f>J1060</f>
        <v>50</v>
      </c>
    </row>
    <row r="1060" spans="2:10" ht="12.75" customHeight="1">
      <c r="B1060" s="149" t="s">
        <v>561</v>
      </c>
      <c r="C1060" s="157">
        <v>1000</v>
      </c>
      <c r="D1060" s="157">
        <v>1004</v>
      </c>
      <c r="E1060" s="157" t="s">
        <v>570</v>
      </c>
      <c r="F1060" s="106" t="s">
        <v>562</v>
      </c>
      <c r="G1060" s="106"/>
      <c r="H1060" s="145">
        <f>H1061</f>
        <v>50</v>
      </c>
      <c r="I1060" s="145">
        <f>I1061</f>
        <v>50</v>
      </c>
      <c r="J1060" s="145">
        <f>J1061</f>
        <v>50</v>
      </c>
    </row>
    <row r="1061" spans="2:10" ht="14.25" customHeight="1">
      <c r="B1061" s="149" t="s">
        <v>271</v>
      </c>
      <c r="C1061" s="157">
        <v>1000</v>
      </c>
      <c r="D1061" s="157">
        <v>1004</v>
      </c>
      <c r="E1061" s="157" t="s">
        <v>570</v>
      </c>
      <c r="F1061" s="106" t="s">
        <v>562</v>
      </c>
      <c r="G1061" s="106">
        <v>3</v>
      </c>
      <c r="H1061" s="145">
        <f>'Прил. 8'!I458</f>
        <v>50</v>
      </c>
      <c r="I1061" s="145">
        <f>'Прил. 8'!J458</f>
        <v>50</v>
      </c>
      <c r="J1061" s="145">
        <f>'Прил. 8'!K458</f>
        <v>50</v>
      </c>
    </row>
    <row r="1062" spans="2:10" ht="40.5" customHeight="1">
      <c r="B1062" s="149" t="s">
        <v>571</v>
      </c>
      <c r="C1062" s="157">
        <v>1000</v>
      </c>
      <c r="D1062" s="157">
        <v>1004</v>
      </c>
      <c r="E1062" s="173" t="s">
        <v>572</v>
      </c>
      <c r="F1062" s="106"/>
      <c r="G1062" s="106"/>
      <c r="H1062" s="145">
        <f>H1063+H1066</f>
        <v>3194</v>
      </c>
      <c r="I1062" s="145">
        <f>I1063</f>
        <v>1597</v>
      </c>
      <c r="J1062" s="145">
        <f>J1063</f>
        <v>1597</v>
      </c>
    </row>
    <row r="1063" spans="2:10" ht="15.75" customHeight="1">
      <c r="B1063" s="149" t="s">
        <v>573</v>
      </c>
      <c r="C1063" s="157">
        <v>1000</v>
      </c>
      <c r="D1063" s="157">
        <v>1004</v>
      </c>
      <c r="E1063" s="173" t="s">
        <v>572</v>
      </c>
      <c r="F1063" s="106" t="s">
        <v>382</v>
      </c>
      <c r="G1063" s="106"/>
      <c r="H1063" s="145">
        <f>H1064</f>
        <v>1597</v>
      </c>
      <c r="I1063" s="145">
        <f>I1064</f>
        <v>1597</v>
      </c>
      <c r="J1063" s="145">
        <f>J1064</f>
        <v>1597</v>
      </c>
    </row>
    <row r="1064" spans="2:10" ht="12.75" customHeight="1">
      <c r="B1064" s="151" t="s">
        <v>383</v>
      </c>
      <c r="C1064" s="157">
        <v>1000</v>
      </c>
      <c r="D1064" s="157">
        <v>1004</v>
      </c>
      <c r="E1064" s="173" t="s">
        <v>572</v>
      </c>
      <c r="F1064" s="106" t="s">
        <v>384</v>
      </c>
      <c r="G1064" s="106"/>
      <c r="H1064" s="145">
        <f>H1065</f>
        <v>1597</v>
      </c>
      <c r="I1064" s="145">
        <f>I1065</f>
        <v>1597</v>
      </c>
      <c r="J1064" s="145">
        <f>J1065</f>
        <v>1597</v>
      </c>
    </row>
    <row r="1065" spans="2:10" ht="14.25" customHeight="1">
      <c r="B1065" s="149" t="s">
        <v>271</v>
      </c>
      <c r="C1065" s="157">
        <v>1000</v>
      </c>
      <c r="D1065" s="157">
        <v>1004</v>
      </c>
      <c r="E1065" s="173" t="s">
        <v>572</v>
      </c>
      <c r="F1065" s="106" t="s">
        <v>384</v>
      </c>
      <c r="G1065" s="106" t="s">
        <v>326</v>
      </c>
      <c r="H1065" s="145">
        <f>'Прил. 8'!I78</f>
        <v>1597</v>
      </c>
      <c r="I1065" s="145">
        <f>'Прил. 8'!J78</f>
        <v>1597</v>
      </c>
      <c r="J1065" s="145">
        <f>'Прил. 8'!K78</f>
        <v>1597</v>
      </c>
    </row>
    <row r="1066" spans="2:10" ht="41.25" customHeight="1" hidden="1">
      <c r="B1066" s="149" t="s">
        <v>571</v>
      </c>
      <c r="C1066" s="157">
        <v>1000</v>
      </c>
      <c r="D1066" s="157">
        <v>1004</v>
      </c>
      <c r="E1066" s="174" t="s">
        <v>574</v>
      </c>
      <c r="F1066" s="106"/>
      <c r="G1066" s="106"/>
      <c r="H1066" s="107">
        <f>H1067</f>
        <v>1597</v>
      </c>
      <c r="I1066" s="145">
        <v>0</v>
      </c>
      <c r="J1066" s="145">
        <v>0</v>
      </c>
    </row>
    <row r="1067" spans="2:10" ht="27.75" customHeight="1" hidden="1">
      <c r="B1067" s="149" t="s">
        <v>573</v>
      </c>
      <c r="C1067" s="157">
        <v>1000</v>
      </c>
      <c r="D1067" s="157">
        <v>1004</v>
      </c>
      <c r="E1067" s="174" t="s">
        <v>574</v>
      </c>
      <c r="F1067" s="106" t="s">
        <v>382</v>
      </c>
      <c r="G1067" s="106"/>
      <c r="H1067" s="107">
        <f>H1068</f>
        <v>1597</v>
      </c>
      <c r="I1067" s="145">
        <v>0</v>
      </c>
      <c r="J1067" s="145">
        <v>0</v>
      </c>
    </row>
    <row r="1068" spans="2:10" ht="14.25" customHeight="1" hidden="1">
      <c r="B1068" s="235" t="s">
        <v>383</v>
      </c>
      <c r="C1068" s="157">
        <v>1000</v>
      </c>
      <c r="D1068" s="157">
        <v>1004</v>
      </c>
      <c r="E1068" s="174" t="s">
        <v>574</v>
      </c>
      <c r="F1068" s="106" t="s">
        <v>384</v>
      </c>
      <c r="G1068" s="106"/>
      <c r="H1068" s="107">
        <f>H1069</f>
        <v>1597</v>
      </c>
      <c r="I1068" s="145">
        <v>0</v>
      </c>
      <c r="J1068" s="145">
        <v>0</v>
      </c>
    </row>
    <row r="1069" spans="2:10" ht="14.25" customHeight="1" hidden="1">
      <c r="B1069" s="149" t="s">
        <v>271</v>
      </c>
      <c r="C1069" s="157">
        <v>1000</v>
      </c>
      <c r="D1069" s="157">
        <v>1004</v>
      </c>
      <c r="E1069" s="174" t="s">
        <v>574</v>
      </c>
      <c r="F1069" s="106" t="s">
        <v>384</v>
      </c>
      <c r="G1069" s="106" t="s">
        <v>326</v>
      </c>
      <c r="H1069" s="107">
        <f>'Прил. 8'!I82</f>
        <v>1597</v>
      </c>
      <c r="I1069" s="107">
        <f>'Прил. 8'!J82</f>
        <v>0</v>
      </c>
      <c r="J1069" s="107">
        <f>'Прил. 8'!K82</f>
        <v>0</v>
      </c>
    </row>
    <row r="1070" spans="2:10" ht="12.75" customHeight="1">
      <c r="B1070" s="147" t="s">
        <v>247</v>
      </c>
      <c r="C1070" s="148" t="s">
        <v>240</v>
      </c>
      <c r="D1070" s="148" t="s">
        <v>248</v>
      </c>
      <c r="E1070" s="106"/>
      <c r="F1070" s="106"/>
      <c r="G1070" s="106"/>
      <c r="H1070" s="145">
        <f>H1071+H1079+H1087+H1091</f>
        <v>1613.1000000000001</v>
      </c>
      <c r="I1070" s="145">
        <f>I1071</f>
        <v>1322.5</v>
      </c>
      <c r="J1070" s="145">
        <f>J1071</f>
        <v>1322.5</v>
      </c>
    </row>
    <row r="1071" spans="2:10" ht="12.75" customHeight="1">
      <c r="B1071" s="149" t="s">
        <v>274</v>
      </c>
      <c r="C1071" s="106" t="s">
        <v>240</v>
      </c>
      <c r="D1071" s="106" t="s">
        <v>248</v>
      </c>
      <c r="E1071" s="157" t="s">
        <v>275</v>
      </c>
      <c r="F1071" s="106"/>
      <c r="G1071" s="106"/>
      <c r="H1071" s="145">
        <f>H1072</f>
        <v>1322.5</v>
      </c>
      <c r="I1071" s="145">
        <f>I1072</f>
        <v>1322.5</v>
      </c>
      <c r="J1071" s="145">
        <f>J1072</f>
        <v>1322.5</v>
      </c>
    </row>
    <row r="1072" spans="2:10" ht="15.75" customHeight="1">
      <c r="B1072" s="151" t="s">
        <v>575</v>
      </c>
      <c r="C1072" s="106" t="s">
        <v>240</v>
      </c>
      <c r="D1072" s="106" t="s">
        <v>248</v>
      </c>
      <c r="E1072" s="152" t="s">
        <v>576</v>
      </c>
      <c r="F1072" s="106"/>
      <c r="G1072" s="106"/>
      <c r="H1072" s="145">
        <f>H1073+H1076</f>
        <v>1322.5</v>
      </c>
      <c r="I1072" s="145">
        <f>I1073+I1076</f>
        <v>1322.5</v>
      </c>
      <c r="J1072" s="145">
        <f>J1073+J1076</f>
        <v>1322.5</v>
      </c>
    </row>
    <row r="1073" spans="2:10" ht="41.25" customHeight="1">
      <c r="B1073" s="149" t="s">
        <v>278</v>
      </c>
      <c r="C1073" s="106" t="s">
        <v>240</v>
      </c>
      <c r="D1073" s="106" t="s">
        <v>248</v>
      </c>
      <c r="E1073" s="152" t="s">
        <v>576</v>
      </c>
      <c r="F1073" s="106" t="s">
        <v>279</v>
      </c>
      <c r="G1073" s="106"/>
      <c r="H1073" s="145">
        <f>H1074</f>
        <v>1224.5</v>
      </c>
      <c r="I1073" s="145">
        <f>I1074</f>
        <v>1238.5</v>
      </c>
      <c r="J1073" s="145">
        <f>J1074</f>
        <v>1238.5</v>
      </c>
    </row>
    <row r="1074" spans="2:10" ht="12.75" customHeight="1">
      <c r="B1074" s="149" t="s">
        <v>280</v>
      </c>
      <c r="C1074" s="106" t="s">
        <v>240</v>
      </c>
      <c r="D1074" s="106" t="s">
        <v>248</v>
      </c>
      <c r="E1074" s="152" t="s">
        <v>576</v>
      </c>
      <c r="F1074" s="106" t="s">
        <v>281</v>
      </c>
      <c r="G1074" s="106"/>
      <c r="H1074" s="145">
        <f>H1075</f>
        <v>1224.5</v>
      </c>
      <c r="I1074" s="145">
        <f>I1075</f>
        <v>1238.5</v>
      </c>
      <c r="J1074" s="145">
        <f>J1075</f>
        <v>1238.5</v>
      </c>
    </row>
    <row r="1075" spans="2:10" ht="14.25" customHeight="1">
      <c r="B1075" s="149" t="s">
        <v>271</v>
      </c>
      <c r="C1075" s="106" t="s">
        <v>240</v>
      </c>
      <c r="D1075" s="106" t="s">
        <v>248</v>
      </c>
      <c r="E1075" s="152" t="s">
        <v>576</v>
      </c>
      <c r="F1075" s="106" t="s">
        <v>281</v>
      </c>
      <c r="G1075" s="106">
        <v>3</v>
      </c>
      <c r="H1075" s="145">
        <f>'Прил. 8'!I464</f>
        <v>1224.5</v>
      </c>
      <c r="I1075" s="145">
        <f>'Прил. 8'!J464</f>
        <v>1238.5</v>
      </c>
      <c r="J1075" s="145">
        <f>'Прил. 8'!K464</f>
        <v>1238.5</v>
      </c>
    </row>
    <row r="1076" spans="2:10" ht="12.75" customHeight="1">
      <c r="B1076" s="149" t="s">
        <v>286</v>
      </c>
      <c r="C1076" s="106" t="s">
        <v>240</v>
      </c>
      <c r="D1076" s="106" t="s">
        <v>248</v>
      </c>
      <c r="E1076" s="152" t="s">
        <v>576</v>
      </c>
      <c r="F1076" s="106" t="s">
        <v>287</v>
      </c>
      <c r="G1076" s="106"/>
      <c r="H1076" s="145">
        <f>H1077</f>
        <v>98</v>
      </c>
      <c r="I1076" s="145">
        <f>I1077</f>
        <v>84</v>
      </c>
      <c r="J1076" s="145">
        <f>J1077</f>
        <v>84</v>
      </c>
    </row>
    <row r="1077" spans="2:10" ht="12.75" customHeight="1">
      <c r="B1077" s="149" t="s">
        <v>288</v>
      </c>
      <c r="C1077" s="106" t="s">
        <v>240</v>
      </c>
      <c r="D1077" s="106" t="s">
        <v>248</v>
      </c>
      <c r="E1077" s="152" t="s">
        <v>576</v>
      </c>
      <c r="F1077" s="106" t="s">
        <v>289</v>
      </c>
      <c r="G1077" s="106"/>
      <c r="H1077" s="145">
        <f>H1078</f>
        <v>98</v>
      </c>
      <c r="I1077" s="145">
        <f>I1078</f>
        <v>84</v>
      </c>
      <c r="J1077" s="145">
        <f>J1078</f>
        <v>84</v>
      </c>
    </row>
    <row r="1078" spans="2:10" ht="12.75" customHeight="1">
      <c r="B1078" s="149" t="s">
        <v>271</v>
      </c>
      <c r="C1078" s="106" t="s">
        <v>240</v>
      </c>
      <c r="D1078" s="106" t="s">
        <v>248</v>
      </c>
      <c r="E1078" s="152" t="s">
        <v>576</v>
      </c>
      <c r="F1078" s="106" t="s">
        <v>289</v>
      </c>
      <c r="G1078" s="106">
        <v>3</v>
      </c>
      <c r="H1078" s="145">
        <f>'Прил. 8'!I467</f>
        <v>98</v>
      </c>
      <c r="I1078" s="145">
        <f>'Прил. 8'!J467</f>
        <v>84</v>
      </c>
      <c r="J1078" s="145">
        <f>'Прил. 8'!K467</f>
        <v>84</v>
      </c>
    </row>
    <row r="1079" spans="2:10" ht="41.25" customHeight="1">
      <c r="B1079" s="153" t="s">
        <v>282</v>
      </c>
      <c r="C1079" s="106" t="s">
        <v>240</v>
      </c>
      <c r="D1079" s="106" t="s">
        <v>248</v>
      </c>
      <c r="E1079" s="157" t="s">
        <v>283</v>
      </c>
      <c r="F1079" s="106"/>
      <c r="G1079" s="106"/>
      <c r="H1079" s="107">
        <f>H1080</f>
        <v>26</v>
      </c>
      <c r="I1079" s="107">
        <f>I1080</f>
        <v>0</v>
      </c>
      <c r="J1079" s="107">
        <f>J1080</f>
        <v>0</v>
      </c>
    </row>
    <row r="1080" spans="2:10" ht="41.25" customHeight="1">
      <c r="B1080" s="155" t="s">
        <v>278</v>
      </c>
      <c r="C1080" s="106" t="s">
        <v>240</v>
      </c>
      <c r="D1080" s="106" t="s">
        <v>248</v>
      </c>
      <c r="E1080" s="157" t="s">
        <v>283</v>
      </c>
      <c r="F1080" s="106" t="s">
        <v>279</v>
      </c>
      <c r="G1080" s="106"/>
      <c r="H1080" s="107">
        <f>H1081</f>
        <v>26</v>
      </c>
      <c r="I1080" s="107">
        <f>I1081</f>
        <v>0</v>
      </c>
      <c r="J1080" s="107">
        <f>J1081</f>
        <v>0</v>
      </c>
    </row>
    <row r="1081" spans="2:10" ht="12.75" customHeight="1">
      <c r="B1081" s="156" t="s">
        <v>280</v>
      </c>
      <c r="C1081" s="106" t="s">
        <v>240</v>
      </c>
      <c r="D1081" s="106" t="s">
        <v>248</v>
      </c>
      <c r="E1081" s="157" t="s">
        <v>283</v>
      </c>
      <c r="F1081" s="106" t="s">
        <v>281</v>
      </c>
      <c r="G1081" s="106"/>
      <c r="H1081" s="107">
        <f>H1082</f>
        <v>26</v>
      </c>
      <c r="I1081" s="107">
        <f>I1082</f>
        <v>0</v>
      </c>
      <c r="J1081" s="107">
        <f>J1082</f>
        <v>0</v>
      </c>
    </row>
    <row r="1082" spans="2:10" ht="12.75" customHeight="1">
      <c r="B1082" s="156" t="s">
        <v>271</v>
      </c>
      <c r="C1082" s="106" t="s">
        <v>240</v>
      </c>
      <c r="D1082" s="106" t="s">
        <v>248</v>
      </c>
      <c r="E1082" s="157" t="s">
        <v>283</v>
      </c>
      <c r="F1082" s="106" t="s">
        <v>281</v>
      </c>
      <c r="G1082" s="106">
        <v>3</v>
      </c>
      <c r="H1082" s="107">
        <f>'Прил. 8'!I471</f>
        <v>26</v>
      </c>
      <c r="I1082" s="107">
        <f>'Прил. 8'!J471</f>
        <v>0</v>
      </c>
      <c r="J1082" s="107">
        <f>'Прил. 8'!K471</f>
        <v>0</v>
      </c>
    </row>
    <row r="1083" spans="2:10" ht="25.5" customHeight="1" hidden="1">
      <c r="B1083" s="178"/>
      <c r="C1083" s="106"/>
      <c r="D1083" s="106"/>
      <c r="E1083" s="179"/>
      <c r="F1083" s="106"/>
      <c r="G1083" s="106"/>
      <c r="H1083" s="145">
        <f>H1084</f>
        <v>0</v>
      </c>
      <c r="I1083" s="145"/>
      <c r="J1083" s="145"/>
    </row>
    <row r="1084" spans="2:10" ht="25.5" customHeight="1" hidden="1">
      <c r="B1084" s="156"/>
      <c r="C1084" s="106"/>
      <c r="D1084" s="106"/>
      <c r="E1084" s="179"/>
      <c r="F1084" s="106"/>
      <c r="G1084" s="106"/>
      <c r="H1084" s="145">
        <f>H1085</f>
        <v>0</v>
      </c>
      <c r="I1084" s="145"/>
      <c r="J1084" s="145"/>
    </row>
    <row r="1085" spans="2:10" ht="12.75" customHeight="1" hidden="1">
      <c r="B1085" s="156"/>
      <c r="C1085" s="106"/>
      <c r="D1085" s="106"/>
      <c r="E1085" s="179"/>
      <c r="F1085" s="106"/>
      <c r="G1085" s="106"/>
      <c r="H1085" s="145">
        <f>H1086</f>
        <v>0</v>
      </c>
      <c r="I1085" s="145"/>
      <c r="J1085" s="145"/>
    </row>
    <row r="1086" spans="2:10" ht="12.75" customHeight="1" hidden="1">
      <c r="B1086" s="156"/>
      <c r="C1086" s="106"/>
      <c r="D1086" s="106"/>
      <c r="E1086" s="179"/>
      <c r="F1086" s="106"/>
      <c r="G1086" s="106" t="s">
        <v>294</v>
      </c>
      <c r="H1086" s="145">
        <v>0</v>
      </c>
      <c r="I1086" s="145"/>
      <c r="J1086" s="145"/>
    </row>
    <row r="1087" spans="2:10" ht="85.5">
      <c r="B1087" s="236" t="s">
        <v>577</v>
      </c>
      <c r="C1087" s="237" t="s">
        <v>240</v>
      </c>
      <c r="D1087" s="237" t="s">
        <v>248</v>
      </c>
      <c r="E1087" s="238" t="s">
        <v>275</v>
      </c>
      <c r="F1087" s="237"/>
      <c r="G1087" s="237"/>
      <c r="H1087" s="145">
        <f>H1088</f>
        <v>253.2</v>
      </c>
      <c r="I1087" s="145"/>
      <c r="J1087" s="145"/>
    </row>
    <row r="1088" spans="2:10" ht="12.75" customHeight="1">
      <c r="B1088" s="239" t="s">
        <v>286</v>
      </c>
      <c r="C1088" s="237" t="s">
        <v>240</v>
      </c>
      <c r="D1088" s="237" t="s">
        <v>248</v>
      </c>
      <c r="E1088" s="238" t="s">
        <v>578</v>
      </c>
      <c r="F1088" s="237" t="s">
        <v>287</v>
      </c>
      <c r="G1088" s="237"/>
      <c r="H1088" s="145">
        <f>H1089</f>
        <v>253.2</v>
      </c>
      <c r="I1088" s="145"/>
      <c r="J1088" s="145"/>
    </row>
    <row r="1089" spans="2:10" ht="12.75" customHeight="1">
      <c r="B1089" s="239" t="s">
        <v>288</v>
      </c>
      <c r="C1089" s="237" t="s">
        <v>240</v>
      </c>
      <c r="D1089" s="237" t="s">
        <v>248</v>
      </c>
      <c r="E1089" s="238" t="s">
        <v>578</v>
      </c>
      <c r="F1089" s="237" t="s">
        <v>289</v>
      </c>
      <c r="G1089" s="237"/>
      <c r="H1089" s="145">
        <f>H1090</f>
        <v>253.2</v>
      </c>
      <c r="I1089" s="145"/>
      <c r="J1089" s="145"/>
    </row>
    <row r="1090" spans="2:10" ht="12.75" customHeight="1">
      <c r="B1090" s="240" t="s">
        <v>272</v>
      </c>
      <c r="C1090" s="237" t="s">
        <v>240</v>
      </c>
      <c r="D1090" s="237" t="s">
        <v>248</v>
      </c>
      <c r="E1090" s="238" t="s">
        <v>578</v>
      </c>
      <c r="F1090" s="237" t="s">
        <v>289</v>
      </c>
      <c r="G1090" s="237" t="s">
        <v>304</v>
      </c>
      <c r="H1090" s="145">
        <f>'Прил. 8'!I475</f>
        <v>253.2</v>
      </c>
      <c r="I1090" s="145"/>
      <c r="J1090" s="145"/>
    </row>
    <row r="1091" spans="2:10" ht="99.75">
      <c r="B1091" s="236" t="s">
        <v>579</v>
      </c>
      <c r="C1091" s="237" t="s">
        <v>240</v>
      </c>
      <c r="D1091" s="237" t="s">
        <v>248</v>
      </c>
      <c r="E1091" s="238" t="s">
        <v>275</v>
      </c>
      <c r="F1091" s="237"/>
      <c r="G1091" s="237"/>
      <c r="H1091" s="145">
        <f>H1092+H1095</f>
        <v>11.4</v>
      </c>
      <c r="I1091" s="145"/>
      <c r="J1091" s="145"/>
    </row>
    <row r="1092" spans="2:10" ht="12.75" customHeight="1">
      <c r="B1092" s="239" t="s">
        <v>286</v>
      </c>
      <c r="C1092" s="237" t="s">
        <v>240</v>
      </c>
      <c r="D1092" s="237" t="s">
        <v>248</v>
      </c>
      <c r="E1092" s="238" t="s">
        <v>580</v>
      </c>
      <c r="F1092" s="237" t="s">
        <v>287</v>
      </c>
      <c r="G1092" s="237"/>
      <c r="H1092" s="145">
        <f>H1093</f>
        <v>9.8</v>
      </c>
      <c r="I1092" s="145"/>
      <c r="J1092" s="145"/>
    </row>
    <row r="1093" spans="2:10" ht="12.75" customHeight="1">
      <c r="B1093" s="239" t="s">
        <v>288</v>
      </c>
      <c r="C1093" s="237" t="s">
        <v>240</v>
      </c>
      <c r="D1093" s="237" t="s">
        <v>248</v>
      </c>
      <c r="E1093" s="238" t="s">
        <v>580</v>
      </c>
      <c r="F1093" s="237" t="s">
        <v>289</v>
      </c>
      <c r="G1093" s="237"/>
      <c r="H1093" s="145">
        <f>H1094</f>
        <v>9.8</v>
      </c>
      <c r="I1093" s="145"/>
      <c r="J1093" s="145"/>
    </row>
    <row r="1094" spans="2:10" ht="12.75" customHeight="1">
      <c r="B1094" s="241" t="s">
        <v>271</v>
      </c>
      <c r="C1094" s="237" t="s">
        <v>240</v>
      </c>
      <c r="D1094" s="237" t="s">
        <v>248</v>
      </c>
      <c r="E1094" s="238" t="s">
        <v>580</v>
      </c>
      <c r="F1094" s="237" t="s">
        <v>289</v>
      </c>
      <c r="G1094" s="237" t="s">
        <v>326</v>
      </c>
      <c r="H1094" s="145">
        <f>'Прил. 8'!I479</f>
        <v>9.8</v>
      </c>
      <c r="I1094" s="145"/>
      <c r="J1094" s="145"/>
    </row>
    <row r="1095" spans="2:10" ht="12.75" customHeight="1">
      <c r="B1095" s="242" t="s">
        <v>290</v>
      </c>
      <c r="C1095" s="237" t="s">
        <v>240</v>
      </c>
      <c r="D1095" s="237" t="s">
        <v>248</v>
      </c>
      <c r="E1095" s="238" t="s">
        <v>580</v>
      </c>
      <c r="F1095" s="237" t="s">
        <v>291</v>
      </c>
      <c r="G1095" s="237"/>
      <c r="H1095" s="145">
        <f>H1096</f>
        <v>1.6</v>
      </c>
      <c r="I1095" s="145"/>
      <c r="J1095" s="145"/>
    </row>
    <row r="1096" spans="2:10" ht="12.75" customHeight="1">
      <c r="B1096" s="242" t="s">
        <v>292</v>
      </c>
      <c r="C1096" s="237" t="s">
        <v>240</v>
      </c>
      <c r="D1096" s="237" t="s">
        <v>248</v>
      </c>
      <c r="E1096" s="238" t="s">
        <v>580</v>
      </c>
      <c r="F1096" s="237" t="s">
        <v>293</v>
      </c>
      <c r="G1096" s="237"/>
      <c r="H1096" s="145">
        <f>H1097</f>
        <v>1.6</v>
      </c>
      <c r="I1096" s="145"/>
      <c r="J1096" s="145"/>
    </row>
    <row r="1097" spans="2:10" ht="12.75" customHeight="1">
      <c r="B1097" s="241" t="s">
        <v>271</v>
      </c>
      <c r="C1097" s="237" t="s">
        <v>240</v>
      </c>
      <c r="D1097" s="237" t="s">
        <v>248</v>
      </c>
      <c r="E1097" s="238" t="s">
        <v>580</v>
      </c>
      <c r="F1097" s="237" t="s">
        <v>293</v>
      </c>
      <c r="G1097" s="237" t="s">
        <v>326</v>
      </c>
      <c r="H1097" s="145">
        <f>'Прил. 8'!I482</f>
        <v>1.6</v>
      </c>
      <c r="I1097" s="145"/>
      <c r="J1097" s="145"/>
    </row>
    <row r="1098" spans="2:10" ht="12.75" customHeight="1">
      <c r="B1098" s="146" t="s">
        <v>249</v>
      </c>
      <c r="C1098" s="105" t="s">
        <v>250</v>
      </c>
      <c r="D1098" s="105"/>
      <c r="E1098" s="105"/>
      <c r="F1098" s="105"/>
      <c r="G1098" s="105"/>
      <c r="H1098" s="144">
        <f>H1101</f>
        <v>352</v>
      </c>
      <c r="I1098" s="144">
        <f>I1101</f>
        <v>352</v>
      </c>
      <c r="J1098" s="144">
        <f>J1101</f>
        <v>352</v>
      </c>
    </row>
    <row r="1099" spans="2:10" ht="12.75" customHeight="1">
      <c r="B1099" s="146" t="s">
        <v>270</v>
      </c>
      <c r="C1099" s="105"/>
      <c r="D1099" s="105"/>
      <c r="E1099" s="105"/>
      <c r="F1099" s="105"/>
      <c r="G1099" s="105" t="s">
        <v>294</v>
      </c>
      <c r="H1099" s="144">
        <f>H1113+H1119+H1116</f>
        <v>352</v>
      </c>
      <c r="I1099" s="144">
        <f>I1113+I1119</f>
        <v>352</v>
      </c>
      <c r="J1099" s="144">
        <f>J1113+J1119</f>
        <v>352</v>
      </c>
    </row>
    <row r="1100" spans="2:10" ht="12.75" customHeight="1" hidden="1">
      <c r="B1100" s="146" t="s">
        <v>581</v>
      </c>
      <c r="C1100" s="105"/>
      <c r="D1100" s="105"/>
      <c r="E1100" s="105"/>
      <c r="F1100" s="105"/>
      <c r="G1100" s="105"/>
      <c r="H1100" s="144"/>
      <c r="I1100" s="145"/>
      <c r="J1100" s="145"/>
    </row>
    <row r="1101" spans="2:10" ht="12.75" customHeight="1">
      <c r="B1101" s="181" t="s">
        <v>251</v>
      </c>
      <c r="C1101" s="148" t="s">
        <v>250</v>
      </c>
      <c r="D1101" s="148" t="s">
        <v>252</v>
      </c>
      <c r="E1101" s="105"/>
      <c r="F1101" s="105"/>
      <c r="G1101" s="105"/>
      <c r="H1101" s="144">
        <f>H1104</f>
        <v>352</v>
      </c>
      <c r="I1101" s="144">
        <f>I1104</f>
        <v>352</v>
      </c>
      <c r="J1101" s="144">
        <f>J1104</f>
        <v>352</v>
      </c>
    </row>
    <row r="1102" spans="2:10" s="243" customFormat="1" ht="18.75" customHeight="1" hidden="1">
      <c r="B1102" s="169"/>
      <c r="C1102" s="244"/>
      <c r="D1102" s="244"/>
      <c r="E1102" s="244"/>
      <c r="F1102" s="244"/>
      <c r="G1102" s="244"/>
      <c r="H1102" s="245"/>
      <c r="I1102" s="245"/>
      <c r="J1102" s="245"/>
    </row>
    <row r="1103" spans="2:10" s="243" customFormat="1" ht="12.75" customHeight="1" hidden="1">
      <c r="B1103" s="169"/>
      <c r="C1103" s="244"/>
      <c r="D1103" s="244"/>
      <c r="E1103" s="244"/>
      <c r="F1103" s="244"/>
      <c r="G1103" s="244"/>
      <c r="H1103" s="245"/>
      <c r="I1103" s="245"/>
      <c r="J1103" s="245"/>
    </row>
    <row r="1104" spans="2:10" ht="27.75" customHeight="1">
      <c r="B1104" s="166" t="s">
        <v>582</v>
      </c>
      <c r="C1104" s="106" t="s">
        <v>250</v>
      </c>
      <c r="D1104" s="106" t="s">
        <v>252</v>
      </c>
      <c r="E1104" s="152" t="s">
        <v>583</v>
      </c>
      <c r="F1104" s="106"/>
      <c r="G1104" s="106"/>
      <c r="H1104" s="145">
        <f>H1107</f>
        <v>352</v>
      </c>
      <c r="I1104" s="145">
        <f>I1107</f>
        <v>352</v>
      </c>
      <c r="J1104" s="145">
        <f>J1107</f>
        <v>352</v>
      </c>
    </row>
    <row r="1105" spans="2:10" ht="12.75" customHeight="1" hidden="1">
      <c r="B1105" s="156"/>
      <c r="C1105" s="106" t="s">
        <v>250</v>
      </c>
      <c r="D1105" s="106" t="s">
        <v>252</v>
      </c>
      <c r="E1105" s="152" t="s">
        <v>584</v>
      </c>
      <c r="F1105" s="106"/>
      <c r="G1105" s="106"/>
      <c r="H1105" s="145">
        <f>H1106+H1121+H1126+H1134</f>
        <v>352</v>
      </c>
      <c r="I1105" s="145"/>
      <c r="J1105" s="145"/>
    </row>
    <row r="1106" spans="2:10" ht="12.75" customHeight="1" hidden="1">
      <c r="B1106" s="156"/>
      <c r="C1106" s="106" t="s">
        <v>250</v>
      </c>
      <c r="D1106" s="106" t="s">
        <v>252</v>
      </c>
      <c r="E1106" s="152" t="s">
        <v>585</v>
      </c>
      <c r="F1106" s="106"/>
      <c r="G1106" s="106"/>
      <c r="H1106" s="145">
        <f>H1107</f>
        <v>352</v>
      </c>
      <c r="I1106" s="145"/>
      <c r="J1106" s="145"/>
    </row>
    <row r="1107" spans="2:10" ht="12.75" customHeight="1">
      <c r="B1107" s="156" t="s">
        <v>298</v>
      </c>
      <c r="C1107" s="106" t="s">
        <v>250</v>
      </c>
      <c r="D1107" s="106" t="s">
        <v>252</v>
      </c>
      <c r="E1107" s="152" t="s">
        <v>586</v>
      </c>
      <c r="F1107" s="106"/>
      <c r="G1107" s="106"/>
      <c r="H1107" s="145">
        <f>H1111+H1117+H1114</f>
        <v>352</v>
      </c>
      <c r="I1107" s="145">
        <f>I1111+I1117</f>
        <v>352</v>
      </c>
      <c r="J1107" s="145">
        <f>J1111+J1117</f>
        <v>352</v>
      </c>
    </row>
    <row r="1108" spans="2:10" ht="25.5" customHeight="1" hidden="1">
      <c r="B1108" s="156"/>
      <c r="C1108" s="106"/>
      <c r="D1108" s="106"/>
      <c r="E1108" s="152"/>
      <c r="F1108" s="106"/>
      <c r="G1108" s="106"/>
      <c r="H1108" s="145">
        <f>H1109</f>
        <v>0</v>
      </c>
      <c r="I1108" s="145"/>
      <c r="J1108" s="145"/>
    </row>
    <row r="1109" spans="2:10" ht="12.75" customHeight="1" hidden="1">
      <c r="B1109" s="156"/>
      <c r="C1109" s="106"/>
      <c r="D1109" s="106"/>
      <c r="E1109" s="152"/>
      <c r="F1109" s="106"/>
      <c r="G1109" s="106"/>
      <c r="H1109" s="145">
        <f>H1110</f>
        <v>0</v>
      </c>
      <c r="I1109" s="145"/>
      <c r="J1109" s="145"/>
    </row>
    <row r="1110" spans="2:10" ht="14.25" customHeight="1" hidden="1">
      <c r="B1110" s="156"/>
      <c r="C1110" s="106"/>
      <c r="D1110" s="106"/>
      <c r="E1110" s="152"/>
      <c r="F1110" s="106"/>
      <c r="G1110" s="106"/>
      <c r="H1110" s="145"/>
      <c r="I1110" s="145"/>
      <c r="J1110" s="145"/>
    </row>
    <row r="1111" spans="2:10" ht="12.75" customHeight="1">
      <c r="B1111" s="159" t="s">
        <v>286</v>
      </c>
      <c r="C1111" s="106" t="s">
        <v>250</v>
      </c>
      <c r="D1111" s="106" t="s">
        <v>252</v>
      </c>
      <c r="E1111" s="152" t="s">
        <v>586</v>
      </c>
      <c r="F1111" s="106" t="s">
        <v>287</v>
      </c>
      <c r="G1111" s="106"/>
      <c r="H1111" s="145">
        <f>H1112</f>
        <v>327</v>
      </c>
      <c r="I1111" s="145">
        <f>I1112</f>
        <v>327</v>
      </c>
      <c r="J1111" s="145">
        <f>J1112</f>
        <v>327</v>
      </c>
    </row>
    <row r="1112" spans="2:10" ht="12.75" customHeight="1">
      <c r="B1112" s="159" t="s">
        <v>288</v>
      </c>
      <c r="C1112" s="106" t="s">
        <v>250</v>
      </c>
      <c r="D1112" s="106" t="s">
        <v>252</v>
      </c>
      <c r="E1112" s="152" t="s">
        <v>586</v>
      </c>
      <c r="F1112" s="106" t="s">
        <v>289</v>
      </c>
      <c r="G1112" s="106"/>
      <c r="H1112" s="145">
        <f>H1113</f>
        <v>327</v>
      </c>
      <c r="I1112" s="145">
        <f>I1113</f>
        <v>327</v>
      </c>
      <c r="J1112" s="145">
        <f>J1113</f>
        <v>327</v>
      </c>
    </row>
    <row r="1113" spans="2:10" ht="12.75" customHeight="1">
      <c r="B1113" s="160" t="s">
        <v>270</v>
      </c>
      <c r="C1113" s="106" t="s">
        <v>250</v>
      </c>
      <c r="D1113" s="106" t="s">
        <v>252</v>
      </c>
      <c r="E1113" s="152" t="s">
        <v>586</v>
      </c>
      <c r="F1113" s="106" t="s">
        <v>289</v>
      </c>
      <c r="G1113" s="106" t="s">
        <v>294</v>
      </c>
      <c r="H1113" s="145">
        <f>'Прил. 8'!I983</f>
        <v>327</v>
      </c>
      <c r="I1113" s="145">
        <f>'Прил. 8'!J983</f>
        <v>327</v>
      </c>
      <c r="J1113" s="145">
        <f>'Прил. 8'!K983</f>
        <v>327</v>
      </c>
    </row>
    <row r="1114" spans="2:10" ht="12.75" customHeight="1">
      <c r="B1114" s="156" t="s">
        <v>316</v>
      </c>
      <c r="C1114" s="106" t="s">
        <v>250</v>
      </c>
      <c r="D1114" s="106" t="s">
        <v>252</v>
      </c>
      <c r="E1114" s="152" t="s">
        <v>586</v>
      </c>
      <c r="F1114" s="106" t="s">
        <v>315</v>
      </c>
      <c r="G1114" s="106"/>
      <c r="H1114" s="145">
        <f>H1115</f>
        <v>0</v>
      </c>
      <c r="I1114" s="145">
        <f>I1115</f>
        <v>0</v>
      </c>
      <c r="J1114" s="145">
        <f>J1115</f>
        <v>0</v>
      </c>
    </row>
    <row r="1115" spans="2:10" ht="12.75" customHeight="1">
      <c r="B1115" s="164" t="s">
        <v>587</v>
      </c>
      <c r="C1115" s="106" t="s">
        <v>250</v>
      </c>
      <c r="D1115" s="106" t="s">
        <v>252</v>
      </c>
      <c r="E1115" s="152" t="s">
        <v>586</v>
      </c>
      <c r="F1115" s="106" t="s">
        <v>588</v>
      </c>
      <c r="G1115" s="106"/>
      <c r="H1115" s="145">
        <f>H1116</f>
        <v>0</v>
      </c>
      <c r="I1115" s="145">
        <f>I1116</f>
        <v>0</v>
      </c>
      <c r="J1115" s="145">
        <f>J1116</f>
        <v>0</v>
      </c>
    </row>
    <row r="1116" spans="2:10" ht="12.75" customHeight="1">
      <c r="B1116" s="164" t="s">
        <v>587</v>
      </c>
      <c r="C1116" s="106" t="s">
        <v>250</v>
      </c>
      <c r="D1116" s="106" t="s">
        <v>252</v>
      </c>
      <c r="E1116" s="152" t="s">
        <v>586</v>
      </c>
      <c r="F1116" s="106" t="s">
        <v>588</v>
      </c>
      <c r="G1116" s="106" t="s">
        <v>294</v>
      </c>
      <c r="H1116" s="145">
        <f>'Прил. 8'!I986</f>
        <v>0</v>
      </c>
      <c r="I1116" s="145">
        <f>'Прил. 8'!J986</f>
        <v>0</v>
      </c>
      <c r="J1116" s="145">
        <f>'Прил. 8'!K986</f>
        <v>0</v>
      </c>
    </row>
    <row r="1117" spans="2:10" ht="14.25" customHeight="1">
      <c r="B1117" s="158" t="s">
        <v>290</v>
      </c>
      <c r="C1117" s="106" t="s">
        <v>250</v>
      </c>
      <c r="D1117" s="106" t="s">
        <v>252</v>
      </c>
      <c r="E1117" s="152" t="s">
        <v>586</v>
      </c>
      <c r="F1117" s="106" t="s">
        <v>291</v>
      </c>
      <c r="G1117" s="106"/>
      <c r="H1117" s="145">
        <f>H1118</f>
        <v>25</v>
      </c>
      <c r="I1117" s="145">
        <f>I1118</f>
        <v>25</v>
      </c>
      <c r="J1117" s="145">
        <f>J1118</f>
        <v>25</v>
      </c>
    </row>
    <row r="1118" spans="2:10" ht="14.25" customHeight="1">
      <c r="B1118" s="158" t="s">
        <v>292</v>
      </c>
      <c r="C1118" s="106" t="s">
        <v>250</v>
      </c>
      <c r="D1118" s="106" t="s">
        <v>252</v>
      </c>
      <c r="E1118" s="152" t="s">
        <v>586</v>
      </c>
      <c r="F1118" s="106" t="s">
        <v>293</v>
      </c>
      <c r="G1118" s="106"/>
      <c r="H1118" s="145">
        <f>H1119</f>
        <v>25</v>
      </c>
      <c r="I1118" s="145">
        <f>I1119</f>
        <v>25</v>
      </c>
      <c r="J1118" s="145">
        <f>J1119</f>
        <v>25</v>
      </c>
    </row>
    <row r="1119" spans="2:10" ht="14.25" customHeight="1">
      <c r="B1119" s="160" t="s">
        <v>270</v>
      </c>
      <c r="C1119" s="106" t="s">
        <v>250</v>
      </c>
      <c r="D1119" s="106" t="s">
        <v>252</v>
      </c>
      <c r="E1119" s="152" t="s">
        <v>586</v>
      </c>
      <c r="F1119" s="106" t="s">
        <v>293</v>
      </c>
      <c r="G1119" s="106" t="s">
        <v>294</v>
      </c>
      <c r="H1119" s="145">
        <f>'Прил. 8'!I989</f>
        <v>25</v>
      </c>
      <c r="I1119" s="145">
        <f>'Прил. 8'!J989</f>
        <v>25</v>
      </c>
      <c r="J1119" s="145">
        <f>'Прил. 8'!K989</f>
        <v>25</v>
      </c>
    </row>
    <row r="1120" spans="2:10" ht="14.25" customHeight="1" hidden="1">
      <c r="B1120" s="156"/>
      <c r="C1120" s="106"/>
      <c r="D1120" s="106"/>
      <c r="E1120" s="152"/>
      <c r="F1120" s="106"/>
      <c r="G1120" s="106"/>
      <c r="H1120" s="145"/>
      <c r="I1120" s="145"/>
      <c r="J1120" s="145"/>
    </row>
    <row r="1121" spans="2:10" ht="12.75" customHeight="1" hidden="1">
      <c r="B1121" s="156"/>
      <c r="C1121" s="106"/>
      <c r="D1121" s="106"/>
      <c r="E1121" s="152"/>
      <c r="F1121" s="106"/>
      <c r="G1121" s="106"/>
      <c r="H1121" s="145">
        <f>H1122</f>
        <v>0</v>
      </c>
      <c r="I1121" s="145"/>
      <c r="J1121" s="145"/>
    </row>
    <row r="1122" spans="2:10" ht="12.75" customHeight="1" hidden="1">
      <c r="B1122" s="161"/>
      <c r="C1122" s="106"/>
      <c r="D1122" s="106"/>
      <c r="E1122" s="152"/>
      <c r="F1122" s="106"/>
      <c r="G1122" s="106"/>
      <c r="H1122" s="145">
        <f>H1123</f>
        <v>0</v>
      </c>
      <c r="I1122" s="145"/>
      <c r="J1122" s="145"/>
    </row>
    <row r="1123" spans="2:10" ht="12.75" customHeight="1" hidden="1">
      <c r="B1123" s="159"/>
      <c r="C1123" s="106"/>
      <c r="D1123" s="106"/>
      <c r="E1123" s="152"/>
      <c r="F1123" s="106"/>
      <c r="G1123" s="106"/>
      <c r="H1123" s="145">
        <f>H1124</f>
        <v>0</v>
      </c>
      <c r="I1123" s="145"/>
      <c r="J1123" s="145"/>
    </row>
    <row r="1124" spans="2:10" ht="12.75" customHeight="1" hidden="1">
      <c r="B1124" s="159"/>
      <c r="C1124" s="106"/>
      <c r="D1124" s="106"/>
      <c r="E1124" s="152"/>
      <c r="F1124" s="106"/>
      <c r="G1124" s="106"/>
      <c r="H1124" s="145">
        <f>H1125</f>
        <v>0</v>
      </c>
      <c r="I1124" s="145"/>
      <c r="J1124" s="145"/>
    </row>
    <row r="1125" spans="2:10" ht="14.25" customHeight="1" hidden="1">
      <c r="B1125" s="156"/>
      <c r="C1125" s="106"/>
      <c r="D1125" s="106"/>
      <c r="E1125" s="152"/>
      <c r="F1125" s="106"/>
      <c r="G1125" s="106">
        <v>2</v>
      </c>
      <c r="H1125" s="145"/>
      <c r="I1125" s="145"/>
      <c r="J1125" s="145"/>
    </row>
    <row r="1126" spans="2:10" ht="12.75" customHeight="1" hidden="1">
      <c r="B1126" s="156"/>
      <c r="C1126" s="106"/>
      <c r="D1126" s="106"/>
      <c r="E1126" s="152"/>
      <c r="F1126" s="106"/>
      <c r="G1126" s="106"/>
      <c r="H1126" s="145">
        <f>H1127</f>
        <v>0</v>
      </c>
      <c r="I1126" s="145"/>
      <c r="J1126" s="145"/>
    </row>
    <row r="1127" spans="2:10" ht="12.75" customHeight="1" hidden="1">
      <c r="B1127" s="161"/>
      <c r="C1127" s="106"/>
      <c r="D1127" s="106"/>
      <c r="E1127" s="152"/>
      <c r="F1127" s="106"/>
      <c r="G1127" s="106"/>
      <c r="H1127" s="145">
        <f>H1128+H1131</f>
        <v>0</v>
      </c>
      <c r="I1127" s="145"/>
      <c r="J1127" s="145"/>
    </row>
    <row r="1128" spans="2:10" ht="25.5" customHeight="1" hidden="1">
      <c r="B1128" s="156"/>
      <c r="C1128" s="106"/>
      <c r="D1128" s="106"/>
      <c r="E1128" s="152"/>
      <c r="F1128" s="106"/>
      <c r="G1128" s="106"/>
      <c r="H1128" s="145">
        <f>H1129</f>
        <v>0</v>
      </c>
      <c r="I1128" s="145"/>
      <c r="J1128" s="145"/>
    </row>
    <row r="1129" spans="2:10" ht="12.75" customHeight="1" hidden="1">
      <c r="B1129" s="156"/>
      <c r="C1129" s="106"/>
      <c r="D1129" s="106"/>
      <c r="E1129" s="152"/>
      <c r="F1129" s="106"/>
      <c r="G1129" s="106"/>
      <c r="H1129" s="145">
        <f>H1130</f>
        <v>0</v>
      </c>
      <c r="I1129" s="145"/>
      <c r="J1129" s="145"/>
    </row>
    <row r="1130" spans="2:10" ht="14.25" customHeight="1" hidden="1">
      <c r="B1130" s="156"/>
      <c r="C1130" s="106"/>
      <c r="D1130" s="106"/>
      <c r="E1130" s="152"/>
      <c r="F1130" s="106"/>
      <c r="G1130" s="106" t="s">
        <v>294</v>
      </c>
      <c r="H1130" s="145"/>
      <c r="I1130" s="145"/>
      <c r="J1130" s="145"/>
    </row>
    <row r="1131" spans="2:10" ht="12.75" customHeight="1" hidden="1">
      <c r="B1131" s="159"/>
      <c r="C1131" s="106"/>
      <c r="D1131" s="106"/>
      <c r="E1131" s="152"/>
      <c r="F1131" s="106"/>
      <c r="G1131" s="106"/>
      <c r="H1131" s="145">
        <f>H1132</f>
        <v>0</v>
      </c>
      <c r="I1131" s="145"/>
      <c r="J1131" s="145"/>
    </row>
    <row r="1132" spans="2:10" ht="12.75" customHeight="1" hidden="1">
      <c r="B1132" s="159"/>
      <c r="C1132" s="106"/>
      <c r="D1132" s="106"/>
      <c r="E1132" s="152"/>
      <c r="F1132" s="106"/>
      <c r="G1132" s="106"/>
      <c r="H1132" s="145">
        <f>H1133</f>
        <v>0</v>
      </c>
      <c r="I1132" s="145"/>
      <c r="J1132" s="145"/>
    </row>
    <row r="1133" spans="2:10" ht="14.25" customHeight="1" hidden="1">
      <c r="B1133" s="156"/>
      <c r="C1133" s="106"/>
      <c r="D1133" s="106"/>
      <c r="E1133" s="152"/>
      <c r="F1133" s="106"/>
      <c r="G1133" s="106">
        <v>2</v>
      </c>
      <c r="H1133" s="145"/>
      <c r="I1133" s="145"/>
      <c r="J1133" s="145"/>
    </row>
    <row r="1134" spans="2:10" ht="12.75" customHeight="1" hidden="1">
      <c r="B1134" s="246"/>
      <c r="C1134" s="106"/>
      <c r="D1134" s="106"/>
      <c r="E1134" s="168"/>
      <c r="F1134" s="162"/>
      <c r="G1134" s="162"/>
      <c r="H1134" s="145">
        <f>H1135</f>
        <v>0</v>
      </c>
      <c r="I1134" s="145"/>
      <c r="J1134" s="145"/>
    </row>
    <row r="1135" spans="2:10" ht="12.75" customHeight="1" hidden="1">
      <c r="B1135" s="161"/>
      <c r="C1135" s="106"/>
      <c r="D1135" s="106"/>
      <c r="E1135" s="101"/>
      <c r="F1135" s="162"/>
      <c r="G1135" s="162"/>
      <c r="H1135" s="145">
        <f>H1136</f>
        <v>0</v>
      </c>
      <c r="I1135" s="145"/>
      <c r="J1135" s="145"/>
    </row>
    <row r="1136" spans="2:10" ht="12.75" customHeight="1" hidden="1">
      <c r="B1136" s="156"/>
      <c r="C1136" s="106"/>
      <c r="D1136" s="106"/>
      <c r="E1136" s="101"/>
      <c r="F1136" s="106"/>
      <c r="G1136" s="106"/>
      <c r="H1136" s="145">
        <f>H1137</f>
        <v>0</v>
      </c>
      <c r="I1136" s="145"/>
      <c r="J1136" s="145"/>
    </row>
    <row r="1137" spans="2:10" ht="12.75" customHeight="1" hidden="1">
      <c r="B1137" s="156"/>
      <c r="C1137" s="106"/>
      <c r="D1137" s="106"/>
      <c r="E1137" s="101"/>
      <c r="F1137" s="106"/>
      <c r="G1137" s="106"/>
      <c r="H1137" s="145">
        <f>H1138</f>
        <v>0</v>
      </c>
      <c r="I1137" s="145"/>
      <c r="J1137" s="145"/>
    </row>
    <row r="1138" spans="2:10" ht="14.25" customHeight="1" hidden="1">
      <c r="B1138" s="156"/>
      <c r="C1138" s="106"/>
      <c r="D1138" s="106"/>
      <c r="E1138" s="101"/>
      <c r="F1138" s="106"/>
      <c r="G1138" s="106">
        <v>2</v>
      </c>
      <c r="H1138" s="145"/>
      <c r="I1138" s="145"/>
      <c r="J1138" s="145"/>
    </row>
    <row r="1139" spans="2:10" ht="15" customHeight="1">
      <c r="B1139" s="209" t="s">
        <v>253</v>
      </c>
      <c r="C1139" s="38">
        <v>1300</v>
      </c>
      <c r="D1139" s="101"/>
      <c r="E1139" s="162"/>
      <c r="F1139" s="162"/>
      <c r="G1139" s="162"/>
      <c r="H1139" s="144">
        <f>H1141</f>
        <v>450</v>
      </c>
      <c r="I1139" s="144">
        <f>I1141</f>
        <v>288</v>
      </c>
      <c r="J1139" s="144">
        <f>J1141</f>
        <v>0</v>
      </c>
    </row>
    <row r="1140" spans="2:10" ht="15" customHeight="1">
      <c r="B1140" s="146" t="s">
        <v>270</v>
      </c>
      <c r="C1140" s="101"/>
      <c r="D1140" s="101"/>
      <c r="E1140" s="105"/>
      <c r="F1140" s="105"/>
      <c r="G1140" s="105" t="s">
        <v>294</v>
      </c>
      <c r="H1140" s="144">
        <f>H1145</f>
        <v>450</v>
      </c>
      <c r="I1140" s="144">
        <f>I1145</f>
        <v>288</v>
      </c>
      <c r="J1140" s="144">
        <f>J1145</f>
        <v>0</v>
      </c>
    </row>
    <row r="1141" spans="2:10" ht="15" customHeight="1">
      <c r="B1141" s="159" t="s">
        <v>274</v>
      </c>
      <c r="C1141" s="101">
        <v>1300</v>
      </c>
      <c r="D1141" s="101">
        <v>1301</v>
      </c>
      <c r="E1141" s="106" t="s">
        <v>275</v>
      </c>
      <c r="F1141" s="162"/>
      <c r="G1141" s="162"/>
      <c r="H1141" s="145">
        <f>H1142</f>
        <v>450</v>
      </c>
      <c r="I1141" s="145">
        <f>I1142</f>
        <v>288</v>
      </c>
      <c r="J1141" s="145">
        <f>J1142</f>
        <v>0</v>
      </c>
    </row>
    <row r="1142" spans="2:10" ht="15" customHeight="1">
      <c r="B1142" s="160" t="s">
        <v>589</v>
      </c>
      <c r="C1142" s="101">
        <v>1300</v>
      </c>
      <c r="D1142" s="101">
        <v>1301</v>
      </c>
      <c r="E1142" s="101" t="s">
        <v>590</v>
      </c>
      <c r="F1142" s="162"/>
      <c r="G1142" s="162"/>
      <c r="H1142" s="145">
        <f>H1143</f>
        <v>450</v>
      </c>
      <c r="I1142" s="145">
        <f>I1143</f>
        <v>288</v>
      </c>
      <c r="J1142" s="145">
        <f>J1143</f>
        <v>0</v>
      </c>
    </row>
    <row r="1143" spans="2:10" ht="15" customHeight="1">
      <c r="B1143" s="160" t="s">
        <v>591</v>
      </c>
      <c r="C1143" s="101">
        <v>1300</v>
      </c>
      <c r="D1143" s="101">
        <v>1301</v>
      </c>
      <c r="E1143" s="101" t="s">
        <v>590</v>
      </c>
      <c r="F1143" s="101">
        <v>700</v>
      </c>
      <c r="G1143" s="162"/>
      <c r="H1143" s="145">
        <f>H1144</f>
        <v>450</v>
      </c>
      <c r="I1143" s="145">
        <f>I1144</f>
        <v>288</v>
      </c>
      <c r="J1143" s="145">
        <f>J1144</f>
        <v>0</v>
      </c>
    </row>
    <row r="1144" spans="2:10" ht="15" customHeight="1">
      <c r="B1144" s="160" t="s">
        <v>592</v>
      </c>
      <c r="C1144" s="101">
        <v>1300</v>
      </c>
      <c r="D1144" s="101">
        <v>1301</v>
      </c>
      <c r="E1144" s="101" t="s">
        <v>590</v>
      </c>
      <c r="F1144" s="101">
        <v>730</v>
      </c>
      <c r="G1144" s="162"/>
      <c r="H1144" s="145">
        <f>H1145</f>
        <v>450</v>
      </c>
      <c r="I1144" s="145">
        <f>I1145</f>
        <v>288</v>
      </c>
      <c r="J1144" s="145">
        <f>J1145</f>
        <v>0</v>
      </c>
    </row>
    <row r="1145" spans="2:10" ht="14.25" customHeight="1">
      <c r="B1145" s="160" t="s">
        <v>270</v>
      </c>
      <c r="C1145" s="101">
        <v>1300</v>
      </c>
      <c r="D1145" s="101">
        <v>1301</v>
      </c>
      <c r="E1145" s="101" t="s">
        <v>590</v>
      </c>
      <c r="F1145" s="101">
        <v>730</v>
      </c>
      <c r="G1145" s="101">
        <v>2</v>
      </c>
      <c r="H1145" s="145">
        <f>'Прил. 8'!I598</f>
        <v>450</v>
      </c>
      <c r="I1145" s="145">
        <f>'Прил. 8'!J598</f>
        <v>288</v>
      </c>
      <c r="J1145" s="145">
        <f>'Прил. 8'!K598</f>
        <v>0</v>
      </c>
    </row>
    <row r="1146" spans="2:10" ht="27.75" customHeight="1">
      <c r="B1146" s="197" t="s">
        <v>255</v>
      </c>
      <c r="C1146" s="105" t="s">
        <v>256</v>
      </c>
      <c r="D1146" s="105"/>
      <c r="E1146" s="105"/>
      <c r="F1146" s="105"/>
      <c r="G1146" s="105"/>
      <c r="H1146" s="144">
        <f>H1149+H1155</f>
        <v>8242.6</v>
      </c>
      <c r="I1146" s="144">
        <f>I1149+I1155</f>
        <v>3655.6</v>
      </c>
      <c r="J1146" s="144">
        <f>J1149+J1155</f>
        <v>3655.6</v>
      </c>
    </row>
    <row r="1147" spans="2:10" ht="12.75" customHeight="1">
      <c r="B1147" s="146" t="s">
        <v>270</v>
      </c>
      <c r="C1147" s="105"/>
      <c r="D1147" s="105"/>
      <c r="E1147" s="105"/>
      <c r="F1147" s="105"/>
      <c r="G1147" s="105" t="s">
        <v>294</v>
      </c>
      <c r="H1147" s="144">
        <f>H1160</f>
        <v>4587</v>
      </c>
      <c r="I1147" s="144">
        <f>I1160</f>
        <v>0</v>
      </c>
      <c r="J1147" s="144">
        <f>J1160</f>
        <v>0</v>
      </c>
    </row>
    <row r="1148" spans="2:10" ht="12.75" customHeight="1">
      <c r="B1148" s="146" t="s">
        <v>271</v>
      </c>
      <c r="C1148" s="105"/>
      <c r="D1148" s="105"/>
      <c r="E1148" s="105"/>
      <c r="F1148" s="105"/>
      <c r="G1148" s="105" t="s">
        <v>326</v>
      </c>
      <c r="H1148" s="144">
        <f>H1154</f>
        <v>3655.6</v>
      </c>
      <c r="I1148" s="144">
        <f>I1154</f>
        <v>3655.6</v>
      </c>
      <c r="J1148" s="144">
        <f>J1154</f>
        <v>3655.6</v>
      </c>
    </row>
    <row r="1149" spans="2:10" ht="27.75" customHeight="1">
      <c r="B1149" s="149" t="s">
        <v>257</v>
      </c>
      <c r="C1149" s="106" t="s">
        <v>256</v>
      </c>
      <c r="D1149" s="106" t="s">
        <v>258</v>
      </c>
      <c r="E1149" s="106"/>
      <c r="F1149" s="106"/>
      <c r="G1149" s="106"/>
      <c r="H1149" s="145">
        <f>H1150</f>
        <v>3655.6</v>
      </c>
      <c r="I1149" s="145">
        <f>I1150</f>
        <v>3655.6</v>
      </c>
      <c r="J1149" s="145">
        <f>J1150</f>
        <v>3655.6</v>
      </c>
    </row>
    <row r="1150" spans="2:10" ht="12.75" customHeight="1">
      <c r="B1150" s="159" t="s">
        <v>274</v>
      </c>
      <c r="C1150" s="106" t="s">
        <v>256</v>
      </c>
      <c r="D1150" s="106" t="s">
        <v>258</v>
      </c>
      <c r="E1150" s="106" t="s">
        <v>275</v>
      </c>
      <c r="F1150" s="106"/>
      <c r="G1150" s="106"/>
      <c r="H1150" s="145">
        <f>H1151</f>
        <v>3655.6</v>
      </c>
      <c r="I1150" s="145">
        <f>I1151</f>
        <v>3655.6</v>
      </c>
      <c r="J1150" s="145">
        <f>J1151</f>
        <v>3655.6</v>
      </c>
    </row>
    <row r="1151" spans="2:10" ht="27.75" customHeight="1">
      <c r="B1151" s="151" t="s">
        <v>593</v>
      </c>
      <c r="C1151" s="106" t="s">
        <v>256</v>
      </c>
      <c r="D1151" s="106" t="s">
        <v>258</v>
      </c>
      <c r="E1151" s="152" t="s">
        <v>594</v>
      </c>
      <c r="F1151" s="106"/>
      <c r="G1151" s="106"/>
      <c r="H1151" s="145">
        <f>H1152</f>
        <v>3655.6</v>
      </c>
      <c r="I1151" s="145">
        <f>I1152</f>
        <v>3655.6</v>
      </c>
      <c r="J1151" s="145">
        <f>J1152</f>
        <v>3655.6</v>
      </c>
    </row>
    <row r="1152" spans="2:10" ht="12.75" customHeight="1">
      <c r="B1152" s="149" t="s">
        <v>350</v>
      </c>
      <c r="C1152" s="106" t="s">
        <v>256</v>
      </c>
      <c r="D1152" s="106" t="s">
        <v>258</v>
      </c>
      <c r="E1152" s="152" t="s">
        <v>594</v>
      </c>
      <c r="F1152" s="106" t="s">
        <v>351</v>
      </c>
      <c r="G1152" s="106"/>
      <c r="H1152" s="145">
        <f>H1153</f>
        <v>3655.6</v>
      </c>
      <c r="I1152" s="145">
        <f>I1153</f>
        <v>3655.6</v>
      </c>
      <c r="J1152" s="145">
        <f>J1153</f>
        <v>3655.6</v>
      </c>
    </row>
    <row r="1153" spans="2:10" ht="12.75" customHeight="1">
      <c r="B1153" s="149" t="s">
        <v>595</v>
      </c>
      <c r="C1153" s="106" t="s">
        <v>256</v>
      </c>
      <c r="D1153" s="106" t="s">
        <v>258</v>
      </c>
      <c r="E1153" s="152" t="s">
        <v>594</v>
      </c>
      <c r="F1153" s="106" t="s">
        <v>596</v>
      </c>
      <c r="G1153" s="106"/>
      <c r="H1153" s="145">
        <f>H1154</f>
        <v>3655.6</v>
      </c>
      <c r="I1153" s="145">
        <f>I1154</f>
        <v>3655.6</v>
      </c>
      <c r="J1153" s="145">
        <f>J1154</f>
        <v>3655.6</v>
      </c>
    </row>
    <row r="1154" spans="2:10" ht="14.25" customHeight="1">
      <c r="B1154" s="149" t="s">
        <v>271</v>
      </c>
      <c r="C1154" s="106" t="s">
        <v>256</v>
      </c>
      <c r="D1154" s="106" t="s">
        <v>258</v>
      </c>
      <c r="E1154" s="152" t="s">
        <v>594</v>
      </c>
      <c r="F1154" s="106" t="s">
        <v>596</v>
      </c>
      <c r="G1154" s="106">
        <v>3</v>
      </c>
      <c r="H1154" s="145">
        <f>'Прил. 8'!I605</f>
        <v>3655.6</v>
      </c>
      <c r="I1154" s="145">
        <f>'Прил. 8'!J605</f>
        <v>3655.6</v>
      </c>
      <c r="J1154" s="145">
        <f>'Прил. 8'!K605</f>
        <v>3655.6</v>
      </c>
    </row>
    <row r="1155" spans="2:10" ht="12.75" customHeight="1">
      <c r="B1155" s="156" t="s">
        <v>259</v>
      </c>
      <c r="C1155" s="106" t="s">
        <v>256</v>
      </c>
      <c r="D1155" s="106" t="s">
        <v>260</v>
      </c>
      <c r="E1155" s="106"/>
      <c r="F1155" s="106"/>
      <c r="G1155" s="106"/>
      <c r="H1155" s="145">
        <f>H1156</f>
        <v>4587</v>
      </c>
      <c r="I1155" s="145">
        <f>I1156</f>
        <v>0</v>
      </c>
      <c r="J1155" s="145">
        <f>J1156</f>
        <v>0</v>
      </c>
    </row>
    <row r="1156" spans="2:10" ht="12.75" customHeight="1">
      <c r="B1156" s="159" t="s">
        <v>274</v>
      </c>
      <c r="C1156" s="106" t="s">
        <v>256</v>
      </c>
      <c r="D1156" s="106" t="s">
        <v>260</v>
      </c>
      <c r="E1156" s="106" t="s">
        <v>275</v>
      </c>
      <c r="F1156" s="106"/>
      <c r="G1156" s="106"/>
      <c r="H1156" s="145">
        <f>H1157</f>
        <v>4587</v>
      </c>
      <c r="I1156" s="145">
        <f>I1157</f>
        <v>0</v>
      </c>
      <c r="J1156" s="145">
        <f>J1157</f>
        <v>0</v>
      </c>
    </row>
    <row r="1157" spans="2:10" ht="27.75" customHeight="1">
      <c r="B1157" s="149" t="s">
        <v>597</v>
      </c>
      <c r="C1157" s="106" t="s">
        <v>256</v>
      </c>
      <c r="D1157" s="106" t="s">
        <v>260</v>
      </c>
      <c r="E1157" s="152" t="s">
        <v>598</v>
      </c>
      <c r="F1157" s="106"/>
      <c r="G1157" s="106"/>
      <c r="H1157" s="145">
        <f>H1158</f>
        <v>4587</v>
      </c>
      <c r="I1157" s="145">
        <f>I1158</f>
        <v>0</v>
      </c>
      <c r="J1157" s="145">
        <f>J1158</f>
        <v>0</v>
      </c>
    </row>
    <row r="1158" spans="2:10" ht="12.75" customHeight="1">
      <c r="B1158" s="149" t="s">
        <v>350</v>
      </c>
      <c r="C1158" s="106" t="s">
        <v>256</v>
      </c>
      <c r="D1158" s="106" t="s">
        <v>260</v>
      </c>
      <c r="E1158" s="152" t="s">
        <v>598</v>
      </c>
      <c r="F1158" s="106" t="s">
        <v>351</v>
      </c>
      <c r="G1158" s="106"/>
      <c r="H1158" s="145">
        <f>H1159</f>
        <v>4587</v>
      </c>
      <c r="I1158" s="145">
        <f>I1159</f>
        <v>0</v>
      </c>
      <c r="J1158" s="145">
        <f>J1159</f>
        <v>0</v>
      </c>
    </row>
    <row r="1159" spans="2:10" ht="12.75" customHeight="1">
      <c r="B1159" s="149" t="s">
        <v>595</v>
      </c>
      <c r="C1159" s="106" t="s">
        <v>256</v>
      </c>
      <c r="D1159" s="106" t="s">
        <v>260</v>
      </c>
      <c r="E1159" s="152" t="s">
        <v>598</v>
      </c>
      <c r="F1159" s="106" t="s">
        <v>596</v>
      </c>
      <c r="G1159" s="106"/>
      <c r="H1159" s="145">
        <f>H1160</f>
        <v>4587</v>
      </c>
      <c r="I1159" s="145">
        <f>I1160</f>
        <v>0</v>
      </c>
      <c r="J1159" s="145">
        <f>J1160</f>
        <v>0</v>
      </c>
    </row>
    <row r="1160" spans="2:10" ht="14.25" customHeight="1">
      <c r="B1160" s="149" t="s">
        <v>270</v>
      </c>
      <c r="C1160" s="106" t="s">
        <v>256</v>
      </c>
      <c r="D1160" s="106" t="s">
        <v>260</v>
      </c>
      <c r="E1160" s="152" t="s">
        <v>598</v>
      </c>
      <c r="F1160" s="106" t="s">
        <v>596</v>
      </c>
      <c r="G1160" s="106">
        <v>2</v>
      </c>
      <c r="H1160" s="145">
        <f>'Прил. 8'!I611</f>
        <v>4587</v>
      </c>
      <c r="I1160" s="145">
        <f>'Прил. 8'!J611</f>
        <v>0</v>
      </c>
      <c r="J1160" s="145">
        <f>'Прил. 8'!K611</f>
        <v>0</v>
      </c>
    </row>
    <row r="1161" spans="2:10" ht="12.75" customHeight="1">
      <c r="B1161" s="247" t="s">
        <v>261</v>
      </c>
      <c r="C1161" s="121">
        <v>9900</v>
      </c>
      <c r="D1161" s="121"/>
      <c r="E1161" s="121"/>
      <c r="F1161" s="121"/>
      <c r="G1161" s="248"/>
      <c r="H1161" s="248">
        <f aca="true" t="shared" si="12" ref="H1161:H1167">H1162</f>
        <v>0</v>
      </c>
      <c r="I1161" s="249">
        <f aca="true" t="shared" si="13" ref="I1161:I1167">I1162</f>
        <v>2741.6</v>
      </c>
      <c r="J1161" s="249">
        <f aca="true" t="shared" si="14" ref="J1161:J1167">J1162</f>
        <v>5502.1</v>
      </c>
    </row>
    <row r="1162" spans="2:10" ht="12.75" customHeight="1">
      <c r="B1162" s="250" t="s">
        <v>270</v>
      </c>
      <c r="C1162" s="121"/>
      <c r="D1162" s="121"/>
      <c r="E1162" s="121"/>
      <c r="F1162" s="121"/>
      <c r="G1162" s="251">
        <v>2</v>
      </c>
      <c r="H1162" s="251">
        <f t="shared" si="12"/>
        <v>0</v>
      </c>
      <c r="I1162" s="252">
        <f t="shared" si="13"/>
        <v>2741.6</v>
      </c>
      <c r="J1162" s="252">
        <f t="shared" si="14"/>
        <v>5502.1</v>
      </c>
    </row>
    <row r="1163" spans="2:10" ht="12.75" customHeight="1">
      <c r="B1163" s="253" t="s">
        <v>261</v>
      </c>
      <c r="C1163" s="122">
        <v>9900</v>
      </c>
      <c r="D1163" s="122">
        <v>9999</v>
      </c>
      <c r="E1163" s="122"/>
      <c r="F1163" s="122"/>
      <c r="G1163" s="251"/>
      <c r="H1163" s="251">
        <f t="shared" si="12"/>
        <v>0</v>
      </c>
      <c r="I1163" s="252">
        <f t="shared" si="13"/>
        <v>2741.6</v>
      </c>
      <c r="J1163" s="252">
        <f t="shared" si="14"/>
        <v>5502.1</v>
      </c>
    </row>
    <row r="1164" spans="2:10" ht="12.75" customHeight="1">
      <c r="B1164" s="254" t="s">
        <v>274</v>
      </c>
      <c r="C1164" s="122">
        <v>9900</v>
      </c>
      <c r="D1164" s="122">
        <v>9999</v>
      </c>
      <c r="E1164" s="106" t="s">
        <v>275</v>
      </c>
      <c r="F1164" s="122"/>
      <c r="G1164" s="251"/>
      <c r="H1164" s="251">
        <f t="shared" si="12"/>
        <v>0</v>
      </c>
      <c r="I1164" s="252">
        <f t="shared" si="13"/>
        <v>2741.6</v>
      </c>
      <c r="J1164" s="252">
        <f t="shared" si="14"/>
        <v>5502.1</v>
      </c>
    </row>
    <row r="1165" spans="2:10" ht="12.75" customHeight="1">
      <c r="B1165" s="253" t="s">
        <v>599</v>
      </c>
      <c r="C1165" s="122">
        <v>9900</v>
      </c>
      <c r="D1165" s="122">
        <v>9999</v>
      </c>
      <c r="E1165" s="106" t="s">
        <v>600</v>
      </c>
      <c r="F1165" s="122"/>
      <c r="G1165" s="251"/>
      <c r="H1165" s="251">
        <f t="shared" si="12"/>
        <v>0</v>
      </c>
      <c r="I1165" s="252">
        <f t="shared" si="13"/>
        <v>2741.6</v>
      </c>
      <c r="J1165" s="252">
        <f t="shared" si="14"/>
        <v>5502.1</v>
      </c>
    </row>
    <row r="1166" spans="2:10" ht="12.75" customHeight="1">
      <c r="B1166" s="254" t="s">
        <v>290</v>
      </c>
      <c r="C1166" s="122">
        <v>9900</v>
      </c>
      <c r="D1166" s="122">
        <v>9999</v>
      </c>
      <c r="E1166" s="106" t="s">
        <v>600</v>
      </c>
      <c r="F1166" s="122">
        <v>800</v>
      </c>
      <c r="G1166" s="251"/>
      <c r="H1166" s="251">
        <f t="shared" si="12"/>
        <v>0</v>
      </c>
      <c r="I1166" s="252">
        <f t="shared" si="13"/>
        <v>2741.6</v>
      </c>
      <c r="J1166" s="252">
        <f t="shared" si="14"/>
        <v>5502.1</v>
      </c>
    </row>
    <row r="1167" spans="2:10" ht="12.75" customHeight="1">
      <c r="B1167" s="254" t="s">
        <v>307</v>
      </c>
      <c r="C1167" s="122">
        <v>9900</v>
      </c>
      <c r="D1167" s="122">
        <v>9999</v>
      </c>
      <c r="E1167" s="106" t="s">
        <v>600</v>
      </c>
      <c r="F1167" s="122">
        <v>870</v>
      </c>
      <c r="G1167" s="251"/>
      <c r="H1167" s="251">
        <f t="shared" si="12"/>
        <v>0</v>
      </c>
      <c r="I1167" s="252">
        <f t="shared" si="13"/>
        <v>2741.6</v>
      </c>
      <c r="J1167" s="252">
        <f t="shared" si="14"/>
        <v>5502.1</v>
      </c>
    </row>
    <row r="1168" spans="2:10" ht="12.75" customHeight="1">
      <c r="B1168" s="155" t="s">
        <v>270</v>
      </c>
      <c r="C1168" s="122">
        <v>9900</v>
      </c>
      <c r="D1168" s="122">
        <v>9999</v>
      </c>
      <c r="E1168" s="106" t="s">
        <v>600</v>
      </c>
      <c r="F1168" s="122">
        <v>870</v>
      </c>
      <c r="G1168" s="251">
        <v>2</v>
      </c>
      <c r="H1168" s="251">
        <f>'Прил. 8'!I619</f>
        <v>0</v>
      </c>
      <c r="I1168" s="252">
        <f>'Прил. 8'!J619</f>
        <v>2741.6</v>
      </c>
      <c r="J1168" s="252">
        <f>'Прил. 8'!K619</f>
        <v>5502.1</v>
      </c>
    </row>
    <row r="1169" ht="12.75" customHeight="1">
      <c r="E1169" s="255"/>
    </row>
  </sheetData>
  <sheetProtection selectLockedCells="1" selectUnlockedCells="1"/>
  <mergeCells count="10">
    <mergeCell ref="C7:J7"/>
    <mergeCell ref="B8:J8"/>
    <mergeCell ref="B9:J9"/>
    <mergeCell ref="B11:J11"/>
    <mergeCell ref="I1:J1"/>
    <mergeCell ref="B2:J2"/>
    <mergeCell ref="B3:J3"/>
    <mergeCell ref="B4:J4"/>
    <mergeCell ref="C5:J5"/>
    <mergeCell ref="G6:J6"/>
  </mergeCells>
  <printOptions/>
  <pageMargins left="0.5513888888888889" right="0.19652777777777777" top="0.5513888888888889" bottom="0.27569444444444446" header="0.5118110236220472" footer="0.5118110236220472"/>
  <pageSetup fitToHeight="7" fitToWidth="1" horizontalDpi="300" verticalDpi="300" orientation="portrait" paperSize="9" scale="48" r:id="rId1"/>
  <rowBreaks count="1" manualBreakCount="1">
    <brk id="22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IV1091"/>
  <sheetViews>
    <sheetView zoomScale="85" zoomScaleNormal="85" zoomScalePageLayoutView="0" workbookViewId="0" topLeftCell="A121">
      <selection activeCell="K393" sqref="K393"/>
    </sheetView>
  </sheetViews>
  <sheetFormatPr defaultColWidth="7.375" defaultRowHeight="12.75"/>
  <cols>
    <col min="1" max="1" width="7.375" style="256" customWidth="1"/>
    <col min="2" max="2" width="107.75390625" style="257" customWidth="1"/>
    <col min="3" max="3" width="6.00390625" style="258" customWidth="1"/>
    <col min="4" max="4" width="10.375" style="259" customWidth="1"/>
    <col min="5" max="5" width="6.875" style="259" customWidth="1"/>
    <col min="6" max="6" width="19.375" style="259" customWidth="1"/>
    <col min="7" max="7" width="5.375" style="259" customWidth="1"/>
    <col min="8" max="8" width="2.75390625" style="259" customWidth="1"/>
    <col min="9" max="9" width="11.375" style="260" customWidth="1"/>
    <col min="10" max="10" width="11.00390625" style="260" customWidth="1"/>
    <col min="11" max="11" width="12.00390625" style="260" customWidth="1"/>
    <col min="12" max="12" width="10.25390625" style="261" customWidth="1"/>
    <col min="13" max="13" width="9.375" style="261" customWidth="1"/>
    <col min="14" max="14" width="7.375" style="261" customWidth="1"/>
    <col min="15" max="15" width="9.375" style="261" customWidth="1"/>
    <col min="16" max="16" width="7.375" style="261" customWidth="1"/>
    <col min="17" max="17" width="10.375" style="261" customWidth="1"/>
    <col min="18" max="18" width="7.375" style="261" customWidth="1"/>
    <col min="19" max="19" width="12.375" style="261" customWidth="1"/>
    <col min="20" max="31" width="7.375" style="261" customWidth="1"/>
    <col min="32" max="66" width="7.375" style="256" customWidth="1"/>
    <col min="67" max="16384" width="7.375" style="262" customWidth="1"/>
  </cols>
  <sheetData>
    <row r="1" spans="2:11" ht="12.75" customHeight="1">
      <c r="B1" s="263"/>
      <c r="C1" s="264"/>
      <c r="D1" s="265"/>
      <c r="E1" s="265"/>
      <c r="F1" s="265"/>
      <c r="G1" s="266"/>
      <c r="H1" s="267"/>
      <c r="I1" s="268"/>
      <c r="J1" s="494" t="s">
        <v>601</v>
      </c>
      <c r="K1" s="494"/>
    </row>
    <row r="2" spans="2:11" ht="12.75" customHeight="1">
      <c r="B2" s="495" t="s">
        <v>1</v>
      </c>
      <c r="C2" s="495"/>
      <c r="D2" s="495"/>
      <c r="E2" s="495"/>
      <c r="F2" s="495"/>
      <c r="G2" s="495"/>
      <c r="H2" s="495"/>
      <c r="I2" s="495"/>
      <c r="J2" s="495"/>
      <c r="K2" s="495"/>
    </row>
    <row r="3" spans="2:11" ht="12.75" customHeight="1">
      <c r="B3" s="495" t="s">
        <v>2</v>
      </c>
      <c r="C3" s="495"/>
      <c r="D3" s="495"/>
      <c r="E3" s="495"/>
      <c r="F3" s="495"/>
      <c r="G3" s="495"/>
      <c r="H3" s="495"/>
      <c r="I3" s="495"/>
      <c r="J3" s="495"/>
      <c r="K3" s="495"/>
    </row>
    <row r="4" spans="2:11" ht="12.75" customHeight="1">
      <c r="B4" s="496" t="s">
        <v>602</v>
      </c>
      <c r="C4" s="496"/>
      <c r="D4" s="496"/>
      <c r="E4" s="496"/>
      <c r="F4" s="496"/>
      <c r="G4" s="496"/>
      <c r="H4" s="496"/>
      <c r="I4" s="496"/>
      <c r="J4" s="496"/>
      <c r="K4" s="496"/>
    </row>
    <row r="5" spans="2:11" ht="12.75" customHeight="1">
      <c r="B5" s="263"/>
      <c r="C5" s="264"/>
      <c r="D5" s="265"/>
      <c r="E5" s="265"/>
      <c r="F5" s="265"/>
      <c r="G5" s="266"/>
      <c r="H5" s="266"/>
      <c r="I5" s="269"/>
      <c r="J5" s="269"/>
      <c r="K5" s="268"/>
    </row>
    <row r="6" spans="2:11" ht="12.75" customHeight="1">
      <c r="B6" s="263"/>
      <c r="C6" s="264"/>
      <c r="D6" s="265"/>
      <c r="E6" s="265"/>
      <c r="F6" s="265"/>
      <c r="G6" s="497" t="s">
        <v>603</v>
      </c>
      <c r="H6" s="497"/>
      <c r="I6" s="497"/>
      <c r="J6" s="497"/>
      <c r="K6" s="497"/>
    </row>
    <row r="7" spans="2:11" ht="12.75" customHeight="1">
      <c r="B7" s="495" t="s">
        <v>47</v>
      </c>
      <c r="C7" s="495"/>
      <c r="D7" s="495"/>
      <c r="E7" s="495"/>
      <c r="F7" s="495"/>
      <c r="G7" s="495"/>
      <c r="H7" s="495"/>
      <c r="I7" s="495"/>
      <c r="J7" s="495"/>
      <c r="K7" s="495"/>
    </row>
    <row r="8" spans="2:11" ht="12.75" customHeight="1">
      <c r="B8" s="495" t="s">
        <v>5</v>
      </c>
      <c r="C8" s="495"/>
      <c r="D8" s="495"/>
      <c r="E8" s="495"/>
      <c r="F8" s="495"/>
      <c r="G8" s="495"/>
      <c r="H8" s="495"/>
      <c r="I8" s="495"/>
      <c r="J8" s="495"/>
      <c r="K8" s="495"/>
    </row>
    <row r="9" spans="2:11" ht="12.75" customHeight="1">
      <c r="B9" s="496" t="s">
        <v>6</v>
      </c>
      <c r="C9" s="496"/>
      <c r="D9" s="496"/>
      <c r="E9" s="496"/>
      <c r="F9" s="496"/>
      <c r="G9" s="496"/>
      <c r="H9" s="496"/>
      <c r="I9" s="496"/>
      <c r="J9" s="496"/>
      <c r="K9" s="496"/>
    </row>
    <row r="10" spans="2:9" ht="12.75" customHeight="1">
      <c r="B10" s="270"/>
      <c r="C10" s="271"/>
      <c r="D10" s="266"/>
      <c r="E10" s="266"/>
      <c r="F10" s="266"/>
      <c r="G10" s="266"/>
      <c r="H10" s="266"/>
      <c r="I10" s="272"/>
    </row>
    <row r="11" spans="2:9" ht="12.75" customHeight="1">
      <c r="B11" s="498" t="s">
        <v>604</v>
      </c>
      <c r="C11" s="498"/>
      <c r="D11" s="498"/>
      <c r="E11" s="498"/>
      <c r="F11" s="498"/>
      <c r="G11" s="498"/>
      <c r="H11" s="498"/>
      <c r="I11" s="498"/>
    </row>
    <row r="12" spans="2:11" ht="12.75" customHeight="1">
      <c r="B12" s="256"/>
      <c r="C12" s="256"/>
      <c r="K12" s="268" t="s">
        <v>177</v>
      </c>
    </row>
    <row r="13" spans="2:11" ht="36" customHeight="1">
      <c r="B13" s="273" t="s">
        <v>178</v>
      </c>
      <c r="C13" s="238" t="s">
        <v>605</v>
      </c>
      <c r="D13" s="274" t="s">
        <v>179</v>
      </c>
      <c r="E13" s="274" t="s">
        <v>180</v>
      </c>
      <c r="F13" s="274" t="s">
        <v>266</v>
      </c>
      <c r="G13" s="274" t="s">
        <v>267</v>
      </c>
      <c r="H13" s="275" t="s">
        <v>268</v>
      </c>
      <c r="I13" s="276">
        <v>2022</v>
      </c>
      <c r="J13" s="277">
        <v>2023</v>
      </c>
      <c r="K13" s="277">
        <v>2024</v>
      </c>
    </row>
    <row r="14" spans="2:12" ht="14.25" customHeight="1">
      <c r="B14" s="278" t="s">
        <v>173</v>
      </c>
      <c r="C14" s="279"/>
      <c r="D14" s="280"/>
      <c r="E14" s="280"/>
      <c r="F14" s="280"/>
      <c r="G14" s="280"/>
      <c r="H14" s="280"/>
      <c r="I14" s="281">
        <f>I20+I94+I485+I621+I662+I755+I990+I649</f>
        <v>312534.80000000005</v>
      </c>
      <c r="J14" s="281">
        <f>J20+J94+J485+J621+J662+J755+J990+J649</f>
        <v>237005.40000000002</v>
      </c>
      <c r="K14" s="281">
        <f>K20+K94+K485+K621+K662+K755+K990+K649</f>
        <v>238137.00000000003</v>
      </c>
      <c r="L14" s="261">
        <f>L20+L94+L485+L621+L649+L662+L755+L990</f>
        <v>28984.699999999993</v>
      </c>
    </row>
    <row r="15" spans="2:11" ht="12.75" customHeight="1" hidden="1">
      <c r="B15" s="278" t="s">
        <v>606</v>
      </c>
      <c r="C15" s="279"/>
      <c r="D15" s="280"/>
      <c r="E15" s="280"/>
      <c r="F15" s="280"/>
      <c r="G15" s="280"/>
      <c r="H15" s="280">
        <v>1</v>
      </c>
      <c r="I15" s="281">
        <f>I95+I486+I622+I663+I756+I992</f>
        <v>0</v>
      </c>
      <c r="J15" s="281">
        <f>J95+J486+J622+J663+J756+J992</f>
        <v>0</v>
      </c>
      <c r="K15" s="281">
        <f>K95+K486+K622+K663+K756+K992</f>
        <v>0</v>
      </c>
    </row>
    <row r="16" spans="2:11" ht="12.75" customHeight="1">
      <c r="B16" s="278" t="s">
        <v>270</v>
      </c>
      <c r="C16" s="279"/>
      <c r="D16" s="280"/>
      <c r="E16" s="280"/>
      <c r="F16" s="280"/>
      <c r="G16" s="280"/>
      <c r="H16" s="280">
        <v>2</v>
      </c>
      <c r="I16" s="281">
        <f>I21+I96+I487+I623+I664+I757+I993+I651</f>
        <v>149090.5</v>
      </c>
      <c r="J16" s="281">
        <f>J21+J96+J487+J623+J664+J757+J993+J651</f>
        <v>109626.19999999998</v>
      </c>
      <c r="K16" s="281">
        <f>K21+K96+K487+K623+K664+K757+K993+K651</f>
        <v>109992</v>
      </c>
    </row>
    <row r="17" spans="2:13" ht="12.75" customHeight="1">
      <c r="B17" s="278" t="s">
        <v>271</v>
      </c>
      <c r="C17" s="279"/>
      <c r="D17" s="280"/>
      <c r="E17" s="280"/>
      <c r="F17" s="280"/>
      <c r="G17" s="280"/>
      <c r="H17" s="280">
        <v>3</v>
      </c>
      <c r="I17" s="281">
        <f>I22+I97+I488+I624+I665+I758+I994</f>
        <v>144848.59999999998</v>
      </c>
      <c r="J17" s="281">
        <f>J22+J97+J501+J637+J678+J775+J1026</f>
        <v>29158.3</v>
      </c>
      <c r="K17" s="281">
        <f>K22+K97+K501+K637+K678+K775+K1026</f>
        <v>29198.300000000003</v>
      </c>
      <c r="M17" s="261">
        <f>M94</f>
        <v>1408.3000000000002</v>
      </c>
    </row>
    <row r="18" spans="2:11" ht="12.75" customHeight="1">
      <c r="B18" s="278" t="s">
        <v>272</v>
      </c>
      <c r="C18" s="279"/>
      <c r="D18" s="280"/>
      <c r="E18" s="280"/>
      <c r="F18" s="280"/>
      <c r="G18" s="280"/>
      <c r="H18" s="280">
        <v>4</v>
      </c>
      <c r="I18" s="281">
        <f>I23+I98+I489+I625+I666+I759+I995</f>
        <v>18595.7</v>
      </c>
      <c r="J18" s="281">
        <f>J23+J98+J502+J638+J679+J776+J1027</f>
        <v>763.4</v>
      </c>
      <c r="K18" s="281">
        <f>K23+K98+K502+K638+K679+K776+K1027</f>
        <v>4051.7</v>
      </c>
    </row>
    <row r="19" spans="2:11" ht="12.75" customHeight="1" hidden="1">
      <c r="B19" s="282" t="s">
        <v>273</v>
      </c>
      <c r="C19" s="279"/>
      <c r="D19" s="280"/>
      <c r="E19" s="280"/>
      <c r="F19" s="280"/>
      <c r="G19" s="280"/>
      <c r="H19" s="280">
        <v>6</v>
      </c>
      <c r="I19" s="281">
        <f>I99+I490+I626+I667+I760+I996</f>
        <v>0</v>
      </c>
      <c r="J19" s="281">
        <f>J99+J490+J626+J667+J760+J996</f>
        <v>0</v>
      </c>
      <c r="K19" s="281">
        <f>K99+K490+K626+K667+K760+K996</f>
        <v>0</v>
      </c>
    </row>
    <row r="20" spans="2:14" ht="27.75" customHeight="1">
      <c r="B20" s="283" t="s">
        <v>607</v>
      </c>
      <c r="C20" s="284">
        <v>163</v>
      </c>
      <c r="D20" s="280"/>
      <c r="E20" s="280"/>
      <c r="F20" s="280"/>
      <c r="G20" s="280"/>
      <c r="H20" s="280"/>
      <c r="I20" s="281">
        <f>I24+I73+I60+I53</f>
        <v>10558.1</v>
      </c>
      <c r="J20" s="281">
        <f>J24+J73+J60+J53</f>
        <v>6969.299999999999</v>
      </c>
      <c r="K20" s="281">
        <f>K24+K73+K60+K53</f>
        <v>4996</v>
      </c>
      <c r="L20" s="285">
        <f>L30+L33+L36+L45+L49+L59+L66+L78+L82+L40</f>
        <v>456.5</v>
      </c>
      <c r="M20" s="261">
        <f>L30+L33+L36+L45+L49+L59+L66+L72</f>
        <v>403</v>
      </c>
      <c r="N20" s="261">
        <v>2</v>
      </c>
    </row>
    <row r="21" spans="2:14" ht="12.75" customHeight="1">
      <c r="B21" s="206" t="s">
        <v>270</v>
      </c>
      <c r="C21" s="286"/>
      <c r="D21" s="274"/>
      <c r="E21" s="274"/>
      <c r="F21" s="274"/>
      <c r="G21" s="274"/>
      <c r="H21" s="274">
        <v>2</v>
      </c>
      <c r="I21" s="231">
        <f>I30+I33+I36+I49+I45+I72+I66+I59+I52</f>
        <v>7310.6</v>
      </c>
      <c r="J21" s="231">
        <f>J30+J33+J36+J49+J45+J72+J66+J59</f>
        <v>5372.299999999999</v>
      </c>
      <c r="K21" s="231">
        <f>K30+K33+K36+K49+K45+K72+K66+K59</f>
        <v>3398.9999999999995</v>
      </c>
      <c r="M21" s="261">
        <f>L78+L82+L40</f>
        <v>53.5</v>
      </c>
      <c r="N21" s="261">
        <v>3</v>
      </c>
    </row>
    <row r="22" spans="2:14" ht="12.75" customHeight="1">
      <c r="B22" s="206" t="s">
        <v>271</v>
      </c>
      <c r="C22" s="286"/>
      <c r="D22" s="274"/>
      <c r="E22" s="274"/>
      <c r="F22" s="274"/>
      <c r="G22" s="274"/>
      <c r="H22" s="274">
        <v>3</v>
      </c>
      <c r="I22" s="231">
        <f>I78+I82+I40</f>
        <v>3247.5</v>
      </c>
      <c r="J22" s="231">
        <f>J78+J82+J40</f>
        <v>1597</v>
      </c>
      <c r="K22" s="231">
        <f>K78+K82+K40</f>
        <v>1597</v>
      </c>
      <c r="N22" s="261">
        <v>4</v>
      </c>
    </row>
    <row r="23" spans="2:11" ht="12.75" customHeight="1" hidden="1">
      <c r="B23" s="206" t="s">
        <v>272</v>
      </c>
      <c r="C23" s="286"/>
      <c r="D23" s="274"/>
      <c r="E23" s="274"/>
      <c r="F23" s="274"/>
      <c r="G23" s="274"/>
      <c r="H23" s="274">
        <v>4</v>
      </c>
      <c r="I23" s="231"/>
      <c r="J23" s="231"/>
      <c r="K23" s="231"/>
    </row>
    <row r="24" spans="2:11" ht="12.75" customHeight="1">
      <c r="B24" s="282" t="s">
        <v>181</v>
      </c>
      <c r="C24" s="287"/>
      <c r="D24" s="288" t="s">
        <v>182</v>
      </c>
      <c r="E24" s="288"/>
      <c r="F24" s="288"/>
      <c r="G24" s="288"/>
      <c r="H24" s="288"/>
      <c r="I24" s="281">
        <f>I25+I41</f>
        <v>3772.1</v>
      </c>
      <c r="J24" s="281">
        <f>J25+J41</f>
        <v>3219.2</v>
      </c>
      <c r="K24" s="281">
        <f>K25+K41</f>
        <v>3373.3999999999996</v>
      </c>
    </row>
    <row r="25" spans="2:14" ht="26.25" customHeight="1">
      <c r="B25" s="289" t="s">
        <v>187</v>
      </c>
      <c r="C25" s="290"/>
      <c r="D25" s="291" t="s">
        <v>182</v>
      </c>
      <c r="E25" s="291" t="s">
        <v>188</v>
      </c>
      <c r="F25" s="288"/>
      <c r="G25" s="288"/>
      <c r="H25" s="288"/>
      <c r="I25" s="281">
        <f>I26+I37</f>
        <v>2273.7</v>
      </c>
      <c r="J25" s="281">
        <f>J26</f>
        <v>1666.3</v>
      </c>
      <c r="K25" s="281">
        <f>K26</f>
        <v>1866.3</v>
      </c>
      <c r="M25" s="292"/>
      <c r="N25" s="292"/>
    </row>
    <row r="26" spans="2:16" ht="12.75" customHeight="1">
      <c r="B26" s="207" t="s">
        <v>274</v>
      </c>
      <c r="C26" s="293"/>
      <c r="D26" s="237" t="s">
        <v>182</v>
      </c>
      <c r="E26" s="237" t="s">
        <v>188</v>
      </c>
      <c r="F26" s="237" t="s">
        <v>275</v>
      </c>
      <c r="G26" s="237"/>
      <c r="H26" s="274"/>
      <c r="I26" s="231">
        <f>I27</f>
        <v>2220.2</v>
      </c>
      <c r="J26" s="231">
        <f>J27</f>
        <v>1666.3</v>
      </c>
      <c r="K26" s="231">
        <f>K27</f>
        <v>1866.3</v>
      </c>
      <c r="P26" s="292"/>
    </row>
    <row r="27" spans="2:11" ht="14.25" customHeight="1">
      <c r="B27" s="294" t="s">
        <v>300</v>
      </c>
      <c r="C27" s="293"/>
      <c r="D27" s="237" t="s">
        <v>182</v>
      </c>
      <c r="E27" s="237" t="s">
        <v>188</v>
      </c>
      <c r="F27" s="295" t="s">
        <v>301</v>
      </c>
      <c r="G27" s="237"/>
      <c r="H27" s="274"/>
      <c r="I27" s="231">
        <f>I28+I31+I34</f>
        <v>2220.2</v>
      </c>
      <c r="J27" s="231">
        <f>J28+J31+J34</f>
        <v>1666.3</v>
      </c>
      <c r="K27" s="231">
        <f>K28+K31+K34</f>
        <v>1866.3</v>
      </c>
    </row>
    <row r="28" spans="2:11" ht="41.25" customHeight="1">
      <c r="B28" s="296" t="s">
        <v>278</v>
      </c>
      <c r="C28" s="293"/>
      <c r="D28" s="237" t="s">
        <v>182</v>
      </c>
      <c r="E28" s="237" t="s">
        <v>188</v>
      </c>
      <c r="F28" s="295" t="s">
        <v>301</v>
      </c>
      <c r="G28" s="237" t="s">
        <v>279</v>
      </c>
      <c r="H28" s="274"/>
      <c r="I28" s="231">
        <f>I29</f>
        <v>1910.4</v>
      </c>
      <c r="J28" s="231">
        <f>J29</f>
        <v>1629.5</v>
      </c>
      <c r="K28" s="231">
        <f>K29</f>
        <v>1829.5</v>
      </c>
    </row>
    <row r="29" spans="2:11" ht="12.75" customHeight="1">
      <c r="B29" s="207" t="s">
        <v>280</v>
      </c>
      <c r="C29" s="293"/>
      <c r="D29" s="237" t="s">
        <v>182</v>
      </c>
      <c r="E29" s="237" t="s">
        <v>188</v>
      </c>
      <c r="F29" s="295" t="s">
        <v>301</v>
      </c>
      <c r="G29" s="237" t="s">
        <v>281</v>
      </c>
      <c r="H29" s="274"/>
      <c r="I29" s="231">
        <f>I30</f>
        <v>1910.4</v>
      </c>
      <c r="J29" s="231">
        <f>J30</f>
        <v>1629.5</v>
      </c>
      <c r="K29" s="231">
        <f>K30</f>
        <v>1829.5</v>
      </c>
    </row>
    <row r="30" spans="2:12" ht="14.25" customHeight="1">
      <c r="B30" s="207" t="s">
        <v>270</v>
      </c>
      <c r="C30" s="293"/>
      <c r="D30" s="237" t="s">
        <v>182</v>
      </c>
      <c r="E30" s="237" t="s">
        <v>188</v>
      </c>
      <c r="F30" s="295" t="s">
        <v>301</v>
      </c>
      <c r="G30" s="237" t="s">
        <v>281</v>
      </c>
      <c r="H30" s="274">
        <v>2</v>
      </c>
      <c r="I30" s="231">
        <v>1910.4</v>
      </c>
      <c r="J30" s="231">
        <v>1629.5</v>
      </c>
      <c r="K30" s="231">
        <v>1829.5</v>
      </c>
      <c r="L30" s="261">
        <v>-45</v>
      </c>
    </row>
    <row r="31" spans="2:11" ht="14.25" customHeight="1">
      <c r="B31" s="206" t="s">
        <v>286</v>
      </c>
      <c r="C31" s="293"/>
      <c r="D31" s="237" t="s">
        <v>182</v>
      </c>
      <c r="E31" s="237" t="s">
        <v>188</v>
      </c>
      <c r="F31" s="295" t="s">
        <v>301</v>
      </c>
      <c r="G31" s="237" t="s">
        <v>287</v>
      </c>
      <c r="H31" s="274"/>
      <c r="I31" s="231">
        <f>I32</f>
        <v>261.1</v>
      </c>
      <c r="J31" s="231">
        <f>J32</f>
        <v>36.8</v>
      </c>
      <c r="K31" s="231">
        <f>K32</f>
        <v>36.8</v>
      </c>
    </row>
    <row r="32" spans="2:11" ht="14.25" customHeight="1">
      <c r="B32" s="206" t="s">
        <v>288</v>
      </c>
      <c r="C32" s="293"/>
      <c r="D32" s="237" t="s">
        <v>182</v>
      </c>
      <c r="E32" s="237" t="s">
        <v>188</v>
      </c>
      <c r="F32" s="295" t="s">
        <v>301</v>
      </c>
      <c r="G32" s="237" t="s">
        <v>289</v>
      </c>
      <c r="H32" s="274"/>
      <c r="I32" s="231">
        <f>I33</f>
        <v>261.1</v>
      </c>
      <c r="J32" s="231">
        <f>J33</f>
        <v>36.8</v>
      </c>
      <c r="K32" s="231">
        <f>K33</f>
        <v>36.8</v>
      </c>
    </row>
    <row r="33" spans="2:12" ht="14.25" customHeight="1">
      <c r="B33" s="207" t="s">
        <v>270</v>
      </c>
      <c r="C33" s="293"/>
      <c r="D33" s="237" t="s">
        <v>182</v>
      </c>
      <c r="E33" s="237" t="s">
        <v>188</v>
      </c>
      <c r="F33" s="295" t="s">
        <v>301</v>
      </c>
      <c r="G33" s="237" t="s">
        <v>289</v>
      </c>
      <c r="H33" s="274">
        <v>2</v>
      </c>
      <c r="I33" s="231">
        <v>261.1</v>
      </c>
      <c r="J33" s="231">
        <v>36.8</v>
      </c>
      <c r="K33" s="231">
        <v>36.8</v>
      </c>
      <c r="L33" s="261">
        <v>16.3</v>
      </c>
    </row>
    <row r="34" spans="2:11" ht="14.25" customHeight="1">
      <c r="B34" s="297" t="s">
        <v>290</v>
      </c>
      <c r="C34" s="293"/>
      <c r="D34" s="237" t="s">
        <v>182</v>
      </c>
      <c r="E34" s="237" t="s">
        <v>188</v>
      </c>
      <c r="F34" s="295" t="s">
        <v>301</v>
      </c>
      <c r="G34" s="298">
        <v>800</v>
      </c>
      <c r="H34" s="274"/>
      <c r="I34" s="231">
        <f>I35</f>
        <v>48.7</v>
      </c>
      <c r="J34" s="231">
        <f>J35</f>
        <v>0</v>
      </c>
      <c r="K34" s="231">
        <f>K35</f>
        <v>0</v>
      </c>
    </row>
    <row r="35" spans="2:11" ht="14.25" customHeight="1">
      <c r="B35" s="297" t="s">
        <v>292</v>
      </c>
      <c r="C35" s="293"/>
      <c r="D35" s="237" t="s">
        <v>182</v>
      </c>
      <c r="E35" s="237" t="s">
        <v>188</v>
      </c>
      <c r="F35" s="295" t="s">
        <v>301</v>
      </c>
      <c r="G35" s="298">
        <v>850</v>
      </c>
      <c r="H35" s="274"/>
      <c r="I35" s="231">
        <f>I36</f>
        <v>48.7</v>
      </c>
      <c r="J35" s="231">
        <f>J36</f>
        <v>0</v>
      </c>
      <c r="K35" s="231">
        <f>K36</f>
        <v>0</v>
      </c>
    </row>
    <row r="36" spans="2:12" ht="14.25" customHeight="1">
      <c r="B36" s="297" t="s">
        <v>270</v>
      </c>
      <c r="C36" s="287"/>
      <c r="D36" s="237" t="s">
        <v>182</v>
      </c>
      <c r="E36" s="237" t="s">
        <v>188</v>
      </c>
      <c r="F36" s="295" t="s">
        <v>301</v>
      </c>
      <c r="G36" s="298">
        <v>850</v>
      </c>
      <c r="H36" s="237" t="s">
        <v>294</v>
      </c>
      <c r="I36" s="231">
        <v>48.7</v>
      </c>
      <c r="J36" s="231"/>
      <c r="K36" s="231"/>
      <c r="L36" s="261">
        <v>38.7</v>
      </c>
    </row>
    <row r="37" spans="2:11" ht="39.75" customHeight="1">
      <c r="B37" s="299" t="s">
        <v>282</v>
      </c>
      <c r="C37" s="300"/>
      <c r="D37" s="237" t="s">
        <v>182</v>
      </c>
      <c r="E37" s="237" t="s">
        <v>188</v>
      </c>
      <c r="F37" s="295" t="s">
        <v>283</v>
      </c>
      <c r="G37" s="237"/>
      <c r="H37" s="237"/>
      <c r="I37" s="231">
        <f>I38</f>
        <v>53.5</v>
      </c>
      <c r="J37" s="231">
        <f>J38</f>
        <v>0</v>
      </c>
      <c r="K37" s="231">
        <f>K38</f>
        <v>0</v>
      </c>
    </row>
    <row r="38" spans="2:11" ht="41.25" customHeight="1">
      <c r="B38" s="301" t="s">
        <v>278</v>
      </c>
      <c r="C38" s="300"/>
      <c r="D38" s="237" t="s">
        <v>182</v>
      </c>
      <c r="E38" s="237" t="s">
        <v>188</v>
      </c>
      <c r="F38" s="295" t="s">
        <v>283</v>
      </c>
      <c r="G38" s="237" t="s">
        <v>279</v>
      </c>
      <c r="H38" s="237"/>
      <c r="I38" s="231">
        <f>I39</f>
        <v>53.5</v>
      </c>
      <c r="J38" s="231">
        <f>J39</f>
        <v>0</v>
      </c>
      <c r="K38" s="231">
        <f>K39</f>
        <v>0</v>
      </c>
    </row>
    <row r="39" spans="2:11" ht="14.25" customHeight="1">
      <c r="B39" s="207" t="s">
        <v>280</v>
      </c>
      <c r="C39" s="300"/>
      <c r="D39" s="237" t="s">
        <v>182</v>
      </c>
      <c r="E39" s="237" t="s">
        <v>188</v>
      </c>
      <c r="F39" s="295" t="s">
        <v>283</v>
      </c>
      <c r="G39" s="237" t="s">
        <v>281</v>
      </c>
      <c r="H39" s="237"/>
      <c r="I39" s="231">
        <f>I40</f>
        <v>53.5</v>
      </c>
      <c r="J39" s="231">
        <f>J40</f>
        <v>0</v>
      </c>
      <c r="K39" s="231">
        <f>K40</f>
        <v>0</v>
      </c>
    </row>
    <row r="40" spans="2:12" ht="14.25" customHeight="1">
      <c r="B40" s="207" t="s">
        <v>271</v>
      </c>
      <c r="C40" s="300"/>
      <c r="D40" s="237" t="s">
        <v>182</v>
      </c>
      <c r="E40" s="237" t="s">
        <v>188</v>
      </c>
      <c r="F40" s="295" t="s">
        <v>283</v>
      </c>
      <c r="G40" s="237" t="s">
        <v>281</v>
      </c>
      <c r="H40" s="237">
        <v>3</v>
      </c>
      <c r="I40" s="231">
        <v>53.5</v>
      </c>
      <c r="J40" s="231"/>
      <c r="K40" s="231"/>
      <c r="L40" s="261">
        <v>53.5</v>
      </c>
    </row>
    <row r="41" spans="2:11" ht="14.25" customHeight="1">
      <c r="B41" s="302" t="s">
        <v>195</v>
      </c>
      <c r="C41" s="290"/>
      <c r="D41" s="291" t="s">
        <v>182</v>
      </c>
      <c r="E41" s="291" t="s">
        <v>196</v>
      </c>
      <c r="F41" s="295"/>
      <c r="G41" s="298"/>
      <c r="H41" s="237"/>
      <c r="I41" s="231">
        <f>I45+I49+I52</f>
        <v>1498.4</v>
      </c>
      <c r="J41" s="231">
        <f>J45+J49</f>
        <v>1552.9</v>
      </c>
      <c r="K41" s="231">
        <f>K45+K49</f>
        <v>1507.1</v>
      </c>
    </row>
    <row r="42" spans="2:11" ht="27.75" customHeight="1">
      <c r="B42" s="296" t="s">
        <v>335</v>
      </c>
      <c r="C42" s="293"/>
      <c r="D42" s="237" t="s">
        <v>182</v>
      </c>
      <c r="E42" s="237" t="s">
        <v>196</v>
      </c>
      <c r="F42" s="295" t="s">
        <v>336</v>
      </c>
      <c r="G42" s="298"/>
      <c r="H42" s="237"/>
      <c r="I42" s="231">
        <f>I43</f>
        <v>663.6</v>
      </c>
      <c r="J42" s="231">
        <f>J43</f>
        <v>833.3</v>
      </c>
      <c r="K42" s="231">
        <f>K43</f>
        <v>833.3</v>
      </c>
    </row>
    <row r="43" spans="2:11" ht="14.25" customHeight="1">
      <c r="B43" s="206" t="s">
        <v>286</v>
      </c>
      <c r="C43" s="303"/>
      <c r="D43" s="237" t="s">
        <v>182</v>
      </c>
      <c r="E43" s="237" t="s">
        <v>196</v>
      </c>
      <c r="F43" s="295" t="s">
        <v>336</v>
      </c>
      <c r="G43" s="274">
        <v>200</v>
      </c>
      <c r="H43" s="274"/>
      <c r="I43" s="231">
        <f>I44</f>
        <v>663.6</v>
      </c>
      <c r="J43" s="231">
        <f>J44</f>
        <v>833.3</v>
      </c>
      <c r="K43" s="231">
        <f>K44</f>
        <v>833.3</v>
      </c>
    </row>
    <row r="44" spans="2:11" ht="14.25" customHeight="1">
      <c r="B44" s="206" t="s">
        <v>288</v>
      </c>
      <c r="C44" s="293"/>
      <c r="D44" s="237" t="s">
        <v>182</v>
      </c>
      <c r="E44" s="237" t="s">
        <v>196</v>
      </c>
      <c r="F44" s="295" t="s">
        <v>336</v>
      </c>
      <c r="G44" s="274">
        <v>240</v>
      </c>
      <c r="H44" s="274"/>
      <c r="I44" s="231">
        <f>I45</f>
        <v>663.6</v>
      </c>
      <c r="J44" s="231">
        <f>J45</f>
        <v>833.3</v>
      </c>
      <c r="K44" s="231">
        <f>K45</f>
        <v>833.3</v>
      </c>
    </row>
    <row r="45" spans="2:12" ht="14.25" customHeight="1">
      <c r="B45" s="207" t="s">
        <v>270</v>
      </c>
      <c r="C45" s="293"/>
      <c r="D45" s="237" t="s">
        <v>182</v>
      </c>
      <c r="E45" s="237" t="s">
        <v>196</v>
      </c>
      <c r="F45" s="295" t="s">
        <v>336</v>
      </c>
      <c r="G45" s="274">
        <v>240</v>
      </c>
      <c r="H45" s="274">
        <v>2</v>
      </c>
      <c r="I45" s="231">
        <v>663.6</v>
      </c>
      <c r="J45" s="231">
        <v>833.3</v>
      </c>
      <c r="K45" s="231">
        <v>833.3</v>
      </c>
      <c r="L45" s="261">
        <v>314.8</v>
      </c>
    </row>
    <row r="46" spans="2:11" ht="27.75" customHeight="1">
      <c r="B46" s="304" t="s">
        <v>333</v>
      </c>
      <c r="C46" s="305"/>
      <c r="D46" s="237" t="s">
        <v>182</v>
      </c>
      <c r="E46" s="237" t="s">
        <v>196</v>
      </c>
      <c r="F46" s="295" t="s">
        <v>334</v>
      </c>
      <c r="G46" s="274"/>
      <c r="H46" s="237"/>
      <c r="I46" s="231">
        <f>I47</f>
        <v>813.8</v>
      </c>
      <c r="J46" s="231">
        <f>J47</f>
        <v>719.6</v>
      </c>
      <c r="K46" s="231">
        <f>K47</f>
        <v>673.8</v>
      </c>
    </row>
    <row r="47" spans="2:11" ht="14.25" customHeight="1">
      <c r="B47" s="206" t="s">
        <v>286</v>
      </c>
      <c r="C47" s="287"/>
      <c r="D47" s="237" t="s">
        <v>182</v>
      </c>
      <c r="E47" s="237" t="s">
        <v>196</v>
      </c>
      <c r="F47" s="295" t="s">
        <v>334</v>
      </c>
      <c r="G47" s="274">
        <v>200</v>
      </c>
      <c r="H47" s="237"/>
      <c r="I47" s="231">
        <f>I48</f>
        <v>813.8</v>
      </c>
      <c r="J47" s="231">
        <f>J48</f>
        <v>719.6</v>
      </c>
      <c r="K47" s="231">
        <f>K48</f>
        <v>673.8</v>
      </c>
    </row>
    <row r="48" spans="2:11" ht="14.25" customHeight="1">
      <c r="B48" s="206" t="s">
        <v>288</v>
      </c>
      <c r="C48" s="286"/>
      <c r="D48" s="237" t="s">
        <v>182</v>
      </c>
      <c r="E48" s="237" t="s">
        <v>196</v>
      </c>
      <c r="F48" s="295" t="s">
        <v>334</v>
      </c>
      <c r="G48" s="274">
        <v>240</v>
      </c>
      <c r="H48" s="237"/>
      <c r="I48" s="231">
        <f>I49</f>
        <v>813.8</v>
      </c>
      <c r="J48" s="231">
        <f>J49</f>
        <v>719.6</v>
      </c>
      <c r="K48" s="231">
        <f>K49</f>
        <v>673.8</v>
      </c>
    </row>
    <row r="49" spans="2:12" ht="14.25" customHeight="1">
      <c r="B49" s="207" t="s">
        <v>270</v>
      </c>
      <c r="C49" s="286"/>
      <c r="D49" s="237" t="s">
        <v>182</v>
      </c>
      <c r="E49" s="237" t="s">
        <v>196</v>
      </c>
      <c r="F49" s="295" t="s">
        <v>334</v>
      </c>
      <c r="G49" s="274">
        <v>240</v>
      </c>
      <c r="H49" s="237" t="s">
        <v>294</v>
      </c>
      <c r="I49" s="231">
        <v>813.8</v>
      </c>
      <c r="J49" s="231">
        <v>719.6</v>
      </c>
      <c r="K49" s="231">
        <v>673.8</v>
      </c>
      <c r="L49" s="261">
        <v>78.2</v>
      </c>
    </row>
    <row r="50" spans="2:11" ht="14.25" customHeight="1">
      <c r="B50" s="297" t="s">
        <v>290</v>
      </c>
      <c r="C50" s="286"/>
      <c r="D50" s="237" t="s">
        <v>182</v>
      </c>
      <c r="E50" s="237" t="s">
        <v>196</v>
      </c>
      <c r="F50" s="295" t="s">
        <v>334</v>
      </c>
      <c r="G50" s="274">
        <v>800</v>
      </c>
      <c r="H50" s="237"/>
      <c r="I50" s="231">
        <f>I51</f>
        <v>21</v>
      </c>
      <c r="J50" s="231">
        <f>J51</f>
        <v>0</v>
      </c>
      <c r="K50" s="231">
        <f>K51</f>
        <v>0</v>
      </c>
    </row>
    <row r="51" spans="2:11" ht="14.25" customHeight="1">
      <c r="B51" s="297" t="s">
        <v>292</v>
      </c>
      <c r="C51" s="286"/>
      <c r="D51" s="237" t="s">
        <v>182</v>
      </c>
      <c r="E51" s="237" t="s">
        <v>196</v>
      </c>
      <c r="F51" s="295" t="s">
        <v>334</v>
      </c>
      <c r="G51" s="274">
        <v>850</v>
      </c>
      <c r="H51" s="237"/>
      <c r="I51" s="231">
        <f>I52</f>
        <v>21</v>
      </c>
      <c r="J51" s="231">
        <f>J52</f>
        <v>0</v>
      </c>
      <c r="K51" s="231">
        <f>K52</f>
        <v>0</v>
      </c>
    </row>
    <row r="52" spans="2:11" ht="14.25" customHeight="1">
      <c r="B52" s="297" t="s">
        <v>270</v>
      </c>
      <c r="C52" s="286"/>
      <c r="D52" s="237" t="s">
        <v>182</v>
      </c>
      <c r="E52" s="237" t="s">
        <v>196</v>
      </c>
      <c r="F52" s="295" t="s">
        <v>334</v>
      </c>
      <c r="G52" s="274">
        <v>850</v>
      </c>
      <c r="H52" s="237" t="s">
        <v>294</v>
      </c>
      <c r="I52" s="231">
        <v>21</v>
      </c>
      <c r="J52" s="231"/>
      <c r="K52" s="231"/>
    </row>
    <row r="53" spans="2:11" ht="14.25" customHeight="1" hidden="1">
      <c r="B53" s="282" t="s">
        <v>201</v>
      </c>
      <c r="C53" s="293"/>
      <c r="D53" s="288" t="s">
        <v>202</v>
      </c>
      <c r="E53" s="288"/>
      <c r="F53" s="288"/>
      <c r="G53" s="288"/>
      <c r="H53" s="288"/>
      <c r="I53" s="231">
        <f aca="true" t="shared" si="0" ref="I53:I58">I54</f>
        <v>0</v>
      </c>
      <c r="J53" s="231">
        <f aca="true" t="shared" si="1" ref="J53:J58">J54</f>
        <v>0</v>
      </c>
      <c r="K53" s="231">
        <f aca="true" t="shared" si="2" ref="K53:K58">K54</f>
        <v>0</v>
      </c>
    </row>
    <row r="54" spans="2:11" ht="14.25" customHeight="1" hidden="1">
      <c r="B54" s="306" t="s">
        <v>205</v>
      </c>
      <c r="C54" s="293"/>
      <c r="D54" s="291" t="s">
        <v>202</v>
      </c>
      <c r="E54" s="291" t="s">
        <v>206</v>
      </c>
      <c r="F54" s="237"/>
      <c r="G54" s="274"/>
      <c r="H54" s="237"/>
      <c r="I54" s="231">
        <f t="shared" si="0"/>
        <v>0</v>
      </c>
      <c r="J54" s="231">
        <f t="shared" si="1"/>
        <v>0</v>
      </c>
      <c r="K54" s="231">
        <f t="shared" si="2"/>
        <v>0</v>
      </c>
    </row>
    <row r="55" spans="2:11" ht="27.75" customHeight="1" hidden="1">
      <c r="B55" s="307" t="s">
        <v>356</v>
      </c>
      <c r="C55" s="293"/>
      <c r="D55" s="237" t="s">
        <v>202</v>
      </c>
      <c r="E55" s="237" t="s">
        <v>206</v>
      </c>
      <c r="F55" s="308" t="s">
        <v>357</v>
      </c>
      <c r="G55" s="274"/>
      <c r="H55" s="237"/>
      <c r="I55" s="231">
        <f t="shared" si="0"/>
        <v>0</v>
      </c>
      <c r="J55" s="231">
        <f t="shared" si="1"/>
        <v>0</v>
      </c>
      <c r="K55" s="231">
        <f t="shared" si="2"/>
        <v>0</v>
      </c>
    </row>
    <row r="56" spans="2:11" ht="27.75" customHeight="1" hidden="1">
      <c r="B56" s="309" t="s">
        <v>372</v>
      </c>
      <c r="C56" s="293"/>
      <c r="D56" s="237" t="s">
        <v>202</v>
      </c>
      <c r="E56" s="237" t="s">
        <v>206</v>
      </c>
      <c r="F56" s="308" t="s">
        <v>373</v>
      </c>
      <c r="G56" s="237"/>
      <c r="H56" s="237"/>
      <c r="I56" s="231">
        <f t="shared" si="0"/>
        <v>0</v>
      </c>
      <c r="J56" s="231">
        <f t="shared" si="1"/>
        <v>0</v>
      </c>
      <c r="K56" s="231">
        <f t="shared" si="2"/>
        <v>0</v>
      </c>
    </row>
    <row r="57" spans="2:11" ht="15.75" customHeight="1" hidden="1">
      <c r="B57" s="206" t="s">
        <v>286</v>
      </c>
      <c r="C57" s="293"/>
      <c r="D57" s="237" t="s">
        <v>202</v>
      </c>
      <c r="E57" s="237" t="s">
        <v>206</v>
      </c>
      <c r="F57" s="308" t="s">
        <v>373</v>
      </c>
      <c r="G57" s="237" t="s">
        <v>287</v>
      </c>
      <c r="H57" s="237"/>
      <c r="I57" s="231">
        <f t="shared" si="0"/>
        <v>0</v>
      </c>
      <c r="J57" s="231">
        <f t="shared" si="1"/>
        <v>0</v>
      </c>
      <c r="K57" s="231">
        <f t="shared" si="2"/>
        <v>0</v>
      </c>
    </row>
    <row r="58" spans="2:11" ht="14.25" customHeight="1" hidden="1">
      <c r="B58" s="206" t="s">
        <v>288</v>
      </c>
      <c r="C58" s="286"/>
      <c r="D58" s="237" t="s">
        <v>202</v>
      </c>
      <c r="E58" s="237" t="s">
        <v>206</v>
      </c>
      <c r="F58" s="308" t="s">
        <v>373</v>
      </c>
      <c r="G58" s="237" t="s">
        <v>289</v>
      </c>
      <c r="H58" s="237"/>
      <c r="I58" s="231">
        <f t="shared" si="0"/>
        <v>0</v>
      </c>
      <c r="J58" s="231">
        <f t="shared" si="1"/>
        <v>0</v>
      </c>
      <c r="K58" s="231">
        <f t="shared" si="2"/>
        <v>0</v>
      </c>
    </row>
    <row r="59" spans="2:11" ht="14.25" customHeight="1" hidden="1">
      <c r="B59" s="207" t="s">
        <v>270</v>
      </c>
      <c r="C59" s="286"/>
      <c r="D59" s="237" t="s">
        <v>202</v>
      </c>
      <c r="E59" s="237" t="s">
        <v>206</v>
      </c>
      <c r="F59" s="308" t="s">
        <v>373</v>
      </c>
      <c r="G59" s="237" t="s">
        <v>289</v>
      </c>
      <c r="H59" s="237" t="s">
        <v>294</v>
      </c>
      <c r="I59" s="231"/>
      <c r="J59" s="231"/>
      <c r="K59" s="231"/>
    </row>
    <row r="60" spans="2:11" ht="14.25" customHeight="1">
      <c r="B60" s="282" t="s">
        <v>207</v>
      </c>
      <c r="C60" s="303"/>
      <c r="D60" s="288" t="s">
        <v>208</v>
      </c>
      <c r="E60" s="288"/>
      <c r="F60" s="310"/>
      <c r="G60" s="280"/>
      <c r="H60" s="288"/>
      <c r="I60" s="281">
        <f>I67+I61</f>
        <v>3592</v>
      </c>
      <c r="J60" s="281">
        <f>J67+J61</f>
        <v>2153.1</v>
      </c>
      <c r="K60" s="281">
        <f>K67+K61</f>
        <v>25.6</v>
      </c>
    </row>
    <row r="61" spans="2:11" ht="14.25" customHeight="1">
      <c r="B61" s="306" t="s">
        <v>209</v>
      </c>
      <c r="C61" s="303"/>
      <c r="D61" s="291" t="s">
        <v>208</v>
      </c>
      <c r="E61" s="291" t="s">
        <v>210</v>
      </c>
      <c r="F61" s="295"/>
      <c r="G61" s="280"/>
      <c r="H61" s="288"/>
      <c r="I61" s="231">
        <f>I62</f>
        <v>75</v>
      </c>
      <c r="J61" s="231">
        <f>J62</f>
        <v>75</v>
      </c>
      <c r="K61" s="231">
        <f>K62</f>
        <v>0</v>
      </c>
    </row>
    <row r="62" spans="2:11" ht="14.25" customHeight="1">
      <c r="B62" s="207" t="s">
        <v>274</v>
      </c>
      <c r="C62" s="303"/>
      <c r="D62" s="237" t="s">
        <v>208</v>
      </c>
      <c r="E62" s="291" t="s">
        <v>210</v>
      </c>
      <c r="F62" s="295" t="s">
        <v>377</v>
      </c>
      <c r="G62" s="280"/>
      <c r="H62" s="288"/>
      <c r="I62" s="231">
        <f>I63</f>
        <v>75</v>
      </c>
      <c r="J62" s="231">
        <f>J63</f>
        <v>75</v>
      </c>
      <c r="K62" s="231">
        <f>K63</f>
        <v>0</v>
      </c>
    </row>
    <row r="63" spans="2:11" ht="48.75" customHeight="1">
      <c r="B63" s="296" t="s">
        <v>376</v>
      </c>
      <c r="C63" s="303"/>
      <c r="D63" s="237" t="s">
        <v>208</v>
      </c>
      <c r="E63" s="291" t="s">
        <v>210</v>
      </c>
      <c r="F63" s="295" t="s">
        <v>377</v>
      </c>
      <c r="G63" s="280"/>
      <c r="H63" s="288"/>
      <c r="I63" s="231">
        <f>I64</f>
        <v>75</v>
      </c>
      <c r="J63" s="231">
        <f>J64</f>
        <v>75</v>
      </c>
      <c r="K63" s="231">
        <f>K64</f>
        <v>0</v>
      </c>
    </row>
    <row r="64" spans="2:11" ht="14.25" customHeight="1">
      <c r="B64" s="206" t="s">
        <v>286</v>
      </c>
      <c r="C64" s="303"/>
      <c r="D64" s="237" t="s">
        <v>208</v>
      </c>
      <c r="E64" s="291" t="s">
        <v>210</v>
      </c>
      <c r="F64" s="295" t="s">
        <v>377</v>
      </c>
      <c r="G64" s="274">
        <v>200</v>
      </c>
      <c r="H64" s="288"/>
      <c r="I64" s="231">
        <f>I65</f>
        <v>75</v>
      </c>
      <c r="J64" s="231">
        <f>J65</f>
        <v>75</v>
      </c>
      <c r="K64" s="231">
        <f>K65</f>
        <v>0</v>
      </c>
    </row>
    <row r="65" spans="2:11" ht="14.25" customHeight="1">
      <c r="B65" s="206" t="s">
        <v>288</v>
      </c>
      <c r="C65" s="303"/>
      <c r="D65" s="237" t="s">
        <v>208</v>
      </c>
      <c r="E65" s="291" t="s">
        <v>210</v>
      </c>
      <c r="F65" s="295" t="s">
        <v>377</v>
      </c>
      <c r="G65" s="274">
        <v>240</v>
      </c>
      <c r="H65" s="288"/>
      <c r="I65" s="231">
        <f>I66</f>
        <v>75</v>
      </c>
      <c r="J65" s="231">
        <f>J66</f>
        <v>75</v>
      </c>
      <c r="K65" s="231">
        <f>K66</f>
        <v>0</v>
      </c>
    </row>
    <row r="66" spans="2:11" ht="14.25" customHeight="1">
      <c r="B66" s="207" t="s">
        <v>270</v>
      </c>
      <c r="C66" s="303"/>
      <c r="D66" s="237" t="s">
        <v>208</v>
      </c>
      <c r="E66" s="291" t="s">
        <v>210</v>
      </c>
      <c r="F66" s="295" t="s">
        <v>377</v>
      </c>
      <c r="G66" s="274">
        <v>240</v>
      </c>
      <c r="H66" s="237" t="s">
        <v>294</v>
      </c>
      <c r="I66" s="231">
        <v>75</v>
      </c>
      <c r="J66" s="231">
        <v>75</v>
      </c>
      <c r="K66" s="231"/>
    </row>
    <row r="67" spans="2:11" ht="14.25" customHeight="1">
      <c r="B67" s="311" t="s">
        <v>211</v>
      </c>
      <c r="C67" s="303"/>
      <c r="D67" s="291" t="s">
        <v>208</v>
      </c>
      <c r="E67" s="291" t="s">
        <v>212</v>
      </c>
      <c r="F67" s="237"/>
      <c r="G67" s="274"/>
      <c r="H67" s="237"/>
      <c r="I67" s="231">
        <f>I68</f>
        <v>3517</v>
      </c>
      <c r="J67" s="231">
        <f>J68</f>
        <v>2078.1</v>
      </c>
      <c r="K67" s="231">
        <f>K68</f>
        <v>25.6</v>
      </c>
    </row>
    <row r="68" spans="2:11" ht="27.75" customHeight="1">
      <c r="B68" s="283" t="s">
        <v>393</v>
      </c>
      <c r="C68" s="286"/>
      <c r="D68" s="237" t="s">
        <v>208</v>
      </c>
      <c r="E68" s="237" t="s">
        <v>212</v>
      </c>
      <c r="F68" s="295" t="s">
        <v>394</v>
      </c>
      <c r="G68" s="274"/>
      <c r="H68" s="237"/>
      <c r="I68" s="231">
        <f>I69</f>
        <v>3517</v>
      </c>
      <c r="J68" s="231">
        <f>J69</f>
        <v>2078.1</v>
      </c>
      <c r="K68" s="231">
        <f>K69</f>
        <v>25.6</v>
      </c>
    </row>
    <row r="69" spans="2:11" ht="27.75" customHeight="1">
      <c r="B69" s="309" t="s">
        <v>403</v>
      </c>
      <c r="C69" s="300"/>
      <c r="D69" s="237" t="s">
        <v>208</v>
      </c>
      <c r="E69" s="237" t="s">
        <v>212</v>
      </c>
      <c r="F69" s="295" t="s">
        <v>404</v>
      </c>
      <c r="G69" s="237"/>
      <c r="H69" s="237"/>
      <c r="I69" s="231">
        <f>I70</f>
        <v>3517</v>
      </c>
      <c r="J69" s="231">
        <f>J70</f>
        <v>2078.1</v>
      </c>
      <c r="K69" s="231">
        <f>K70</f>
        <v>25.6</v>
      </c>
    </row>
    <row r="70" spans="2:11" ht="14.25" customHeight="1">
      <c r="B70" s="206" t="s">
        <v>286</v>
      </c>
      <c r="C70" s="300"/>
      <c r="D70" s="237" t="s">
        <v>208</v>
      </c>
      <c r="E70" s="237" t="s">
        <v>212</v>
      </c>
      <c r="F70" s="295" t="s">
        <v>404</v>
      </c>
      <c r="G70" s="237" t="s">
        <v>287</v>
      </c>
      <c r="H70" s="237"/>
      <c r="I70" s="231">
        <f>I71</f>
        <v>3517</v>
      </c>
      <c r="J70" s="231">
        <f>J71</f>
        <v>2078.1</v>
      </c>
      <c r="K70" s="231">
        <f>K71</f>
        <v>25.6</v>
      </c>
    </row>
    <row r="71" spans="2:11" ht="14.25" customHeight="1">
      <c r="B71" s="206" t="s">
        <v>288</v>
      </c>
      <c r="C71" s="300"/>
      <c r="D71" s="237" t="s">
        <v>208</v>
      </c>
      <c r="E71" s="237" t="s">
        <v>212</v>
      </c>
      <c r="F71" s="295" t="s">
        <v>404</v>
      </c>
      <c r="G71" s="237" t="s">
        <v>289</v>
      </c>
      <c r="H71" s="237"/>
      <c r="I71" s="231">
        <f>I72</f>
        <v>3517</v>
      </c>
      <c r="J71" s="231">
        <f>J72</f>
        <v>2078.1</v>
      </c>
      <c r="K71" s="231">
        <f>K72</f>
        <v>25.6</v>
      </c>
    </row>
    <row r="72" spans="2:11" ht="14.25" customHeight="1">
      <c r="B72" s="207" t="s">
        <v>270</v>
      </c>
      <c r="C72" s="300"/>
      <c r="D72" s="237" t="s">
        <v>208</v>
      </c>
      <c r="E72" s="237" t="s">
        <v>212</v>
      </c>
      <c r="F72" s="295" t="s">
        <v>404</v>
      </c>
      <c r="G72" s="237" t="s">
        <v>289</v>
      </c>
      <c r="H72" s="237" t="s">
        <v>294</v>
      </c>
      <c r="I72" s="231">
        <v>3517</v>
      </c>
      <c r="J72" s="231">
        <v>2078.1</v>
      </c>
      <c r="K72" s="231">
        <v>25.6</v>
      </c>
    </row>
    <row r="73" spans="2:11" ht="14.25" customHeight="1">
      <c r="B73" s="282" t="s">
        <v>239</v>
      </c>
      <c r="C73" s="279"/>
      <c r="D73" s="288" t="s">
        <v>240</v>
      </c>
      <c r="E73" s="288"/>
      <c r="F73" s="310"/>
      <c r="G73" s="280"/>
      <c r="H73" s="288"/>
      <c r="I73" s="281">
        <f>I74</f>
        <v>3194</v>
      </c>
      <c r="J73" s="281">
        <f>J74</f>
        <v>1597</v>
      </c>
      <c r="K73" s="281">
        <f>K74</f>
        <v>1597</v>
      </c>
    </row>
    <row r="74" spans="2:11" ht="14.25" customHeight="1">
      <c r="B74" s="306" t="s">
        <v>245</v>
      </c>
      <c r="C74" s="312"/>
      <c r="D74" s="291" t="s">
        <v>240</v>
      </c>
      <c r="E74" s="291" t="s">
        <v>246</v>
      </c>
      <c r="F74" s="295"/>
      <c r="G74" s="274"/>
      <c r="H74" s="237"/>
      <c r="I74" s="231">
        <f>I75+I79</f>
        <v>3194</v>
      </c>
      <c r="J74" s="231">
        <f>J75</f>
        <v>1597</v>
      </c>
      <c r="K74" s="231">
        <f>K75</f>
        <v>1597</v>
      </c>
    </row>
    <row r="75" spans="2:11" ht="40.5" customHeight="1">
      <c r="B75" s="296" t="s">
        <v>571</v>
      </c>
      <c r="C75" s="286"/>
      <c r="D75" s="238">
        <v>1000</v>
      </c>
      <c r="E75" s="238">
        <v>1004</v>
      </c>
      <c r="F75" s="87" t="s">
        <v>572</v>
      </c>
      <c r="G75" s="237"/>
      <c r="H75" s="237"/>
      <c r="I75" s="231">
        <f>I76</f>
        <v>1597</v>
      </c>
      <c r="J75" s="231">
        <f>J76</f>
        <v>1597</v>
      </c>
      <c r="K75" s="231">
        <f>K76</f>
        <v>1597</v>
      </c>
    </row>
    <row r="76" spans="2:11" ht="27.75" customHeight="1">
      <c r="B76" s="206" t="s">
        <v>573</v>
      </c>
      <c r="C76" s="293"/>
      <c r="D76" s="238">
        <v>1000</v>
      </c>
      <c r="E76" s="238">
        <v>1004</v>
      </c>
      <c r="F76" s="87" t="s">
        <v>572</v>
      </c>
      <c r="G76" s="237" t="s">
        <v>382</v>
      </c>
      <c r="H76" s="237"/>
      <c r="I76" s="231">
        <f>I77</f>
        <v>1597</v>
      </c>
      <c r="J76" s="231">
        <f>J77</f>
        <v>1597</v>
      </c>
      <c r="K76" s="231">
        <f>K77</f>
        <v>1597</v>
      </c>
    </row>
    <row r="77" spans="2:11" ht="14.25" customHeight="1">
      <c r="B77" s="313" t="s">
        <v>383</v>
      </c>
      <c r="C77" s="303"/>
      <c r="D77" s="238">
        <v>1000</v>
      </c>
      <c r="E77" s="238">
        <v>1004</v>
      </c>
      <c r="F77" s="87" t="s">
        <v>572</v>
      </c>
      <c r="G77" s="237" t="s">
        <v>384</v>
      </c>
      <c r="H77" s="237"/>
      <c r="I77" s="231">
        <f>I78</f>
        <v>1597</v>
      </c>
      <c r="J77" s="231">
        <f>J78</f>
        <v>1597</v>
      </c>
      <c r="K77" s="231">
        <f>K78</f>
        <v>1597</v>
      </c>
    </row>
    <row r="78" spans="2:11" ht="12.75" customHeight="1">
      <c r="B78" s="207" t="s">
        <v>271</v>
      </c>
      <c r="C78" s="303"/>
      <c r="D78" s="238">
        <v>1000</v>
      </c>
      <c r="E78" s="238">
        <v>1004</v>
      </c>
      <c r="F78" s="87" t="s">
        <v>572</v>
      </c>
      <c r="G78" s="237" t="s">
        <v>384</v>
      </c>
      <c r="H78" s="237" t="s">
        <v>326</v>
      </c>
      <c r="I78" s="231">
        <v>1597</v>
      </c>
      <c r="J78" s="231">
        <v>1597</v>
      </c>
      <c r="K78" s="231">
        <v>1597</v>
      </c>
    </row>
    <row r="79" spans="2:11" ht="42.75">
      <c r="B79" s="296" t="s">
        <v>571</v>
      </c>
      <c r="C79" s="303"/>
      <c r="D79" s="238">
        <v>1000</v>
      </c>
      <c r="E79" s="238">
        <v>1004</v>
      </c>
      <c r="F79" s="87" t="s">
        <v>574</v>
      </c>
      <c r="G79" s="237"/>
      <c r="H79" s="237"/>
      <c r="I79" s="231">
        <f>I80</f>
        <v>1597</v>
      </c>
      <c r="J79" s="314">
        <v>0</v>
      </c>
      <c r="K79" s="314">
        <v>0</v>
      </c>
    </row>
    <row r="80" spans="2:11" ht="28.5">
      <c r="B80" s="206" t="s">
        <v>573</v>
      </c>
      <c r="C80" s="303"/>
      <c r="D80" s="238">
        <v>1000</v>
      </c>
      <c r="E80" s="238">
        <v>1004</v>
      </c>
      <c r="F80" s="87" t="s">
        <v>574</v>
      </c>
      <c r="G80" s="237" t="s">
        <v>382</v>
      </c>
      <c r="H80" s="237"/>
      <c r="I80" s="231">
        <f>I81</f>
        <v>1597</v>
      </c>
      <c r="J80" s="314">
        <v>0</v>
      </c>
      <c r="K80" s="314">
        <v>0</v>
      </c>
    </row>
    <row r="81" spans="2:11" ht="12.75" customHeight="1">
      <c r="B81" s="313" t="s">
        <v>383</v>
      </c>
      <c r="C81" s="303"/>
      <c r="D81" s="238">
        <v>1000</v>
      </c>
      <c r="E81" s="238">
        <v>1004</v>
      </c>
      <c r="F81" s="87" t="s">
        <v>574</v>
      </c>
      <c r="G81" s="237" t="s">
        <v>384</v>
      </c>
      <c r="H81" s="237"/>
      <c r="I81" s="231">
        <f>I82</f>
        <v>1597</v>
      </c>
      <c r="J81" s="314">
        <v>0</v>
      </c>
      <c r="K81" s="314">
        <v>0</v>
      </c>
    </row>
    <row r="82" spans="2:11" ht="14.25" customHeight="1">
      <c r="B82" s="207" t="s">
        <v>271</v>
      </c>
      <c r="C82" s="303"/>
      <c r="D82" s="238">
        <v>1000</v>
      </c>
      <c r="E82" s="238">
        <v>1004</v>
      </c>
      <c r="F82" s="87" t="s">
        <v>574</v>
      </c>
      <c r="G82" s="237" t="s">
        <v>384</v>
      </c>
      <c r="H82" s="237" t="s">
        <v>326</v>
      </c>
      <c r="I82" s="231">
        <v>1597</v>
      </c>
      <c r="J82" s="231"/>
      <c r="K82" s="231"/>
    </row>
    <row r="83" spans="2:11" ht="12.75" customHeight="1" hidden="1">
      <c r="B83" s="207"/>
      <c r="C83" s="287"/>
      <c r="D83" s="237"/>
      <c r="E83" s="237"/>
      <c r="F83" s="237"/>
      <c r="G83" s="237"/>
      <c r="H83" s="237"/>
      <c r="I83" s="231"/>
      <c r="J83" s="231"/>
      <c r="K83" s="231"/>
    </row>
    <row r="84" spans="2:11" ht="12.75" customHeight="1" hidden="1">
      <c r="B84" s="207"/>
      <c r="C84" s="293"/>
      <c r="D84" s="237"/>
      <c r="E84" s="237"/>
      <c r="F84" s="237"/>
      <c r="G84" s="237"/>
      <c r="H84" s="237"/>
      <c r="I84" s="231"/>
      <c r="J84" s="231"/>
      <c r="K84" s="231"/>
    </row>
    <row r="85" spans="2:11" ht="12.75" customHeight="1" hidden="1">
      <c r="B85" s="206"/>
      <c r="C85" s="305"/>
      <c r="D85" s="238"/>
      <c r="E85" s="238"/>
      <c r="F85" s="295"/>
      <c r="G85" s="288"/>
      <c r="H85" s="288"/>
      <c r="I85" s="231"/>
      <c r="J85" s="231"/>
      <c r="K85" s="231"/>
    </row>
    <row r="86" spans="2:11" ht="38.25" customHeight="1" hidden="1">
      <c r="B86" s="207"/>
      <c r="C86" s="293"/>
      <c r="D86" s="238"/>
      <c r="E86" s="238"/>
      <c r="F86" s="87"/>
      <c r="G86" s="237"/>
      <c r="H86" s="237"/>
      <c r="I86" s="231"/>
      <c r="J86" s="231"/>
      <c r="K86" s="231"/>
    </row>
    <row r="87" spans="2:11" ht="12.75" customHeight="1" hidden="1">
      <c r="B87" s="206"/>
      <c r="C87" s="293"/>
      <c r="D87" s="238"/>
      <c r="E87" s="238"/>
      <c r="F87" s="87"/>
      <c r="G87" s="237"/>
      <c r="H87" s="237"/>
      <c r="I87" s="231"/>
      <c r="J87" s="231"/>
      <c r="K87" s="231"/>
    </row>
    <row r="88" spans="2:11" ht="12.75" customHeight="1" hidden="1">
      <c r="B88" s="206"/>
      <c r="C88" s="293"/>
      <c r="D88" s="238"/>
      <c r="E88" s="238"/>
      <c r="F88" s="87"/>
      <c r="G88" s="237"/>
      <c r="H88" s="237"/>
      <c r="I88" s="231"/>
      <c r="J88" s="231"/>
      <c r="K88" s="231"/>
    </row>
    <row r="89" spans="2:11" ht="14.25" customHeight="1" hidden="1">
      <c r="B89" s="207"/>
      <c r="C89" s="293"/>
      <c r="D89" s="238"/>
      <c r="E89" s="238"/>
      <c r="F89" s="87"/>
      <c r="G89" s="237"/>
      <c r="H89" s="237"/>
      <c r="I89" s="231"/>
      <c r="J89" s="231"/>
      <c r="K89" s="231"/>
    </row>
    <row r="90" spans="2:11" ht="25.5" customHeight="1" hidden="1">
      <c r="B90" s="207"/>
      <c r="C90" s="293"/>
      <c r="D90" s="238"/>
      <c r="E90" s="238"/>
      <c r="F90" s="87"/>
      <c r="G90" s="237"/>
      <c r="H90" s="237"/>
      <c r="I90" s="231"/>
      <c r="J90" s="231"/>
      <c r="K90" s="231"/>
    </row>
    <row r="91" spans="2:11" ht="12.75" customHeight="1" hidden="1">
      <c r="B91" s="206"/>
      <c r="C91" s="293"/>
      <c r="D91" s="238"/>
      <c r="E91" s="238"/>
      <c r="F91" s="87"/>
      <c r="G91" s="237"/>
      <c r="H91" s="237"/>
      <c r="I91" s="231"/>
      <c r="J91" s="231"/>
      <c r="K91" s="231"/>
    </row>
    <row r="92" spans="2:11" ht="12.75" customHeight="1" hidden="1">
      <c r="B92" s="313"/>
      <c r="C92" s="293"/>
      <c r="D92" s="238"/>
      <c r="E92" s="238"/>
      <c r="F92" s="87"/>
      <c r="G92" s="237"/>
      <c r="H92" s="237"/>
      <c r="I92" s="231"/>
      <c r="J92" s="231"/>
      <c r="K92" s="231"/>
    </row>
    <row r="93" spans="2:11" ht="14.25" customHeight="1" hidden="1">
      <c r="B93" s="207"/>
      <c r="C93" s="293"/>
      <c r="D93" s="238"/>
      <c r="E93" s="238"/>
      <c r="F93" s="87"/>
      <c r="G93" s="237"/>
      <c r="H93" s="237"/>
      <c r="I93" s="231"/>
      <c r="J93" s="231"/>
      <c r="K93" s="231"/>
    </row>
    <row r="94" spans="2:14" ht="14.25" customHeight="1">
      <c r="B94" s="282" t="s">
        <v>608</v>
      </c>
      <c r="C94" s="315" t="s">
        <v>609</v>
      </c>
      <c r="D94" s="288"/>
      <c r="E94" s="237"/>
      <c r="F94" s="237"/>
      <c r="G94" s="237"/>
      <c r="H94" s="237"/>
      <c r="I94" s="281">
        <f>I100+I262+I302+I387</f>
        <v>85009.3</v>
      </c>
      <c r="J94" s="281">
        <f>J100+J262+J302+J387</f>
        <v>49699.6</v>
      </c>
      <c r="K94" s="281">
        <f>K100+K262+K302+K387</f>
        <v>51701.7</v>
      </c>
      <c r="L94" s="285">
        <f>L288+L207+L415+L241+L246+L244+L125+L177+L452+L453+L257+L464+L467+L301+L128+L427+L149+L122+L238+L410+L413+L284+L475+L479+L482+L152+L254+L261+L289+L250+L110+L132+L212+L471</f>
        <v>25084.899999999994</v>
      </c>
      <c r="M94" s="261">
        <f>L122+L149+L152+L254+L257+L261+L288</f>
        <v>1408.3000000000002</v>
      </c>
      <c r="N94" s="261">
        <v>2</v>
      </c>
    </row>
    <row r="95" spans="2:11" ht="14.25" customHeight="1" hidden="1">
      <c r="B95" s="206" t="s">
        <v>269</v>
      </c>
      <c r="C95" s="315"/>
      <c r="D95" s="288"/>
      <c r="E95" s="237"/>
      <c r="F95" s="237"/>
      <c r="G95" s="237"/>
      <c r="H95" s="237" t="s">
        <v>518</v>
      </c>
      <c r="I95" s="231"/>
      <c r="J95" s="231"/>
      <c r="K95" s="231"/>
    </row>
    <row r="96" spans="2:14" ht="14.25" customHeight="1">
      <c r="B96" s="206" t="s">
        <v>270</v>
      </c>
      <c r="C96" s="287"/>
      <c r="D96" s="288"/>
      <c r="E96" s="237"/>
      <c r="F96" s="237"/>
      <c r="G96" s="237"/>
      <c r="H96" s="274">
        <v>2</v>
      </c>
      <c r="I96" s="231">
        <f>I106+I117+I122+I125+I128+I144+I159+I177+I241+I250+I254+I257+I261+I269+I276+I280+I284+I293+I301+I333+I337+I341+I345+I368+I393+I410+I413+I238+I288+I362+I259+I180+I355+I358+I323+I328+I246+I248+I452+I309+I316+I244+I207+I415+I149+I374+I380+I152+I423</f>
        <v>34728.7</v>
      </c>
      <c r="J96" s="231">
        <f>J106+J117+J122+J125+J128+J144+J159+J177+J241+J250+J254+J257+J261+J269+J276+J280+J284+J293+J301+J333+J337+J341+J345+J368+J393+J410+J413+J238+J288+J362+J259+J180+J355+J358+J323+J328+J246+J248+J452+J309+J316+J244+J207+J415+J149+J374+J380</f>
        <v>24330.09999999999</v>
      </c>
      <c r="K96" s="231">
        <f>K106+K117+K122+K125+K128+K144+K159+K177+K241+K250+K254+K257+K261+K269+K276+K280+K284+K293+K301+K333+K337+K341+K345+K368+K393+K410+K413+K238+K288+K362+K259+K180+K355+K358+K323+K328+K246+K248+K452+K309+K316+K244+K207+K415+K149+K374+K380</f>
        <v>23003.9</v>
      </c>
      <c r="M96" s="261">
        <f>L289+L479+L482+L110+L132+L212</f>
        <v>23223.699999999993</v>
      </c>
      <c r="N96" s="261">
        <v>3</v>
      </c>
    </row>
    <row r="97" spans="2:14" ht="14.25" customHeight="1">
      <c r="B97" s="206" t="s">
        <v>271</v>
      </c>
      <c r="C97" s="287"/>
      <c r="D97" s="288"/>
      <c r="E97" s="237"/>
      <c r="F97" s="237"/>
      <c r="G97" s="237"/>
      <c r="H97" s="274">
        <v>3</v>
      </c>
      <c r="I97" s="231">
        <f>I216+I219+I223+I226+I289+I386+I437+I441+I443+I447+I458+I464+I467+I363+I230+I132+I212+I351+I453+I310+I317+I375+I381+I479+I482+I110+I471</f>
        <v>49529.2</v>
      </c>
      <c r="J97" s="231">
        <f>J216+J219+J223+J226+J289+J386+J437+J441+J443+J447+J458+J464+J467+J363+J230+J212+J132+J212+J351+J453+J310+J317+J375+J381+J479+J482+J110</f>
        <v>24656.1</v>
      </c>
      <c r="K97" s="231">
        <f>K216+K219+K223+K226+K289+K386+K437+K441+K443+K447+K458+K464+K467+K363+K230+K212+K132+K212+K351+K453+K310+K317+K375+K381+K479+K482+K110</f>
        <v>24696.100000000002</v>
      </c>
      <c r="M97" s="261">
        <f>L475</f>
        <v>253.2</v>
      </c>
      <c r="N97" s="261">
        <v>4</v>
      </c>
    </row>
    <row r="98" spans="2:11" ht="14.25" customHeight="1">
      <c r="B98" s="206" t="s">
        <v>272</v>
      </c>
      <c r="C98" s="287"/>
      <c r="D98" s="288"/>
      <c r="E98" s="237"/>
      <c r="F98" s="237"/>
      <c r="G98" s="237"/>
      <c r="H98" s="274">
        <v>4</v>
      </c>
      <c r="I98" s="231">
        <f>I138+I433+I454+I419+I427+I311+I318+I376+I382+I475</f>
        <v>751.4</v>
      </c>
      <c r="J98" s="231">
        <f>J138+J433+J454+J419+J427+J311+J318+J376+J382</f>
        <v>713.4</v>
      </c>
      <c r="K98" s="231">
        <f>K138+K433+K454+K419+K427+K311+K318+K376+K382</f>
        <v>4001.7</v>
      </c>
    </row>
    <row r="99" spans="2:11" ht="14.25" customHeight="1" hidden="1">
      <c r="B99" s="206" t="s">
        <v>273</v>
      </c>
      <c r="C99" s="287"/>
      <c r="D99" s="288"/>
      <c r="E99" s="237"/>
      <c r="F99" s="237"/>
      <c r="G99" s="237"/>
      <c r="H99" s="274">
        <v>6</v>
      </c>
      <c r="I99" s="231"/>
      <c r="J99" s="231"/>
      <c r="K99" s="231"/>
    </row>
    <row r="100" spans="2:11" ht="14.25" customHeight="1">
      <c r="B100" s="282" t="s">
        <v>181</v>
      </c>
      <c r="C100" s="287"/>
      <c r="D100" s="288" t="s">
        <v>182</v>
      </c>
      <c r="E100" s="288"/>
      <c r="F100" s="288"/>
      <c r="G100" s="288"/>
      <c r="H100" s="288"/>
      <c r="I100" s="281">
        <f>I101+I111+I133+I139+I145</f>
        <v>30761.9</v>
      </c>
      <c r="J100" s="281">
        <f>J101+J111+J133+J139+J145</f>
        <v>21016.399999999994</v>
      </c>
      <c r="K100" s="281">
        <f>K101+K111+K133+K139+K145</f>
        <v>20875.699999999997</v>
      </c>
    </row>
    <row r="101" spans="2:11" ht="27.75" customHeight="1">
      <c r="B101" s="289" t="s">
        <v>183</v>
      </c>
      <c r="C101" s="316"/>
      <c r="D101" s="291" t="s">
        <v>182</v>
      </c>
      <c r="E101" s="291" t="s">
        <v>184</v>
      </c>
      <c r="F101" s="237"/>
      <c r="G101" s="237"/>
      <c r="H101" s="237"/>
      <c r="I101" s="231">
        <f>I102+I107</f>
        <v>1685.6</v>
      </c>
      <c r="J101" s="231">
        <f>J102</f>
        <v>1366.8</v>
      </c>
      <c r="K101" s="231">
        <f>K102</f>
        <v>1566.8</v>
      </c>
    </row>
    <row r="102" spans="2:11" ht="14.25" customHeight="1">
      <c r="B102" s="206" t="s">
        <v>274</v>
      </c>
      <c r="C102" s="305"/>
      <c r="D102" s="237" t="s">
        <v>182</v>
      </c>
      <c r="E102" s="237" t="s">
        <v>184</v>
      </c>
      <c r="F102" s="237" t="s">
        <v>275</v>
      </c>
      <c r="G102" s="237"/>
      <c r="H102" s="237"/>
      <c r="I102" s="231">
        <f>I103</f>
        <v>1632.5</v>
      </c>
      <c r="J102" s="231">
        <f>J103</f>
        <v>1366.8</v>
      </c>
      <c r="K102" s="231">
        <f>K103</f>
        <v>1566.8</v>
      </c>
    </row>
    <row r="103" spans="2:11" ht="14.25" customHeight="1">
      <c r="B103" s="294" t="s">
        <v>276</v>
      </c>
      <c r="C103" s="293"/>
      <c r="D103" s="237" t="s">
        <v>182</v>
      </c>
      <c r="E103" s="237" t="s">
        <v>184</v>
      </c>
      <c r="F103" s="295" t="s">
        <v>277</v>
      </c>
      <c r="G103" s="237"/>
      <c r="H103" s="237"/>
      <c r="I103" s="231">
        <f>I104</f>
        <v>1632.5</v>
      </c>
      <c r="J103" s="231">
        <f>J104</f>
        <v>1366.8</v>
      </c>
      <c r="K103" s="231">
        <f>K104</f>
        <v>1566.8</v>
      </c>
    </row>
    <row r="104" spans="2:11" ht="40.5" customHeight="1">
      <c r="B104" s="296" t="s">
        <v>278</v>
      </c>
      <c r="C104" s="293"/>
      <c r="D104" s="237" t="s">
        <v>182</v>
      </c>
      <c r="E104" s="237" t="s">
        <v>184</v>
      </c>
      <c r="F104" s="295" t="s">
        <v>277</v>
      </c>
      <c r="G104" s="237" t="s">
        <v>279</v>
      </c>
      <c r="H104" s="237"/>
      <c r="I104" s="231">
        <f>I105</f>
        <v>1632.5</v>
      </c>
      <c r="J104" s="231">
        <f>J105</f>
        <v>1366.8</v>
      </c>
      <c r="K104" s="231">
        <f>K105</f>
        <v>1566.8</v>
      </c>
    </row>
    <row r="105" spans="2:11" ht="14.25" customHeight="1">
      <c r="B105" s="207" t="s">
        <v>280</v>
      </c>
      <c r="C105" s="293"/>
      <c r="D105" s="237" t="s">
        <v>182</v>
      </c>
      <c r="E105" s="237" t="s">
        <v>184</v>
      </c>
      <c r="F105" s="295" t="s">
        <v>277</v>
      </c>
      <c r="G105" s="237" t="s">
        <v>281</v>
      </c>
      <c r="H105" s="237"/>
      <c r="I105" s="231">
        <f>I106</f>
        <v>1632.5</v>
      </c>
      <c r="J105" s="231">
        <f>J106</f>
        <v>1366.8</v>
      </c>
      <c r="K105" s="231">
        <f>K106</f>
        <v>1566.8</v>
      </c>
    </row>
    <row r="106" spans="2:11" ht="14.25" customHeight="1">
      <c r="B106" s="207" t="s">
        <v>270</v>
      </c>
      <c r="C106" s="293"/>
      <c r="D106" s="237" t="s">
        <v>182</v>
      </c>
      <c r="E106" s="237" t="s">
        <v>184</v>
      </c>
      <c r="F106" s="295" t="s">
        <v>277</v>
      </c>
      <c r="G106" s="237" t="s">
        <v>281</v>
      </c>
      <c r="H106" s="237">
        <v>2</v>
      </c>
      <c r="I106" s="231">
        <v>1632.5</v>
      </c>
      <c r="J106" s="231">
        <v>1366.8</v>
      </c>
      <c r="K106" s="231">
        <v>1566.8</v>
      </c>
    </row>
    <row r="107" spans="2:11" ht="42.75">
      <c r="B107" s="299" t="s">
        <v>282</v>
      </c>
      <c r="C107" s="300"/>
      <c r="D107" s="237" t="s">
        <v>182</v>
      </c>
      <c r="E107" s="237" t="s">
        <v>184</v>
      </c>
      <c r="F107" s="295" t="s">
        <v>283</v>
      </c>
      <c r="G107" s="237"/>
      <c r="H107" s="237"/>
      <c r="I107" s="231">
        <f>I108</f>
        <v>53.1</v>
      </c>
      <c r="J107" s="231">
        <f>J108</f>
        <v>0</v>
      </c>
      <c r="K107" s="231">
        <f>K108</f>
        <v>0</v>
      </c>
    </row>
    <row r="108" spans="2:11" ht="42.75">
      <c r="B108" s="301" t="s">
        <v>278</v>
      </c>
      <c r="C108" s="300"/>
      <c r="D108" s="237" t="s">
        <v>182</v>
      </c>
      <c r="E108" s="237" t="s">
        <v>184</v>
      </c>
      <c r="F108" s="295" t="s">
        <v>283</v>
      </c>
      <c r="G108" s="237" t="s">
        <v>279</v>
      </c>
      <c r="H108" s="237"/>
      <c r="I108" s="231">
        <f>I109</f>
        <v>53.1</v>
      </c>
      <c r="J108" s="231">
        <f>J109</f>
        <v>0</v>
      </c>
      <c r="K108" s="231">
        <f>K109</f>
        <v>0</v>
      </c>
    </row>
    <row r="109" spans="2:11" ht="14.25" customHeight="1">
      <c r="B109" s="207" t="s">
        <v>280</v>
      </c>
      <c r="C109" s="300"/>
      <c r="D109" s="237" t="s">
        <v>182</v>
      </c>
      <c r="E109" s="237" t="s">
        <v>184</v>
      </c>
      <c r="F109" s="295" t="s">
        <v>283</v>
      </c>
      <c r="G109" s="237" t="s">
        <v>281</v>
      </c>
      <c r="H109" s="237"/>
      <c r="I109" s="231">
        <f>I110</f>
        <v>53.1</v>
      </c>
      <c r="J109" s="231">
        <f>J110</f>
        <v>0</v>
      </c>
      <c r="K109" s="231">
        <f>K110</f>
        <v>0</v>
      </c>
    </row>
    <row r="110" spans="2:12" ht="14.25" customHeight="1">
      <c r="B110" s="207" t="s">
        <v>271</v>
      </c>
      <c r="C110" s="300"/>
      <c r="D110" s="237" t="s">
        <v>182</v>
      </c>
      <c r="E110" s="237" t="s">
        <v>184</v>
      </c>
      <c r="F110" s="295" t="s">
        <v>283</v>
      </c>
      <c r="G110" s="237" t="s">
        <v>281</v>
      </c>
      <c r="H110" s="237">
        <v>3</v>
      </c>
      <c r="I110" s="231">
        <v>53.1</v>
      </c>
      <c r="J110" s="231"/>
      <c r="K110" s="231"/>
      <c r="L110" s="261">
        <v>53.1</v>
      </c>
    </row>
    <row r="111" spans="2:11" ht="27.75" customHeight="1">
      <c r="B111" s="289" t="s">
        <v>187</v>
      </c>
      <c r="C111" s="290"/>
      <c r="D111" s="291" t="s">
        <v>182</v>
      </c>
      <c r="E111" s="291" t="s">
        <v>188</v>
      </c>
      <c r="F111" s="238"/>
      <c r="G111" s="237"/>
      <c r="H111" s="237"/>
      <c r="I111" s="231">
        <f>I112+I118</f>
        <v>12517.9</v>
      </c>
      <c r="J111" s="231">
        <f>J112+J118</f>
        <v>10190.099999999999</v>
      </c>
      <c r="K111" s="231">
        <f>K112+K118</f>
        <v>10390.099999999999</v>
      </c>
    </row>
    <row r="112" spans="2:11" ht="27.75" customHeight="1">
      <c r="B112" s="283" t="s">
        <v>610</v>
      </c>
      <c r="C112" s="293"/>
      <c r="D112" s="237" t="s">
        <v>182</v>
      </c>
      <c r="E112" s="237" t="s">
        <v>188</v>
      </c>
      <c r="F112" s="295" t="s">
        <v>296</v>
      </c>
      <c r="G112" s="237"/>
      <c r="H112" s="237"/>
      <c r="I112" s="231">
        <f>I114</f>
        <v>15</v>
      </c>
      <c r="J112" s="231">
        <f>J114</f>
        <v>0</v>
      </c>
      <c r="K112" s="231">
        <f>K114</f>
        <v>0</v>
      </c>
    </row>
    <row r="113" spans="2:11" ht="14.25" customHeight="1">
      <c r="B113" s="207" t="s">
        <v>297</v>
      </c>
      <c r="C113" s="293"/>
      <c r="D113" s="237" t="s">
        <v>182</v>
      </c>
      <c r="E113" s="237" t="s">
        <v>188</v>
      </c>
      <c r="F113" s="295" t="s">
        <v>296</v>
      </c>
      <c r="G113" s="237"/>
      <c r="H113" s="237"/>
      <c r="I113" s="231">
        <f>I114</f>
        <v>15</v>
      </c>
      <c r="J113" s="231">
        <f>J114</f>
        <v>0</v>
      </c>
      <c r="K113" s="231">
        <f>K114</f>
        <v>0</v>
      </c>
    </row>
    <row r="114" spans="2:11" ht="14.25" customHeight="1">
      <c r="B114" s="207" t="s">
        <v>298</v>
      </c>
      <c r="C114" s="293"/>
      <c r="D114" s="237" t="s">
        <v>182</v>
      </c>
      <c r="E114" s="237" t="s">
        <v>188</v>
      </c>
      <c r="F114" s="295" t="s">
        <v>299</v>
      </c>
      <c r="G114" s="237"/>
      <c r="H114" s="237"/>
      <c r="I114" s="231">
        <f>I115</f>
        <v>15</v>
      </c>
      <c r="J114" s="231">
        <f>J115</f>
        <v>0</v>
      </c>
      <c r="K114" s="231">
        <f>K115</f>
        <v>0</v>
      </c>
    </row>
    <row r="115" spans="2:11" ht="14.25" customHeight="1">
      <c r="B115" s="206" t="s">
        <v>286</v>
      </c>
      <c r="C115" s="293"/>
      <c r="D115" s="237" t="s">
        <v>182</v>
      </c>
      <c r="E115" s="237" t="s">
        <v>188</v>
      </c>
      <c r="F115" s="295" t="s">
        <v>299</v>
      </c>
      <c r="G115" s="237" t="s">
        <v>287</v>
      </c>
      <c r="H115" s="237"/>
      <c r="I115" s="231">
        <f>I116</f>
        <v>15</v>
      </c>
      <c r="J115" s="231">
        <f>J116</f>
        <v>0</v>
      </c>
      <c r="K115" s="231">
        <f>K116</f>
        <v>0</v>
      </c>
    </row>
    <row r="116" spans="2:11" ht="14.25" customHeight="1">
      <c r="B116" s="206" t="s">
        <v>288</v>
      </c>
      <c r="C116" s="293"/>
      <c r="D116" s="237" t="s">
        <v>182</v>
      </c>
      <c r="E116" s="237" t="s">
        <v>188</v>
      </c>
      <c r="F116" s="295" t="s">
        <v>299</v>
      </c>
      <c r="G116" s="237" t="s">
        <v>289</v>
      </c>
      <c r="H116" s="237"/>
      <c r="I116" s="231">
        <f>I117</f>
        <v>15</v>
      </c>
      <c r="J116" s="231">
        <f>J117</f>
        <v>0</v>
      </c>
      <c r="K116" s="231">
        <f>K117</f>
        <v>0</v>
      </c>
    </row>
    <row r="117" spans="2:11" ht="14.25" customHeight="1">
      <c r="B117" s="207" t="s">
        <v>270</v>
      </c>
      <c r="C117" s="286"/>
      <c r="D117" s="237" t="s">
        <v>182</v>
      </c>
      <c r="E117" s="237" t="s">
        <v>188</v>
      </c>
      <c r="F117" s="295" t="s">
        <v>299</v>
      </c>
      <c r="G117" s="237" t="s">
        <v>289</v>
      </c>
      <c r="H117" s="237" t="s">
        <v>294</v>
      </c>
      <c r="I117" s="231">
        <v>15</v>
      </c>
      <c r="J117" s="231"/>
      <c r="K117" s="231"/>
    </row>
    <row r="118" spans="2:11" ht="14.25" customHeight="1">
      <c r="B118" s="207" t="s">
        <v>274</v>
      </c>
      <c r="C118" s="286"/>
      <c r="D118" s="237" t="s">
        <v>182</v>
      </c>
      <c r="E118" s="237" t="s">
        <v>188</v>
      </c>
      <c r="F118" s="237" t="s">
        <v>275</v>
      </c>
      <c r="G118" s="237"/>
      <c r="H118" s="237"/>
      <c r="I118" s="231">
        <f>I119+I129</f>
        <v>12502.9</v>
      </c>
      <c r="J118" s="231">
        <f>J119</f>
        <v>10190.099999999999</v>
      </c>
      <c r="K118" s="231">
        <f>K119</f>
        <v>10390.099999999999</v>
      </c>
    </row>
    <row r="119" spans="2:11" ht="14.25" customHeight="1">
      <c r="B119" s="294" t="s">
        <v>300</v>
      </c>
      <c r="C119" s="293"/>
      <c r="D119" s="237" t="s">
        <v>182</v>
      </c>
      <c r="E119" s="237" t="s">
        <v>188</v>
      </c>
      <c r="F119" s="295" t="s">
        <v>301</v>
      </c>
      <c r="G119" s="237"/>
      <c r="H119" s="237"/>
      <c r="I119" s="231">
        <f>I120+I123+I126</f>
        <v>12168.3</v>
      </c>
      <c r="J119" s="231">
        <f>J120+J123+J126</f>
        <v>10190.099999999999</v>
      </c>
      <c r="K119" s="231">
        <f>K120+K123+K126</f>
        <v>10390.099999999999</v>
      </c>
    </row>
    <row r="120" spans="1:256" s="318" customFormat="1" ht="41.25" customHeight="1">
      <c r="A120" s="317"/>
      <c r="B120" s="296" t="s">
        <v>278</v>
      </c>
      <c r="C120" s="297"/>
      <c r="D120" s="237" t="s">
        <v>182</v>
      </c>
      <c r="E120" s="237" t="s">
        <v>188</v>
      </c>
      <c r="F120" s="295" t="s">
        <v>301</v>
      </c>
      <c r="G120" s="237" t="s">
        <v>279</v>
      </c>
      <c r="H120" s="237"/>
      <c r="I120" s="231">
        <f>I121</f>
        <v>11344.8</v>
      </c>
      <c r="J120" s="231">
        <f>J121</f>
        <v>10000.3</v>
      </c>
      <c r="K120" s="231">
        <f>K121</f>
        <v>10200.3</v>
      </c>
      <c r="L120" s="261"/>
      <c r="M120" s="261"/>
      <c r="N120" s="261"/>
      <c r="O120" s="261"/>
      <c r="P120" s="261"/>
      <c r="Q120" s="261"/>
      <c r="R120" s="261"/>
      <c r="S120" s="261"/>
      <c r="T120" s="261"/>
      <c r="U120" s="261"/>
      <c r="V120" s="261"/>
      <c r="W120" s="261"/>
      <c r="X120" s="261"/>
      <c r="Y120" s="261"/>
      <c r="Z120" s="261"/>
      <c r="AA120" s="261"/>
      <c r="AB120" s="261"/>
      <c r="AC120" s="261"/>
      <c r="AD120" s="261"/>
      <c r="AE120" s="261"/>
      <c r="AF120" s="317"/>
      <c r="AG120" s="317"/>
      <c r="AH120" s="317"/>
      <c r="AI120" s="317"/>
      <c r="AJ120" s="317"/>
      <c r="AK120" s="317"/>
      <c r="AL120" s="317"/>
      <c r="AM120" s="317"/>
      <c r="AN120" s="317"/>
      <c r="AO120" s="317"/>
      <c r="AP120" s="317"/>
      <c r="AQ120" s="317"/>
      <c r="AR120" s="317"/>
      <c r="AS120" s="317"/>
      <c r="AT120" s="317"/>
      <c r="AU120" s="317"/>
      <c r="AV120" s="317"/>
      <c r="AW120" s="317"/>
      <c r="AX120" s="317"/>
      <c r="AY120" s="317"/>
      <c r="AZ120" s="317"/>
      <c r="BA120" s="317"/>
      <c r="BB120" s="317"/>
      <c r="BC120" s="317"/>
      <c r="BD120" s="317"/>
      <c r="BE120" s="317"/>
      <c r="BF120" s="317"/>
      <c r="BG120" s="317"/>
      <c r="BH120" s="317"/>
      <c r="BI120" s="317"/>
      <c r="BJ120" s="317"/>
      <c r="BK120" s="317"/>
      <c r="BL120" s="317"/>
      <c r="BM120" s="317"/>
      <c r="BN120" s="317"/>
      <c r="IS120" s="262"/>
      <c r="IT120" s="262"/>
      <c r="IU120" s="262"/>
      <c r="IV120" s="262"/>
    </row>
    <row r="121" spans="1:256" s="318" customFormat="1" ht="16.5" customHeight="1">
      <c r="A121" s="317"/>
      <c r="B121" s="207" t="s">
        <v>280</v>
      </c>
      <c r="C121" s="297"/>
      <c r="D121" s="237" t="s">
        <v>182</v>
      </c>
      <c r="E121" s="237" t="s">
        <v>188</v>
      </c>
      <c r="F121" s="295" t="s">
        <v>301</v>
      </c>
      <c r="G121" s="237" t="s">
        <v>281</v>
      </c>
      <c r="H121" s="237"/>
      <c r="I121" s="231">
        <f>I122</f>
        <v>11344.8</v>
      </c>
      <c r="J121" s="231">
        <f>J122</f>
        <v>10000.3</v>
      </c>
      <c r="K121" s="231">
        <f>K122</f>
        <v>10200.3</v>
      </c>
      <c r="L121" s="261"/>
      <c r="M121" s="261"/>
      <c r="N121" s="261"/>
      <c r="O121" s="261"/>
      <c r="P121" s="261"/>
      <c r="Q121" s="261"/>
      <c r="R121" s="261"/>
      <c r="S121" s="261"/>
      <c r="T121" s="261"/>
      <c r="U121" s="261"/>
      <c r="V121" s="261"/>
      <c r="W121" s="261"/>
      <c r="X121" s="261"/>
      <c r="Y121" s="261"/>
      <c r="Z121" s="261"/>
      <c r="AA121" s="261"/>
      <c r="AB121" s="261"/>
      <c r="AC121" s="261"/>
      <c r="AD121" s="261"/>
      <c r="AE121" s="261"/>
      <c r="AF121" s="317"/>
      <c r="AG121" s="317"/>
      <c r="AH121" s="317"/>
      <c r="AI121" s="317"/>
      <c r="AJ121" s="317"/>
      <c r="AK121" s="317"/>
      <c r="AL121" s="317"/>
      <c r="AM121" s="317"/>
      <c r="AN121" s="317"/>
      <c r="AO121" s="317"/>
      <c r="AP121" s="317"/>
      <c r="AQ121" s="317"/>
      <c r="AR121" s="317"/>
      <c r="AS121" s="317"/>
      <c r="AT121" s="317"/>
      <c r="AU121" s="317"/>
      <c r="AV121" s="317"/>
      <c r="AW121" s="317"/>
      <c r="AX121" s="317"/>
      <c r="AY121" s="317"/>
      <c r="AZ121" s="317"/>
      <c r="BA121" s="317"/>
      <c r="BB121" s="317"/>
      <c r="BC121" s="317"/>
      <c r="BD121" s="317"/>
      <c r="BE121" s="317"/>
      <c r="BF121" s="317"/>
      <c r="BG121" s="317"/>
      <c r="BH121" s="317"/>
      <c r="BI121" s="317"/>
      <c r="BJ121" s="317"/>
      <c r="BK121" s="317"/>
      <c r="BL121" s="317"/>
      <c r="BM121" s="317"/>
      <c r="BN121" s="317"/>
      <c r="IS121" s="262"/>
      <c r="IT121" s="262"/>
      <c r="IU121" s="262"/>
      <c r="IV121" s="262"/>
    </row>
    <row r="122" spans="1:256" s="318" customFormat="1" ht="16.5" customHeight="1">
      <c r="A122" s="317"/>
      <c r="B122" s="207" t="s">
        <v>270</v>
      </c>
      <c r="C122" s="297"/>
      <c r="D122" s="237" t="s">
        <v>182</v>
      </c>
      <c r="E122" s="237" t="s">
        <v>188</v>
      </c>
      <c r="F122" s="295" t="s">
        <v>301</v>
      </c>
      <c r="G122" s="237" t="s">
        <v>281</v>
      </c>
      <c r="H122" s="237">
        <v>2</v>
      </c>
      <c r="I122" s="231">
        <v>11344.8</v>
      </c>
      <c r="J122" s="231">
        <v>10000.3</v>
      </c>
      <c r="K122" s="231">
        <v>10200.3</v>
      </c>
      <c r="L122" s="319">
        <v>-55.5</v>
      </c>
      <c r="M122" s="261"/>
      <c r="N122" s="261"/>
      <c r="O122" s="261"/>
      <c r="P122" s="261"/>
      <c r="Q122" s="261"/>
      <c r="R122" s="261"/>
      <c r="S122" s="261"/>
      <c r="T122" s="261"/>
      <c r="U122" s="261"/>
      <c r="V122" s="261"/>
      <c r="W122" s="261"/>
      <c r="X122" s="261"/>
      <c r="Y122" s="261"/>
      <c r="Z122" s="261"/>
      <c r="AA122" s="261"/>
      <c r="AB122" s="261"/>
      <c r="AC122" s="261"/>
      <c r="AD122" s="261"/>
      <c r="AE122" s="261"/>
      <c r="AF122" s="317"/>
      <c r="AG122" s="317"/>
      <c r="AH122" s="317"/>
      <c r="AI122" s="317"/>
      <c r="AJ122" s="317"/>
      <c r="AK122" s="317"/>
      <c r="AL122" s="317"/>
      <c r="AM122" s="317"/>
      <c r="AN122" s="317"/>
      <c r="AO122" s="317"/>
      <c r="AP122" s="317"/>
      <c r="AQ122" s="317"/>
      <c r="AR122" s="317"/>
      <c r="AS122" s="317"/>
      <c r="AT122" s="317"/>
      <c r="AU122" s="317"/>
      <c r="AV122" s="317"/>
      <c r="AW122" s="317"/>
      <c r="AX122" s="317"/>
      <c r="AY122" s="317"/>
      <c r="AZ122" s="317"/>
      <c r="BA122" s="317"/>
      <c r="BB122" s="317"/>
      <c r="BC122" s="317"/>
      <c r="BD122" s="317"/>
      <c r="BE122" s="317"/>
      <c r="BF122" s="317"/>
      <c r="BG122" s="317"/>
      <c r="BH122" s="317"/>
      <c r="BI122" s="317"/>
      <c r="BJ122" s="317"/>
      <c r="BK122" s="317"/>
      <c r="BL122" s="317"/>
      <c r="BM122" s="317"/>
      <c r="BN122" s="317"/>
      <c r="IS122" s="262"/>
      <c r="IT122" s="262"/>
      <c r="IU122" s="262"/>
      <c r="IV122" s="262"/>
    </row>
    <row r="123" spans="2:11" ht="14.25" customHeight="1">
      <c r="B123" s="206" t="s">
        <v>286</v>
      </c>
      <c r="C123" s="293"/>
      <c r="D123" s="237" t="s">
        <v>182</v>
      </c>
      <c r="E123" s="237" t="s">
        <v>188</v>
      </c>
      <c r="F123" s="295" t="s">
        <v>301</v>
      </c>
      <c r="G123" s="237" t="s">
        <v>287</v>
      </c>
      <c r="H123" s="237"/>
      <c r="I123" s="231">
        <f>I124</f>
        <v>788.5</v>
      </c>
      <c r="J123" s="231">
        <f>J124</f>
        <v>189.8</v>
      </c>
      <c r="K123" s="231">
        <f>K124</f>
        <v>189.8</v>
      </c>
    </row>
    <row r="124" spans="2:11" ht="14.25" customHeight="1">
      <c r="B124" s="206" t="s">
        <v>288</v>
      </c>
      <c r="C124" s="293"/>
      <c r="D124" s="237" t="s">
        <v>182</v>
      </c>
      <c r="E124" s="237" t="s">
        <v>188</v>
      </c>
      <c r="F124" s="295" t="s">
        <v>301</v>
      </c>
      <c r="G124" s="237" t="s">
        <v>289</v>
      </c>
      <c r="H124" s="237"/>
      <c r="I124" s="231">
        <f>I125</f>
        <v>788.5</v>
      </c>
      <c r="J124" s="231">
        <f>J125</f>
        <v>189.8</v>
      </c>
      <c r="K124" s="231">
        <f>K125</f>
        <v>189.8</v>
      </c>
    </row>
    <row r="125" spans="2:12" ht="17.25" customHeight="1">
      <c r="B125" s="207" t="s">
        <v>270</v>
      </c>
      <c r="C125" s="293"/>
      <c r="D125" s="237" t="s">
        <v>182</v>
      </c>
      <c r="E125" s="237" t="s">
        <v>188</v>
      </c>
      <c r="F125" s="295" t="s">
        <v>301</v>
      </c>
      <c r="G125" s="237" t="s">
        <v>289</v>
      </c>
      <c r="H125" s="237">
        <v>2</v>
      </c>
      <c r="I125" s="231">
        <v>788.5</v>
      </c>
      <c r="J125" s="231">
        <v>189.8</v>
      </c>
      <c r="K125" s="231">
        <v>189.8</v>
      </c>
      <c r="L125" s="261">
        <v>35</v>
      </c>
    </row>
    <row r="126" spans="2:11" ht="14.25" customHeight="1">
      <c r="B126" s="297" t="s">
        <v>290</v>
      </c>
      <c r="C126" s="293"/>
      <c r="D126" s="237" t="s">
        <v>182</v>
      </c>
      <c r="E126" s="237" t="s">
        <v>188</v>
      </c>
      <c r="F126" s="295" t="s">
        <v>301</v>
      </c>
      <c r="G126" s="298">
        <v>800</v>
      </c>
      <c r="H126" s="303"/>
      <c r="I126" s="231">
        <f>I127</f>
        <v>35</v>
      </c>
      <c r="J126" s="231">
        <f>J127</f>
        <v>0</v>
      </c>
      <c r="K126" s="231">
        <f>K127</f>
        <v>0</v>
      </c>
    </row>
    <row r="127" spans="2:11" ht="14.25" customHeight="1">
      <c r="B127" s="297" t="s">
        <v>292</v>
      </c>
      <c r="C127" s="293"/>
      <c r="D127" s="237" t="s">
        <v>182</v>
      </c>
      <c r="E127" s="237" t="s">
        <v>188</v>
      </c>
      <c r="F127" s="295" t="s">
        <v>301</v>
      </c>
      <c r="G127" s="298">
        <v>850</v>
      </c>
      <c r="H127" s="303"/>
      <c r="I127" s="231">
        <f>I128</f>
        <v>35</v>
      </c>
      <c r="J127" s="231">
        <f>J128</f>
        <v>0</v>
      </c>
      <c r="K127" s="231">
        <f>K128</f>
        <v>0</v>
      </c>
    </row>
    <row r="128" spans="2:11" ht="14.25" customHeight="1">
      <c r="B128" s="297" t="s">
        <v>270</v>
      </c>
      <c r="C128" s="293"/>
      <c r="D128" s="237" t="s">
        <v>182</v>
      </c>
      <c r="E128" s="237" t="s">
        <v>188</v>
      </c>
      <c r="F128" s="295" t="s">
        <v>301</v>
      </c>
      <c r="G128" s="298">
        <v>850</v>
      </c>
      <c r="H128" s="298">
        <v>2</v>
      </c>
      <c r="I128" s="231">
        <v>35</v>
      </c>
      <c r="J128" s="231"/>
      <c r="K128" s="231"/>
    </row>
    <row r="129" spans="2:11" ht="41.25" customHeight="1">
      <c r="B129" s="299" t="s">
        <v>282</v>
      </c>
      <c r="C129" s="300"/>
      <c r="D129" s="237" t="s">
        <v>182</v>
      </c>
      <c r="E129" s="237" t="s">
        <v>188</v>
      </c>
      <c r="F129" s="295" t="s">
        <v>283</v>
      </c>
      <c r="G129" s="237"/>
      <c r="H129" s="237"/>
      <c r="I129" s="231">
        <f>I130</f>
        <v>334.6</v>
      </c>
      <c r="J129" s="231">
        <f>J130</f>
        <v>0</v>
      </c>
      <c r="K129" s="231">
        <f>K130</f>
        <v>0</v>
      </c>
    </row>
    <row r="130" spans="2:11" ht="41.25" customHeight="1">
      <c r="B130" s="301" t="s">
        <v>278</v>
      </c>
      <c r="C130" s="300"/>
      <c r="D130" s="237" t="s">
        <v>182</v>
      </c>
      <c r="E130" s="237" t="s">
        <v>188</v>
      </c>
      <c r="F130" s="295" t="s">
        <v>283</v>
      </c>
      <c r="G130" s="237" t="s">
        <v>279</v>
      </c>
      <c r="H130" s="237"/>
      <c r="I130" s="231">
        <f>I131</f>
        <v>334.6</v>
      </c>
      <c r="J130" s="231">
        <f>J131</f>
        <v>0</v>
      </c>
      <c r="K130" s="231">
        <f>K131</f>
        <v>0</v>
      </c>
    </row>
    <row r="131" spans="2:11" ht="14.25" customHeight="1">
      <c r="B131" s="207" t="s">
        <v>280</v>
      </c>
      <c r="C131" s="300"/>
      <c r="D131" s="237" t="s">
        <v>182</v>
      </c>
      <c r="E131" s="237" t="s">
        <v>188</v>
      </c>
      <c r="F131" s="295" t="s">
        <v>283</v>
      </c>
      <c r="G131" s="237" t="s">
        <v>281</v>
      </c>
      <c r="H131" s="237"/>
      <c r="I131" s="231">
        <f>I132</f>
        <v>334.6</v>
      </c>
      <c r="J131" s="231">
        <f>J132</f>
        <v>0</v>
      </c>
      <c r="K131" s="231">
        <f>K132</f>
        <v>0</v>
      </c>
    </row>
    <row r="132" spans="2:12" ht="14.25" customHeight="1">
      <c r="B132" s="207" t="s">
        <v>271</v>
      </c>
      <c r="C132" s="300"/>
      <c r="D132" s="237" t="s">
        <v>182</v>
      </c>
      <c r="E132" s="237" t="s">
        <v>188</v>
      </c>
      <c r="F132" s="295" t="s">
        <v>283</v>
      </c>
      <c r="G132" s="237" t="s">
        <v>281</v>
      </c>
      <c r="H132" s="237">
        <v>3</v>
      </c>
      <c r="I132" s="231">
        <v>334.6</v>
      </c>
      <c r="J132" s="231"/>
      <c r="K132" s="231"/>
      <c r="L132" s="261">
        <v>334.6</v>
      </c>
    </row>
    <row r="133" spans="2:11" ht="15" customHeight="1">
      <c r="B133" s="320" t="s">
        <v>189</v>
      </c>
      <c r="C133" s="290"/>
      <c r="D133" s="291" t="s">
        <v>182</v>
      </c>
      <c r="E133" s="291" t="s">
        <v>190</v>
      </c>
      <c r="F133" s="295"/>
      <c r="G133" s="237"/>
      <c r="H133" s="237"/>
      <c r="I133" s="231">
        <f>I134</f>
        <v>48.2</v>
      </c>
      <c r="J133" s="231">
        <f>J134</f>
        <v>3.4</v>
      </c>
      <c r="K133" s="231">
        <f>K134</f>
        <v>3</v>
      </c>
    </row>
    <row r="134" spans="2:11" ht="15" customHeight="1">
      <c r="B134" s="207" t="s">
        <v>274</v>
      </c>
      <c r="C134" s="293"/>
      <c r="D134" s="237" t="s">
        <v>182</v>
      </c>
      <c r="E134" s="237" t="s">
        <v>190</v>
      </c>
      <c r="F134" s="237" t="s">
        <v>275</v>
      </c>
      <c r="G134" s="237"/>
      <c r="H134" s="237"/>
      <c r="I134" s="231">
        <f>I135</f>
        <v>48.2</v>
      </c>
      <c r="J134" s="231">
        <f>J135</f>
        <v>3.4</v>
      </c>
      <c r="K134" s="231">
        <f>K135</f>
        <v>3</v>
      </c>
    </row>
    <row r="135" spans="2:11" ht="40.5" customHeight="1">
      <c r="B135" s="296" t="s">
        <v>302</v>
      </c>
      <c r="C135" s="293"/>
      <c r="D135" s="237" t="s">
        <v>182</v>
      </c>
      <c r="E135" s="237" t="s">
        <v>190</v>
      </c>
      <c r="F135" s="295" t="s">
        <v>303</v>
      </c>
      <c r="G135" s="237"/>
      <c r="H135" s="237"/>
      <c r="I135" s="231">
        <f>I136</f>
        <v>48.2</v>
      </c>
      <c r="J135" s="231">
        <f>J136</f>
        <v>3.4</v>
      </c>
      <c r="K135" s="231">
        <f>K136</f>
        <v>3</v>
      </c>
    </row>
    <row r="136" spans="2:11" ht="15.75" customHeight="1">
      <c r="B136" s="206" t="s">
        <v>286</v>
      </c>
      <c r="C136" s="293"/>
      <c r="D136" s="237" t="s">
        <v>182</v>
      </c>
      <c r="E136" s="237" t="s">
        <v>190</v>
      </c>
      <c r="F136" s="295" t="s">
        <v>303</v>
      </c>
      <c r="G136" s="237" t="s">
        <v>287</v>
      </c>
      <c r="H136" s="237"/>
      <c r="I136" s="231">
        <f>I137</f>
        <v>48.2</v>
      </c>
      <c r="J136" s="231">
        <f>J137</f>
        <v>3.4</v>
      </c>
      <c r="K136" s="231">
        <f>K137</f>
        <v>3</v>
      </c>
    </row>
    <row r="137" spans="2:11" ht="12.75" customHeight="1">
      <c r="B137" s="206" t="s">
        <v>288</v>
      </c>
      <c r="C137" s="293"/>
      <c r="D137" s="237" t="s">
        <v>182</v>
      </c>
      <c r="E137" s="237" t="s">
        <v>190</v>
      </c>
      <c r="F137" s="295" t="s">
        <v>303</v>
      </c>
      <c r="G137" s="237" t="s">
        <v>289</v>
      </c>
      <c r="H137" s="237"/>
      <c r="I137" s="231">
        <f>I138</f>
        <v>48.2</v>
      </c>
      <c r="J137" s="231">
        <f>J138</f>
        <v>3.4</v>
      </c>
      <c r="K137" s="231">
        <f>K138</f>
        <v>3</v>
      </c>
    </row>
    <row r="138" spans="2:11" ht="14.25" customHeight="1">
      <c r="B138" s="207" t="s">
        <v>272</v>
      </c>
      <c r="C138" s="293"/>
      <c r="D138" s="237" t="s">
        <v>182</v>
      </c>
      <c r="E138" s="237" t="s">
        <v>190</v>
      </c>
      <c r="F138" s="295" t="s">
        <v>303</v>
      </c>
      <c r="G138" s="237" t="s">
        <v>289</v>
      </c>
      <c r="H138" s="237" t="s">
        <v>304</v>
      </c>
      <c r="I138" s="231">
        <v>48.2</v>
      </c>
      <c r="J138" s="231">
        <v>3.4</v>
      </c>
      <c r="K138" s="231">
        <v>3</v>
      </c>
    </row>
    <row r="139" spans="2:11" ht="12.75" customHeight="1">
      <c r="B139" s="302" t="s">
        <v>193</v>
      </c>
      <c r="C139" s="312"/>
      <c r="D139" s="291" t="s">
        <v>182</v>
      </c>
      <c r="E139" s="291" t="s">
        <v>194</v>
      </c>
      <c r="F139" s="238"/>
      <c r="G139" s="237"/>
      <c r="H139" s="237"/>
      <c r="I139" s="231">
        <f>I140</f>
        <v>100</v>
      </c>
      <c r="J139" s="231">
        <f>J140</f>
        <v>100</v>
      </c>
      <c r="K139" s="231">
        <f>K140</f>
        <v>100</v>
      </c>
    </row>
    <row r="140" spans="2:11" ht="15.75" customHeight="1">
      <c r="B140" s="206" t="s">
        <v>274</v>
      </c>
      <c r="C140" s="293"/>
      <c r="D140" s="237" t="s">
        <v>182</v>
      </c>
      <c r="E140" s="237" t="s">
        <v>194</v>
      </c>
      <c r="F140" s="238" t="s">
        <v>275</v>
      </c>
      <c r="G140" s="237"/>
      <c r="H140" s="237"/>
      <c r="I140" s="231">
        <f>I141</f>
        <v>100</v>
      </c>
      <c r="J140" s="231">
        <f>J141</f>
        <v>100</v>
      </c>
      <c r="K140" s="231">
        <f>K141</f>
        <v>100</v>
      </c>
    </row>
    <row r="141" spans="2:11" ht="13.5" customHeight="1">
      <c r="B141" s="206" t="s">
        <v>305</v>
      </c>
      <c r="C141" s="293"/>
      <c r="D141" s="237" t="s">
        <v>182</v>
      </c>
      <c r="E141" s="237" t="s">
        <v>194</v>
      </c>
      <c r="F141" s="295" t="s">
        <v>306</v>
      </c>
      <c r="G141" s="237"/>
      <c r="H141" s="237"/>
      <c r="I141" s="231">
        <f>I142</f>
        <v>100</v>
      </c>
      <c r="J141" s="231">
        <f>J142</f>
        <v>100</v>
      </c>
      <c r="K141" s="231">
        <f>K142</f>
        <v>100</v>
      </c>
    </row>
    <row r="142" spans="2:11" ht="12.75" customHeight="1">
      <c r="B142" s="206" t="s">
        <v>290</v>
      </c>
      <c r="C142" s="293"/>
      <c r="D142" s="237" t="s">
        <v>182</v>
      </c>
      <c r="E142" s="237" t="s">
        <v>194</v>
      </c>
      <c r="F142" s="295" t="s">
        <v>306</v>
      </c>
      <c r="G142" s="237" t="s">
        <v>291</v>
      </c>
      <c r="H142" s="237"/>
      <c r="I142" s="231">
        <f>I143</f>
        <v>100</v>
      </c>
      <c r="J142" s="231">
        <f>J143</f>
        <v>100</v>
      </c>
      <c r="K142" s="231">
        <f>K143</f>
        <v>100</v>
      </c>
    </row>
    <row r="143" spans="2:11" ht="12.75" customHeight="1">
      <c r="B143" s="206" t="s">
        <v>307</v>
      </c>
      <c r="C143" s="293"/>
      <c r="D143" s="237" t="s">
        <v>182</v>
      </c>
      <c r="E143" s="237" t="s">
        <v>194</v>
      </c>
      <c r="F143" s="295" t="s">
        <v>306</v>
      </c>
      <c r="G143" s="237" t="s">
        <v>308</v>
      </c>
      <c r="H143" s="237"/>
      <c r="I143" s="231">
        <f>I144</f>
        <v>100</v>
      </c>
      <c r="J143" s="231">
        <f>J144</f>
        <v>100</v>
      </c>
      <c r="K143" s="231">
        <f>K144</f>
        <v>100</v>
      </c>
    </row>
    <row r="144" spans="2:11" ht="12.75" customHeight="1">
      <c r="B144" s="207" t="s">
        <v>270</v>
      </c>
      <c r="C144" s="293"/>
      <c r="D144" s="237" t="s">
        <v>182</v>
      </c>
      <c r="E144" s="237" t="s">
        <v>194</v>
      </c>
      <c r="F144" s="295" t="s">
        <v>306</v>
      </c>
      <c r="G144" s="237" t="s">
        <v>308</v>
      </c>
      <c r="H144" s="237">
        <v>2</v>
      </c>
      <c r="I144" s="231">
        <v>100</v>
      </c>
      <c r="J144" s="231">
        <v>100</v>
      </c>
      <c r="K144" s="231">
        <v>100</v>
      </c>
    </row>
    <row r="145" spans="2:11" ht="12.75" customHeight="1">
      <c r="B145" s="302" t="s">
        <v>195</v>
      </c>
      <c r="C145" s="290"/>
      <c r="D145" s="291" t="s">
        <v>182</v>
      </c>
      <c r="E145" s="291" t="s">
        <v>196</v>
      </c>
      <c r="F145" s="295"/>
      <c r="G145" s="237"/>
      <c r="H145" s="237"/>
      <c r="I145" s="231">
        <f>I153+I208+I171+I203+I149+I152</f>
        <v>16410.2</v>
      </c>
      <c r="J145" s="231">
        <f>J153+J208+J171</f>
        <v>9356.099999999999</v>
      </c>
      <c r="K145" s="231">
        <f>K153+K208+K171</f>
        <v>8815.8</v>
      </c>
    </row>
    <row r="146" spans="2:11" ht="28.5" customHeight="1">
      <c r="B146" s="206" t="s">
        <v>340</v>
      </c>
      <c r="C146" s="290"/>
      <c r="D146" s="237" t="s">
        <v>182</v>
      </c>
      <c r="E146" s="237" t="s">
        <v>196</v>
      </c>
      <c r="F146" s="295" t="s">
        <v>341</v>
      </c>
      <c r="G146" s="237"/>
      <c r="H146" s="237"/>
      <c r="I146" s="231">
        <f>I147+I152</f>
        <v>1508.5</v>
      </c>
      <c r="J146" s="231">
        <f>J147+J152</f>
        <v>0</v>
      </c>
      <c r="K146" s="231">
        <f>K147+K152</f>
        <v>0</v>
      </c>
    </row>
    <row r="147" spans="2:11" ht="12.75" customHeight="1">
      <c r="B147" s="206" t="s">
        <v>286</v>
      </c>
      <c r="C147" s="290"/>
      <c r="D147" s="237" t="s">
        <v>182</v>
      </c>
      <c r="E147" s="237" t="s">
        <v>196</v>
      </c>
      <c r="F147" s="295" t="s">
        <v>341</v>
      </c>
      <c r="G147" s="237" t="s">
        <v>287</v>
      </c>
      <c r="H147" s="237"/>
      <c r="I147" s="231">
        <f>I148</f>
        <v>1505.8</v>
      </c>
      <c r="J147" s="231">
        <f>J148</f>
        <v>0</v>
      </c>
      <c r="K147" s="231">
        <f>K148</f>
        <v>0</v>
      </c>
    </row>
    <row r="148" spans="2:11" ht="12.75" customHeight="1">
      <c r="B148" s="206" t="s">
        <v>288</v>
      </c>
      <c r="C148" s="290"/>
      <c r="D148" s="237" t="s">
        <v>182</v>
      </c>
      <c r="E148" s="237" t="s">
        <v>196</v>
      </c>
      <c r="F148" s="295" t="s">
        <v>341</v>
      </c>
      <c r="G148" s="237" t="s">
        <v>289</v>
      </c>
      <c r="H148" s="237"/>
      <c r="I148" s="231">
        <f>I149</f>
        <v>1505.8</v>
      </c>
      <c r="J148" s="231">
        <f>J149</f>
        <v>0</v>
      </c>
      <c r="K148" s="231">
        <f>K149</f>
        <v>0</v>
      </c>
    </row>
    <row r="149" spans="2:12" ht="12.75" customHeight="1">
      <c r="B149" s="207" t="s">
        <v>270</v>
      </c>
      <c r="C149" s="290"/>
      <c r="D149" s="237" t="s">
        <v>182</v>
      </c>
      <c r="E149" s="237" t="s">
        <v>196</v>
      </c>
      <c r="F149" s="295" t="s">
        <v>341</v>
      </c>
      <c r="G149" s="237" t="s">
        <v>289</v>
      </c>
      <c r="H149" s="237" t="s">
        <v>294</v>
      </c>
      <c r="I149" s="231">
        <v>1505.8</v>
      </c>
      <c r="J149" s="231"/>
      <c r="K149" s="231"/>
      <c r="L149" s="261">
        <v>808.8</v>
      </c>
    </row>
    <row r="150" spans="2:11" ht="12.75" customHeight="1">
      <c r="B150" s="297" t="s">
        <v>290</v>
      </c>
      <c r="C150" s="290"/>
      <c r="D150" s="237" t="s">
        <v>182</v>
      </c>
      <c r="E150" s="237" t="s">
        <v>196</v>
      </c>
      <c r="F150" s="295" t="s">
        <v>341</v>
      </c>
      <c r="G150" s="237" t="s">
        <v>291</v>
      </c>
      <c r="H150" s="237"/>
      <c r="I150" s="231">
        <f>I151</f>
        <v>2.7</v>
      </c>
      <c r="J150" s="231">
        <f>J151</f>
        <v>0</v>
      </c>
      <c r="K150" s="231">
        <f>K151</f>
        <v>0</v>
      </c>
    </row>
    <row r="151" spans="2:11" ht="12.75" customHeight="1">
      <c r="B151" s="297" t="s">
        <v>292</v>
      </c>
      <c r="C151" s="290"/>
      <c r="D151" s="237" t="s">
        <v>182</v>
      </c>
      <c r="E151" s="237" t="s">
        <v>196</v>
      </c>
      <c r="F151" s="295" t="s">
        <v>341</v>
      </c>
      <c r="G151" s="237" t="s">
        <v>293</v>
      </c>
      <c r="H151" s="237"/>
      <c r="I151" s="231">
        <f>I152</f>
        <v>2.7</v>
      </c>
      <c r="J151" s="231">
        <f>J152</f>
        <v>0</v>
      </c>
      <c r="K151" s="231">
        <f>K152</f>
        <v>0</v>
      </c>
    </row>
    <row r="152" spans="2:12" ht="12.75" customHeight="1">
      <c r="B152" s="297" t="s">
        <v>270</v>
      </c>
      <c r="C152" s="290"/>
      <c r="D152" s="237" t="s">
        <v>182</v>
      </c>
      <c r="E152" s="237" t="s">
        <v>196</v>
      </c>
      <c r="F152" s="295" t="s">
        <v>341</v>
      </c>
      <c r="G152" s="237" t="s">
        <v>293</v>
      </c>
      <c r="H152" s="237" t="s">
        <v>294</v>
      </c>
      <c r="I152" s="231">
        <v>2.7</v>
      </c>
      <c r="J152" s="231"/>
      <c r="K152" s="231"/>
      <c r="L152" s="261">
        <v>-0.3</v>
      </c>
    </row>
    <row r="153" spans="2:11" ht="28.5" customHeight="1">
      <c r="B153" s="321" t="s">
        <v>309</v>
      </c>
      <c r="C153" s="293"/>
      <c r="D153" s="237" t="s">
        <v>182</v>
      </c>
      <c r="E153" s="237" t="s">
        <v>196</v>
      </c>
      <c r="F153" s="322" t="s">
        <v>310</v>
      </c>
      <c r="G153" s="237"/>
      <c r="H153" s="237"/>
      <c r="I153" s="231">
        <f>I154</f>
        <v>11.3</v>
      </c>
      <c r="J153" s="231">
        <f>J154</f>
        <v>11.3</v>
      </c>
      <c r="K153" s="231">
        <f>K154</f>
        <v>0</v>
      </c>
    </row>
    <row r="154" spans="2:11" ht="12.75" customHeight="1">
      <c r="B154" s="294" t="s">
        <v>298</v>
      </c>
      <c r="C154" s="323"/>
      <c r="D154" s="237" t="s">
        <v>182</v>
      </c>
      <c r="E154" s="237" t="s">
        <v>196</v>
      </c>
      <c r="F154" s="87" t="s">
        <v>311</v>
      </c>
      <c r="G154" s="237"/>
      <c r="H154" s="237"/>
      <c r="I154" s="231">
        <f>I156</f>
        <v>11.3</v>
      </c>
      <c r="J154" s="231">
        <f>J157</f>
        <v>11.3</v>
      </c>
      <c r="K154" s="231">
        <f>K156</f>
        <v>0</v>
      </c>
    </row>
    <row r="155" spans="2:11" ht="12.75" customHeight="1" hidden="1">
      <c r="B155" s="324"/>
      <c r="C155" s="323"/>
      <c r="D155" s="237"/>
      <c r="E155" s="237"/>
      <c r="F155" s="87"/>
      <c r="G155" s="237"/>
      <c r="H155" s="237"/>
      <c r="I155" s="231">
        <f>I156</f>
        <v>11.3</v>
      </c>
      <c r="J155" s="231"/>
      <c r="K155" s="231"/>
    </row>
    <row r="156" spans="2:11" ht="12.75" customHeight="1" hidden="1">
      <c r="B156" s="325"/>
      <c r="C156" s="323"/>
      <c r="D156" s="237"/>
      <c r="E156" s="237"/>
      <c r="F156" s="87"/>
      <c r="G156" s="237"/>
      <c r="H156" s="237"/>
      <c r="I156" s="231">
        <f>I157</f>
        <v>11.3</v>
      </c>
      <c r="J156" s="231"/>
      <c r="K156" s="231"/>
    </row>
    <row r="157" spans="2:11" ht="12.75" customHeight="1">
      <c r="B157" s="206" t="s">
        <v>286</v>
      </c>
      <c r="C157" s="323"/>
      <c r="D157" s="237" t="s">
        <v>182</v>
      </c>
      <c r="E157" s="237" t="s">
        <v>196</v>
      </c>
      <c r="F157" s="87" t="s">
        <v>311</v>
      </c>
      <c r="G157" s="237" t="s">
        <v>287</v>
      </c>
      <c r="H157" s="237"/>
      <c r="I157" s="231">
        <f>I158</f>
        <v>11.3</v>
      </c>
      <c r="J157" s="231">
        <f>J158</f>
        <v>11.3</v>
      </c>
      <c r="K157" s="231">
        <f>K158</f>
        <v>0</v>
      </c>
    </row>
    <row r="158" spans="2:11" ht="12.75" customHeight="1">
      <c r="B158" s="206" t="s">
        <v>288</v>
      </c>
      <c r="C158" s="293"/>
      <c r="D158" s="237" t="s">
        <v>182</v>
      </c>
      <c r="E158" s="237" t="s">
        <v>196</v>
      </c>
      <c r="F158" s="87" t="s">
        <v>311</v>
      </c>
      <c r="G158" s="237" t="s">
        <v>289</v>
      </c>
      <c r="H158" s="237"/>
      <c r="I158" s="231">
        <f>I159</f>
        <v>11.3</v>
      </c>
      <c r="J158" s="231">
        <f>J159</f>
        <v>11.3</v>
      </c>
      <c r="K158" s="231">
        <f>K159</f>
        <v>0</v>
      </c>
    </row>
    <row r="159" spans="2:11" ht="12.75" customHeight="1">
      <c r="B159" s="207" t="s">
        <v>270</v>
      </c>
      <c r="C159" s="293"/>
      <c r="D159" s="237" t="s">
        <v>182</v>
      </c>
      <c r="E159" s="237" t="s">
        <v>196</v>
      </c>
      <c r="F159" s="87" t="s">
        <v>311</v>
      </c>
      <c r="G159" s="237" t="s">
        <v>289</v>
      </c>
      <c r="H159" s="237" t="s">
        <v>294</v>
      </c>
      <c r="I159" s="231">
        <v>11.3</v>
      </c>
      <c r="J159" s="231">
        <v>11.3</v>
      </c>
      <c r="K159" s="231"/>
    </row>
    <row r="160" spans="2:11" ht="14.25" customHeight="1" hidden="1">
      <c r="B160" s="207"/>
      <c r="C160" s="293"/>
      <c r="D160" s="237"/>
      <c r="E160" s="237"/>
      <c r="F160" s="322"/>
      <c r="G160" s="237"/>
      <c r="H160" s="237"/>
      <c r="I160" s="231"/>
      <c r="J160" s="231"/>
      <c r="K160" s="231"/>
    </row>
    <row r="161" spans="2:11" ht="25.5" customHeight="1" hidden="1">
      <c r="B161" s="206"/>
      <c r="C161" s="293"/>
      <c r="D161" s="237"/>
      <c r="E161" s="237"/>
      <c r="F161" s="322"/>
      <c r="G161" s="237"/>
      <c r="H161" s="237"/>
      <c r="I161" s="231"/>
      <c r="J161" s="231"/>
      <c r="K161" s="231"/>
    </row>
    <row r="162" spans="2:11" ht="12.75" customHeight="1" hidden="1">
      <c r="B162" s="206"/>
      <c r="C162" s="303"/>
      <c r="D162" s="237"/>
      <c r="E162" s="237"/>
      <c r="F162" s="322"/>
      <c r="G162" s="237"/>
      <c r="H162" s="237"/>
      <c r="I162" s="231"/>
      <c r="J162" s="231"/>
      <c r="K162" s="231"/>
    </row>
    <row r="163" spans="2:11" ht="12.75" customHeight="1" hidden="1">
      <c r="B163" s="206"/>
      <c r="C163" s="303"/>
      <c r="D163" s="237"/>
      <c r="E163" s="237"/>
      <c r="F163" s="322"/>
      <c r="G163" s="237"/>
      <c r="H163" s="237"/>
      <c r="I163" s="231"/>
      <c r="J163" s="231"/>
      <c r="K163" s="231"/>
    </row>
    <row r="164" spans="2:11" ht="12.75" customHeight="1" hidden="1">
      <c r="B164" s="206"/>
      <c r="C164" s="303"/>
      <c r="D164" s="237"/>
      <c r="E164" s="237"/>
      <c r="F164" s="322"/>
      <c r="G164" s="237"/>
      <c r="H164" s="237"/>
      <c r="I164" s="231"/>
      <c r="J164" s="231"/>
      <c r="K164" s="231"/>
    </row>
    <row r="165" spans="2:11" ht="12.75" customHeight="1" hidden="1">
      <c r="B165" s="207"/>
      <c r="C165" s="303"/>
      <c r="D165" s="237"/>
      <c r="E165" s="237"/>
      <c r="F165" s="322"/>
      <c r="G165" s="237"/>
      <c r="H165" s="237"/>
      <c r="I165" s="231"/>
      <c r="J165" s="231"/>
      <c r="K165" s="231"/>
    </row>
    <row r="166" spans="2:11" ht="14.25" customHeight="1" hidden="1">
      <c r="B166" s="206"/>
      <c r="C166" s="303"/>
      <c r="D166" s="237"/>
      <c r="E166" s="237"/>
      <c r="F166" s="87"/>
      <c r="G166" s="237"/>
      <c r="H166" s="237"/>
      <c r="I166" s="231"/>
      <c r="J166" s="231"/>
      <c r="K166" s="231"/>
    </row>
    <row r="167" spans="2:11" ht="25.5" customHeight="1" hidden="1">
      <c r="B167" s="206"/>
      <c r="C167" s="303"/>
      <c r="D167" s="237"/>
      <c r="E167" s="237"/>
      <c r="F167" s="87"/>
      <c r="G167" s="237"/>
      <c r="H167" s="237"/>
      <c r="I167" s="231"/>
      <c r="J167" s="231"/>
      <c r="K167" s="231"/>
    </row>
    <row r="168" spans="2:11" ht="12.75" customHeight="1" hidden="1">
      <c r="B168" s="206"/>
      <c r="C168" s="303"/>
      <c r="D168" s="237"/>
      <c r="E168" s="237"/>
      <c r="F168" s="87"/>
      <c r="G168" s="237"/>
      <c r="H168" s="237"/>
      <c r="I168" s="231"/>
      <c r="J168" s="231"/>
      <c r="K168" s="231"/>
    </row>
    <row r="169" spans="2:11" ht="12.75" customHeight="1" hidden="1">
      <c r="B169" s="206"/>
      <c r="C169" s="303"/>
      <c r="D169" s="237"/>
      <c r="E169" s="237"/>
      <c r="F169" s="87"/>
      <c r="G169" s="237"/>
      <c r="H169" s="237"/>
      <c r="I169" s="231"/>
      <c r="J169" s="231"/>
      <c r="K169" s="231"/>
    </row>
    <row r="170" spans="2:11" ht="12.75" customHeight="1" hidden="1">
      <c r="B170" s="207"/>
      <c r="C170" s="303"/>
      <c r="D170" s="237"/>
      <c r="E170" s="237"/>
      <c r="F170" s="87"/>
      <c r="G170" s="237"/>
      <c r="H170" s="237"/>
      <c r="I170" s="231"/>
      <c r="J170" s="231"/>
      <c r="K170" s="231"/>
    </row>
    <row r="171" spans="2:11" ht="27.75" customHeight="1">
      <c r="B171" s="307" t="s">
        <v>611</v>
      </c>
      <c r="C171" s="303"/>
      <c r="D171" s="288" t="s">
        <v>182</v>
      </c>
      <c r="E171" s="288" t="s">
        <v>196</v>
      </c>
      <c r="F171" s="326" t="s">
        <v>296</v>
      </c>
      <c r="G171" s="288"/>
      <c r="H171" s="288"/>
      <c r="I171" s="281">
        <f>I174</f>
        <v>1208</v>
      </c>
      <c r="J171" s="281">
        <f>J174</f>
        <v>30</v>
      </c>
      <c r="K171" s="281">
        <f>K174</f>
        <v>30</v>
      </c>
    </row>
    <row r="172" spans="2:11" ht="14.25" customHeight="1" hidden="1">
      <c r="B172" s="294"/>
      <c r="C172" s="303"/>
      <c r="D172" s="237"/>
      <c r="E172" s="237"/>
      <c r="F172" s="322"/>
      <c r="G172" s="237"/>
      <c r="H172" s="237"/>
      <c r="I172" s="231"/>
      <c r="J172" s="231"/>
      <c r="K172" s="231"/>
    </row>
    <row r="173" spans="2:11" ht="25.5" customHeight="1" hidden="1">
      <c r="B173" s="294"/>
      <c r="C173" s="293"/>
      <c r="D173" s="237"/>
      <c r="E173" s="237"/>
      <c r="F173" s="322"/>
      <c r="G173" s="237"/>
      <c r="H173" s="237"/>
      <c r="I173" s="231"/>
      <c r="J173" s="231"/>
      <c r="K173" s="231"/>
    </row>
    <row r="174" spans="2:11" ht="14.25" customHeight="1">
      <c r="B174" s="294" t="s">
        <v>298</v>
      </c>
      <c r="C174" s="293"/>
      <c r="D174" s="237" t="s">
        <v>182</v>
      </c>
      <c r="E174" s="237" t="s">
        <v>196</v>
      </c>
      <c r="F174" s="87" t="s">
        <v>314</v>
      </c>
      <c r="G174" s="237"/>
      <c r="H174" s="237"/>
      <c r="I174" s="231">
        <f>I175+I178</f>
        <v>1208</v>
      </c>
      <c r="J174" s="231">
        <f>J175+J178</f>
        <v>30</v>
      </c>
      <c r="K174" s="231">
        <f>K175+K178</f>
        <v>30</v>
      </c>
    </row>
    <row r="175" spans="2:11" ht="12.75" customHeight="1">
      <c r="B175" s="206" t="s">
        <v>286</v>
      </c>
      <c r="C175" s="293"/>
      <c r="D175" s="237" t="s">
        <v>182</v>
      </c>
      <c r="E175" s="237" t="s">
        <v>196</v>
      </c>
      <c r="F175" s="87" t="s">
        <v>314</v>
      </c>
      <c r="G175" s="237" t="s">
        <v>287</v>
      </c>
      <c r="H175" s="237"/>
      <c r="I175" s="231">
        <f>I176</f>
        <v>1199</v>
      </c>
      <c r="J175" s="231">
        <f>J176</f>
        <v>21</v>
      </c>
      <c r="K175" s="231">
        <f>K176</f>
        <v>21</v>
      </c>
    </row>
    <row r="176" spans="2:11" ht="12.75" customHeight="1">
      <c r="B176" s="206" t="s">
        <v>288</v>
      </c>
      <c r="C176" s="293"/>
      <c r="D176" s="237" t="s">
        <v>182</v>
      </c>
      <c r="E176" s="237" t="s">
        <v>196</v>
      </c>
      <c r="F176" s="87" t="s">
        <v>314</v>
      </c>
      <c r="G176" s="237" t="s">
        <v>289</v>
      </c>
      <c r="H176" s="237"/>
      <c r="I176" s="231">
        <f>I177</f>
        <v>1199</v>
      </c>
      <c r="J176" s="231">
        <f>J177</f>
        <v>21</v>
      </c>
      <c r="K176" s="231">
        <f>K177</f>
        <v>21</v>
      </c>
    </row>
    <row r="177" spans="2:11" ht="12.75" customHeight="1">
      <c r="B177" s="207" t="s">
        <v>270</v>
      </c>
      <c r="C177" s="293"/>
      <c r="D177" s="237" t="s">
        <v>182</v>
      </c>
      <c r="E177" s="237" t="s">
        <v>196</v>
      </c>
      <c r="F177" s="87" t="s">
        <v>314</v>
      </c>
      <c r="G177" s="237" t="s">
        <v>289</v>
      </c>
      <c r="H177" s="237">
        <v>2</v>
      </c>
      <c r="I177" s="231">
        <v>1199</v>
      </c>
      <c r="J177" s="231">
        <v>21</v>
      </c>
      <c r="K177" s="231">
        <v>21</v>
      </c>
    </row>
    <row r="178" spans="2:11" ht="14.25" customHeight="1">
      <c r="B178" s="294" t="s">
        <v>298</v>
      </c>
      <c r="C178" s="293"/>
      <c r="D178" s="237" t="s">
        <v>182</v>
      </c>
      <c r="E178" s="237" t="s">
        <v>196</v>
      </c>
      <c r="F178" s="87" t="s">
        <v>314</v>
      </c>
      <c r="G178" s="237" t="s">
        <v>315</v>
      </c>
      <c r="H178" s="237"/>
      <c r="I178" s="231">
        <f>I179</f>
        <v>9</v>
      </c>
      <c r="J178" s="231">
        <f>J179</f>
        <v>9</v>
      </c>
      <c r="K178" s="231">
        <f>K179</f>
        <v>9</v>
      </c>
    </row>
    <row r="179" spans="2:11" ht="15.75" customHeight="1">
      <c r="B179" s="207" t="s">
        <v>316</v>
      </c>
      <c r="C179" s="293"/>
      <c r="D179" s="237" t="s">
        <v>182</v>
      </c>
      <c r="E179" s="237" t="s">
        <v>196</v>
      </c>
      <c r="F179" s="87" t="s">
        <v>314</v>
      </c>
      <c r="G179" s="237" t="s">
        <v>317</v>
      </c>
      <c r="H179" s="237"/>
      <c r="I179" s="231">
        <f>I180</f>
        <v>9</v>
      </c>
      <c r="J179" s="231">
        <f>J180</f>
        <v>9</v>
      </c>
      <c r="K179" s="231">
        <f>K180</f>
        <v>9</v>
      </c>
    </row>
    <row r="180" spans="2:11" ht="15.75" customHeight="1">
      <c r="B180" s="207" t="s">
        <v>318</v>
      </c>
      <c r="C180" s="293"/>
      <c r="D180" s="237" t="s">
        <v>182</v>
      </c>
      <c r="E180" s="237" t="s">
        <v>196</v>
      </c>
      <c r="F180" s="87" t="s">
        <v>314</v>
      </c>
      <c r="G180" s="237" t="s">
        <v>317</v>
      </c>
      <c r="H180" s="237" t="s">
        <v>294</v>
      </c>
      <c r="I180" s="231">
        <v>9</v>
      </c>
      <c r="J180" s="231">
        <v>9</v>
      </c>
      <c r="K180" s="231">
        <v>9</v>
      </c>
    </row>
    <row r="181" spans="2:11" ht="12.75" customHeight="1">
      <c r="B181" s="207" t="s">
        <v>270</v>
      </c>
      <c r="C181" s="293"/>
      <c r="D181" s="237" t="s">
        <v>182</v>
      </c>
      <c r="E181" s="237" t="s">
        <v>196</v>
      </c>
      <c r="F181" s="87" t="s">
        <v>314</v>
      </c>
      <c r="G181" s="237" t="s">
        <v>287</v>
      </c>
      <c r="H181" s="237"/>
      <c r="I181" s="231">
        <f>I182</f>
        <v>0</v>
      </c>
      <c r="J181" s="231"/>
      <c r="K181" s="231"/>
    </row>
    <row r="182" spans="2:11" ht="12.75" customHeight="1" hidden="1">
      <c r="B182" s="206"/>
      <c r="C182" s="293"/>
      <c r="D182" s="237"/>
      <c r="E182" s="237"/>
      <c r="F182" s="87"/>
      <c r="G182" s="237" t="s">
        <v>289</v>
      </c>
      <c r="H182" s="237"/>
      <c r="I182" s="231">
        <f>I183</f>
        <v>0</v>
      </c>
      <c r="J182" s="231"/>
      <c r="K182" s="231"/>
    </row>
    <row r="183" spans="2:11" ht="12.75" customHeight="1" hidden="1">
      <c r="B183" s="207"/>
      <c r="C183" s="293"/>
      <c r="D183" s="237"/>
      <c r="E183" s="237"/>
      <c r="F183" s="87"/>
      <c r="G183" s="237" t="s">
        <v>289</v>
      </c>
      <c r="H183" s="237" t="s">
        <v>294</v>
      </c>
      <c r="I183" s="231"/>
      <c r="J183" s="231"/>
      <c r="K183" s="231"/>
    </row>
    <row r="184" spans="2:11" ht="14.25" customHeight="1" hidden="1">
      <c r="B184" s="282"/>
      <c r="C184" s="293"/>
      <c r="D184" s="237"/>
      <c r="E184" s="237"/>
      <c r="F184" s="87"/>
      <c r="G184" s="237"/>
      <c r="H184" s="237"/>
      <c r="I184" s="231">
        <f>I186</f>
        <v>0</v>
      </c>
      <c r="J184" s="231"/>
      <c r="K184" s="231"/>
    </row>
    <row r="185" spans="2:11" ht="12.75" customHeight="1" hidden="1">
      <c r="B185" s="207"/>
      <c r="C185" s="286"/>
      <c r="D185" s="237"/>
      <c r="E185" s="237"/>
      <c r="F185" s="87"/>
      <c r="G185" s="237"/>
      <c r="H185" s="237"/>
      <c r="I185" s="231">
        <f>I186</f>
        <v>0</v>
      </c>
      <c r="J185" s="231"/>
      <c r="K185" s="231"/>
    </row>
    <row r="186" spans="2:11" ht="38.25" customHeight="1" hidden="1">
      <c r="B186" s="294"/>
      <c r="C186" s="286"/>
      <c r="D186" s="237"/>
      <c r="E186" s="237"/>
      <c r="F186" s="87"/>
      <c r="G186" s="237"/>
      <c r="H186" s="237"/>
      <c r="I186" s="231">
        <f>I187</f>
        <v>0</v>
      </c>
      <c r="J186" s="231"/>
      <c r="K186" s="231"/>
    </row>
    <row r="187" spans="2:11" ht="25.5" customHeight="1" hidden="1">
      <c r="B187" s="206"/>
      <c r="C187" s="293"/>
      <c r="D187" s="237"/>
      <c r="E187" s="237"/>
      <c r="F187" s="87"/>
      <c r="G187" s="237" t="s">
        <v>287</v>
      </c>
      <c r="H187" s="237"/>
      <c r="I187" s="231">
        <f>I188</f>
        <v>0</v>
      </c>
      <c r="J187" s="231"/>
      <c r="K187" s="231"/>
    </row>
    <row r="188" spans="2:11" ht="12.75" customHeight="1" hidden="1">
      <c r="B188" s="206"/>
      <c r="C188" s="293"/>
      <c r="D188" s="237"/>
      <c r="E188" s="237"/>
      <c r="F188" s="87"/>
      <c r="G188" s="237" t="s">
        <v>289</v>
      </c>
      <c r="H188" s="237"/>
      <c r="I188" s="231">
        <f>I189</f>
        <v>0</v>
      </c>
      <c r="J188" s="231"/>
      <c r="K188" s="231"/>
    </row>
    <row r="189" spans="2:11" ht="14.25" customHeight="1" hidden="1">
      <c r="B189" s="207"/>
      <c r="C189" s="293"/>
      <c r="D189" s="237"/>
      <c r="E189" s="237"/>
      <c r="F189" s="87"/>
      <c r="G189" s="237" t="s">
        <v>289</v>
      </c>
      <c r="H189" s="237">
        <v>2</v>
      </c>
      <c r="I189" s="231"/>
      <c r="J189" s="231"/>
      <c r="K189" s="231"/>
    </row>
    <row r="190" spans="2:11" ht="12.75" customHeight="1" hidden="1">
      <c r="B190" s="282"/>
      <c r="C190" s="286"/>
      <c r="D190" s="237"/>
      <c r="E190" s="237"/>
      <c r="F190" s="295"/>
      <c r="G190" s="237"/>
      <c r="H190" s="237"/>
      <c r="I190" s="231">
        <f>I191</f>
        <v>0</v>
      </c>
      <c r="J190" s="231"/>
      <c r="K190" s="231"/>
    </row>
    <row r="191" spans="2:11" ht="25.5" customHeight="1" hidden="1">
      <c r="B191" s="207"/>
      <c r="C191" s="293"/>
      <c r="D191" s="237"/>
      <c r="E191" s="237"/>
      <c r="F191" s="295"/>
      <c r="G191" s="237"/>
      <c r="H191" s="237"/>
      <c r="I191" s="231">
        <f>I192</f>
        <v>0</v>
      </c>
      <c r="J191" s="231"/>
      <c r="K191" s="231"/>
    </row>
    <row r="192" spans="2:11" ht="12.75" customHeight="1" hidden="1">
      <c r="B192" s="294"/>
      <c r="C192" s="293"/>
      <c r="D192" s="237"/>
      <c r="E192" s="237"/>
      <c r="F192" s="295"/>
      <c r="G192" s="237"/>
      <c r="H192" s="237"/>
      <c r="I192" s="231">
        <f>I193</f>
        <v>0</v>
      </c>
      <c r="J192" s="231"/>
      <c r="K192" s="231"/>
    </row>
    <row r="193" spans="2:11" ht="14.25" customHeight="1" hidden="1">
      <c r="B193" s="206"/>
      <c r="C193" s="293"/>
      <c r="D193" s="237"/>
      <c r="E193" s="237"/>
      <c r="F193" s="295"/>
      <c r="G193" s="237" t="s">
        <v>287</v>
      </c>
      <c r="H193" s="237"/>
      <c r="I193" s="231">
        <f>I194</f>
        <v>0</v>
      </c>
      <c r="J193" s="231"/>
      <c r="K193" s="231"/>
    </row>
    <row r="194" spans="2:11" ht="25.5" customHeight="1" hidden="1">
      <c r="B194" s="206"/>
      <c r="C194" s="293"/>
      <c r="D194" s="237"/>
      <c r="E194" s="237"/>
      <c r="F194" s="295"/>
      <c r="G194" s="237" t="s">
        <v>289</v>
      </c>
      <c r="H194" s="237"/>
      <c r="I194" s="231">
        <f>I195</f>
        <v>0</v>
      </c>
      <c r="J194" s="231"/>
      <c r="K194" s="231"/>
    </row>
    <row r="195" spans="2:11" ht="12.75" customHeight="1" hidden="1">
      <c r="B195" s="207"/>
      <c r="C195" s="293"/>
      <c r="D195" s="237"/>
      <c r="E195" s="237"/>
      <c r="F195" s="295"/>
      <c r="G195" s="237" t="s">
        <v>289</v>
      </c>
      <c r="H195" s="237" t="s">
        <v>294</v>
      </c>
      <c r="I195" s="231"/>
      <c r="J195" s="231"/>
      <c r="K195" s="231"/>
    </row>
    <row r="196" spans="2:11" ht="12.75" customHeight="1" hidden="1">
      <c r="B196" s="282"/>
      <c r="C196" s="293"/>
      <c r="D196" s="237"/>
      <c r="E196" s="237"/>
      <c r="F196" s="237"/>
      <c r="G196" s="237"/>
      <c r="H196" s="237"/>
      <c r="I196" s="231">
        <f>I197</f>
        <v>0</v>
      </c>
      <c r="J196" s="231"/>
      <c r="K196" s="231"/>
    </row>
    <row r="197" spans="2:11" ht="14.25" customHeight="1" hidden="1">
      <c r="B197" s="207"/>
      <c r="C197" s="293"/>
      <c r="D197" s="237"/>
      <c r="E197" s="237"/>
      <c r="F197" s="237"/>
      <c r="G197" s="237"/>
      <c r="H197" s="237"/>
      <c r="I197" s="231">
        <f>I198</f>
        <v>0</v>
      </c>
      <c r="J197" s="231"/>
      <c r="K197" s="231"/>
    </row>
    <row r="198" spans="2:11" ht="12.75" customHeight="1" hidden="1">
      <c r="B198" s="294"/>
      <c r="C198" s="286"/>
      <c r="D198" s="237"/>
      <c r="E198" s="237"/>
      <c r="F198" s="237"/>
      <c r="G198" s="237"/>
      <c r="H198" s="237"/>
      <c r="I198" s="231">
        <f>I199</f>
        <v>0</v>
      </c>
      <c r="J198" s="231"/>
      <c r="K198" s="231"/>
    </row>
    <row r="199" spans="2:11" ht="12.75" customHeight="1" hidden="1">
      <c r="B199" s="206"/>
      <c r="C199" s="286"/>
      <c r="D199" s="237"/>
      <c r="E199" s="237"/>
      <c r="F199" s="237"/>
      <c r="G199" s="237" t="s">
        <v>287</v>
      </c>
      <c r="H199" s="237"/>
      <c r="I199" s="231">
        <f>I200</f>
        <v>0</v>
      </c>
      <c r="J199" s="231"/>
      <c r="K199" s="231"/>
    </row>
    <row r="200" spans="2:11" ht="14.25" customHeight="1" hidden="1">
      <c r="B200" s="206"/>
      <c r="C200" s="286"/>
      <c r="D200" s="237"/>
      <c r="E200" s="237"/>
      <c r="F200" s="237"/>
      <c r="G200" s="237" t="s">
        <v>289</v>
      </c>
      <c r="H200" s="237"/>
      <c r="I200" s="231">
        <f>I201</f>
        <v>0</v>
      </c>
      <c r="J200" s="231"/>
      <c r="K200" s="231"/>
    </row>
    <row r="201" spans="2:11" ht="38.25" customHeight="1" hidden="1">
      <c r="B201" s="207"/>
      <c r="C201" s="323"/>
      <c r="D201" s="237"/>
      <c r="E201" s="237"/>
      <c r="F201" s="237"/>
      <c r="G201" s="237" t="s">
        <v>289</v>
      </c>
      <c r="H201" s="237" t="s">
        <v>294</v>
      </c>
      <c r="I201" s="231"/>
      <c r="J201" s="231"/>
      <c r="K201" s="231"/>
    </row>
    <row r="202" spans="2:11" ht="43.5" customHeight="1" hidden="1">
      <c r="B202" s="207"/>
      <c r="C202" s="323"/>
      <c r="D202" s="237"/>
      <c r="E202" s="237"/>
      <c r="F202" s="295"/>
      <c r="G202" s="237"/>
      <c r="H202" s="237"/>
      <c r="I202" s="231">
        <f>I213+I220+I231+I247+I252+I263+I273+I280+I284+I288</f>
        <v>10590.599999999999</v>
      </c>
      <c r="J202" s="231"/>
      <c r="K202" s="231"/>
    </row>
    <row r="203" spans="2:11" ht="28.5" customHeight="1">
      <c r="B203" s="327" t="s">
        <v>322</v>
      </c>
      <c r="C203" s="323"/>
      <c r="D203" s="288" t="s">
        <v>182</v>
      </c>
      <c r="E203" s="288" t="s">
        <v>196</v>
      </c>
      <c r="F203" s="328" t="s">
        <v>313</v>
      </c>
      <c r="G203" s="288"/>
      <c r="H203" s="288"/>
      <c r="I203" s="281">
        <f>I204</f>
        <v>18</v>
      </c>
      <c r="J203" s="281">
        <f>J204</f>
        <v>0</v>
      </c>
      <c r="K203" s="281">
        <f>K204</f>
        <v>0</v>
      </c>
    </row>
    <row r="204" spans="2:11" ht="15.75" customHeight="1">
      <c r="B204" s="304" t="s">
        <v>298</v>
      </c>
      <c r="C204" s="323"/>
      <c r="D204" s="237" t="s">
        <v>182</v>
      </c>
      <c r="E204" s="237" t="s">
        <v>196</v>
      </c>
      <c r="F204" s="329" t="s">
        <v>323</v>
      </c>
      <c r="G204" s="237"/>
      <c r="H204" s="237"/>
      <c r="I204" s="231">
        <f>I205</f>
        <v>18</v>
      </c>
      <c r="J204" s="231">
        <f>J205</f>
        <v>0</v>
      </c>
      <c r="K204" s="231">
        <f>K205</f>
        <v>0</v>
      </c>
    </row>
    <row r="205" spans="2:11" ht="15.75" customHeight="1">
      <c r="B205" s="206" t="s">
        <v>286</v>
      </c>
      <c r="C205" s="323"/>
      <c r="D205" s="237" t="s">
        <v>182</v>
      </c>
      <c r="E205" s="237" t="s">
        <v>196</v>
      </c>
      <c r="F205" s="329" t="s">
        <v>323</v>
      </c>
      <c r="G205" s="237" t="s">
        <v>287</v>
      </c>
      <c r="H205" s="237"/>
      <c r="I205" s="231">
        <f>I206</f>
        <v>18</v>
      </c>
      <c r="J205" s="231">
        <f>J206</f>
        <v>0</v>
      </c>
      <c r="K205" s="231">
        <f>K206</f>
        <v>0</v>
      </c>
    </row>
    <row r="206" spans="2:11" ht="15.75" customHeight="1">
      <c r="B206" s="206" t="s">
        <v>288</v>
      </c>
      <c r="C206" s="323"/>
      <c r="D206" s="237" t="s">
        <v>182</v>
      </c>
      <c r="E206" s="237" t="s">
        <v>196</v>
      </c>
      <c r="F206" s="329" t="s">
        <v>323</v>
      </c>
      <c r="G206" s="237" t="s">
        <v>289</v>
      </c>
      <c r="H206" s="237"/>
      <c r="I206" s="231">
        <f>I207</f>
        <v>18</v>
      </c>
      <c r="J206" s="231">
        <f>J207</f>
        <v>0</v>
      </c>
      <c r="K206" s="231">
        <f>K207</f>
        <v>0</v>
      </c>
    </row>
    <row r="207" spans="2:11" ht="15.75" customHeight="1">
      <c r="B207" s="207" t="s">
        <v>270</v>
      </c>
      <c r="C207" s="323"/>
      <c r="D207" s="237" t="s">
        <v>182</v>
      </c>
      <c r="E207" s="237" t="s">
        <v>196</v>
      </c>
      <c r="F207" s="329" t="s">
        <v>323</v>
      </c>
      <c r="G207" s="237" t="s">
        <v>289</v>
      </c>
      <c r="H207" s="237">
        <v>2</v>
      </c>
      <c r="I207" s="231">
        <v>18</v>
      </c>
      <c r="J207" s="231"/>
      <c r="K207" s="231"/>
    </row>
    <row r="208" spans="2:11" ht="14.25" customHeight="1">
      <c r="B208" s="330" t="s">
        <v>274</v>
      </c>
      <c r="C208" s="323"/>
      <c r="D208" s="237" t="s">
        <v>182</v>
      </c>
      <c r="E208" s="237" t="s">
        <v>196</v>
      </c>
      <c r="F208" s="295" t="s">
        <v>275</v>
      </c>
      <c r="G208" s="237"/>
      <c r="H208" s="237"/>
      <c r="I208" s="231">
        <f>I213+I220+I231+I251+I209+I227</f>
        <v>13664.4</v>
      </c>
      <c r="J208" s="231">
        <f>J213+J220+J231+J251</f>
        <v>9314.8</v>
      </c>
      <c r="K208" s="231">
        <f>K213+K220+K231+K251</f>
        <v>8785.8</v>
      </c>
    </row>
    <row r="209" spans="2:11" ht="42.75" customHeight="1">
      <c r="B209" s="299" t="s">
        <v>282</v>
      </c>
      <c r="C209" s="300"/>
      <c r="D209" s="237" t="s">
        <v>182</v>
      </c>
      <c r="E209" s="237" t="s">
        <v>196</v>
      </c>
      <c r="F209" s="295" t="s">
        <v>283</v>
      </c>
      <c r="G209" s="237"/>
      <c r="H209" s="237"/>
      <c r="I209" s="231">
        <f>I210</f>
        <v>24.6</v>
      </c>
      <c r="J209" s="231">
        <f>J210</f>
        <v>0</v>
      </c>
      <c r="K209" s="231">
        <f>K210</f>
        <v>0</v>
      </c>
    </row>
    <row r="210" spans="2:11" ht="41.25" customHeight="1">
      <c r="B210" s="301" t="s">
        <v>278</v>
      </c>
      <c r="C210" s="300"/>
      <c r="D210" s="237" t="s">
        <v>182</v>
      </c>
      <c r="E210" s="237" t="s">
        <v>196</v>
      </c>
      <c r="F210" s="295" t="s">
        <v>283</v>
      </c>
      <c r="G210" s="237" t="s">
        <v>279</v>
      </c>
      <c r="H210" s="237"/>
      <c r="I210" s="231">
        <f>I211</f>
        <v>24.6</v>
      </c>
      <c r="J210" s="231">
        <f>J211</f>
        <v>0</v>
      </c>
      <c r="K210" s="231">
        <f>K211</f>
        <v>0</v>
      </c>
    </row>
    <row r="211" spans="2:11" ht="14.25" customHeight="1">
      <c r="B211" s="207" t="s">
        <v>280</v>
      </c>
      <c r="C211" s="300"/>
      <c r="D211" s="237" t="s">
        <v>182</v>
      </c>
      <c r="E211" s="237" t="s">
        <v>196</v>
      </c>
      <c r="F211" s="295" t="s">
        <v>283</v>
      </c>
      <c r="G211" s="237" t="s">
        <v>281</v>
      </c>
      <c r="H211" s="237"/>
      <c r="I211" s="231">
        <f>I212</f>
        <v>24.6</v>
      </c>
      <c r="J211" s="231">
        <f>J212</f>
        <v>0</v>
      </c>
      <c r="K211" s="231">
        <f>K212</f>
        <v>0</v>
      </c>
    </row>
    <row r="212" spans="2:12" ht="14.25" customHeight="1">
      <c r="B212" s="207" t="s">
        <v>271</v>
      </c>
      <c r="C212" s="300"/>
      <c r="D212" s="237" t="s">
        <v>182</v>
      </c>
      <c r="E212" s="237" t="s">
        <v>196</v>
      </c>
      <c r="F212" s="295" t="s">
        <v>283</v>
      </c>
      <c r="G212" s="237" t="s">
        <v>281</v>
      </c>
      <c r="H212" s="237">
        <v>3</v>
      </c>
      <c r="I212" s="231">
        <v>24.6</v>
      </c>
      <c r="J212" s="231"/>
      <c r="K212" s="231"/>
      <c r="L212" s="261">
        <v>24.6</v>
      </c>
    </row>
    <row r="213" spans="2:11" ht="40.5" customHeight="1">
      <c r="B213" s="304" t="s">
        <v>324</v>
      </c>
      <c r="C213" s="323"/>
      <c r="D213" s="237" t="s">
        <v>182</v>
      </c>
      <c r="E213" s="237" t="s">
        <v>196</v>
      </c>
      <c r="F213" s="295" t="s">
        <v>325</v>
      </c>
      <c r="G213" s="237"/>
      <c r="H213" s="237"/>
      <c r="I213" s="231">
        <f>I214+I217</f>
        <v>327.4</v>
      </c>
      <c r="J213" s="231">
        <f>J214+J217</f>
        <v>327.4</v>
      </c>
      <c r="K213" s="231">
        <f>K214+K217</f>
        <v>327.4</v>
      </c>
    </row>
    <row r="214" spans="2:11" ht="40.5" customHeight="1">
      <c r="B214" s="296" t="s">
        <v>278</v>
      </c>
      <c r="C214" s="323"/>
      <c r="D214" s="237" t="s">
        <v>182</v>
      </c>
      <c r="E214" s="237" t="s">
        <v>196</v>
      </c>
      <c r="F214" s="295" t="s">
        <v>325</v>
      </c>
      <c r="G214" s="237" t="s">
        <v>279</v>
      </c>
      <c r="H214" s="237"/>
      <c r="I214" s="231">
        <f>I215</f>
        <v>324.9</v>
      </c>
      <c r="J214" s="231">
        <f>J215</f>
        <v>327.4</v>
      </c>
      <c r="K214" s="231">
        <f>K215</f>
        <v>327.4</v>
      </c>
    </row>
    <row r="215" spans="2:11" ht="14.25" customHeight="1">
      <c r="B215" s="207" t="s">
        <v>280</v>
      </c>
      <c r="C215" s="323"/>
      <c r="D215" s="237" t="s">
        <v>182</v>
      </c>
      <c r="E215" s="237" t="s">
        <v>196</v>
      </c>
      <c r="F215" s="295" t="s">
        <v>325</v>
      </c>
      <c r="G215" s="237" t="s">
        <v>281</v>
      </c>
      <c r="H215" s="237"/>
      <c r="I215" s="231">
        <f>I216</f>
        <v>324.9</v>
      </c>
      <c r="J215" s="231">
        <f>J216</f>
        <v>327.4</v>
      </c>
      <c r="K215" s="231">
        <f>K216</f>
        <v>327.4</v>
      </c>
    </row>
    <row r="216" spans="2:11" ht="12.75" customHeight="1">
      <c r="B216" s="207" t="s">
        <v>271</v>
      </c>
      <c r="C216" s="323"/>
      <c r="D216" s="237" t="s">
        <v>182</v>
      </c>
      <c r="E216" s="237" t="s">
        <v>196</v>
      </c>
      <c r="F216" s="295" t="s">
        <v>325</v>
      </c>
      <c r="G216" s="237" t="s">
        <v>281</v>
      </c>
      <c r="H216" s="237">
        <v>3</v>
      </c>
      <c r="I216" s="231">
        <v>324.9</v>
      </c>
      <c r="J216" s="231">
        <v>327.4</v>
      </c>
      <c r="K216" s="231">
        <v>327.4</v>
      </c>
    </row>
    <row r="217" spans="2:11" ht="14.25" customHeight="1">
      <c r="B217" s="206" t="s">
        <v>286</v>
      </c>
      <c r="C217" s="323"/>
      <c r="D217" s="237" t="s">
        <v>182</v>
      </c>
      <c r="E217" s="237" t="s">
        <v>196</v>
      </c>
      <c r="F217" s="295" t="s">
        <v>325</v>
      </c>
      <c r="G217" s="274">
        <v>200</v>
      </c>
      <c r="H217" s="237"/>
      <c r="I217" s="231">
        <f>I218</f>
        <v>2.5</v>
      </c>
      <c r="J217" s="231">
        <f>J218</f>
        <v>0</v>
      </c>
      <c r="K217" s="231">
        <f>K218</f>
        <v>0</v>
      </c>
    </row>
    <row r="218" spans="2:11" ht="12.75" customHeight="1">
      <c r="B218" s="206" t="s">
        <v>288</v>
      </c>
      <c r="C218" s="323"/>
      <c r="D218" s="237" t="s">
        <v>182</v>
      </c>
      <c r="E218" s="237" t="s">
        <v>196</v>
      </c>
      <c r="F218" s="295" t="s">
        <v>325</v>
      </c>
      <c r="G218" s="274">
        <v>240</v>
      </c>
      <c r="H218" s="237"/>
      <c r="I218" s="231">
        <f>I219</f>
        <v>2.5</v>
      </c>
      <c r="J218" s="231">
        <f>J219</f>
        <v>0</v>
      </c>
      <c r="K218" s="231">
        <f>K219</f>
        <v>0</v>
      </c>
    </row>
    <row r="219" spans="2:11" ht="12.75" customHeight="1">
      <c r="B219" s="207" t="s">
        <v>271</v>
      </c>
      <c r="C219" s="323"/>
      <c r="D219" s="237" t="s">
        <v>182</v>
      </c>
      <c r="E219" s="237" t="s">
        <v>196</v>
      </c>
      <c r="F219" s="295" t="s">
        <v>325</v>
      </c>
      <c r="G219" s="274">
        <v>240</v>
      </c>
      <c r="H219" s="237" t="s">
        <v>326</v>
      </c>
      <c r="I219" s="231">
        <v>2.5</v>
      </c>
      <c r="J219" s="231"/>
      <c r="K219" s="231"/>
    </row>
    <row r="220" spans="2:11" ht="14.25" customHeight="1">
      <c r="B220" s="294" t="s">
        <v>329</v>
      </c>
      <c r="C220" s="323"/>
      <c r="D220" s="237" t="s">
        <v>182</v>
      </c>
      <c r="E220" s="237" t="s">
        <v>196</v>
      </c>
      <c r="F220" s="295" t="s">
        <v>330</v>
      </c>
      <c r="G220" s="237"/>
      <c r="H220" s="237"/>
      <c r="I220" s="231">
        <f>I221+I224</f>
        <v>331.2</v>
      </c>
      <c r="J220" s="231">
        <f>J221+J224</f>
        <v>331.2</v>
      </c>
      <c r="K220" s="231">
        <f>K221+K224</f>
        <v>331.2</v>
      </c>
    </row>
    <row r="221" spans="2:11" ht="40.5" customHeight="1">
      <c r="B221" s="296" t="s">
        <v>278</v>
      </c>
      <c r="C221" s="293"/>
      <c r="D221" s="237" t="s">
        <v>182</v>
      </c>
      <c r="E221" s="237" t="s">
        <v>196</v>
      </c>
      <c r="F221" s="295" t="s">
        <v>330</v>
      </c>
      <c r="G221" s="237" t="s">
        <v>279</v>
      </c>
      <c r="H221" s="237"/>
      <c r="I221" s="231">
        <f>I222</f>
        <v>329.2</v>
      </c>
      <c r="J221" s="231">
        <f>J222</f>
        <v>331.2</v>
      </c>
      <c r="K221" s="231">
        <f>K222</f>
        <v>331.2</v>
      </c>
    </row>
    <row r="222" spans="2:11" ht="12.75" customHeight="1">
      <c r="B222" s="207" t="s">
        <v>280</v>
      </c>
      <c r="C222" s="293"/>
      <c r="D222" s="237" t="s">
        <v>182</v>
      </c>
      <c r="E222" s="237" t="s">
        <v>196</v>
      </c>
      <c r="F222" s="295" t="s">
        <v>330</v>
      </c>
      <c r="G222" s="237" t="s">
        <v>281</v>
      </c>
      <c r="H222" s="237"/>
      <c r="I222" s="231">
        <f>I223</f>
        <v>329.2</v>
      </c>
      <c r="J222" s="231">
        <f>J223</f>
        <v>331.2</v>
      </c>
      <c r="K222" s="231">
        <f>K223</f>
        <v>331.2</v>
      </c>
    </row>
    <row r="223" spans="2:11" ht="12.75" customHeight="1">
      <c r="B223" s="207" t="s">
        <v>271</v>
      </c>
      <c r="C223" s="293"/>
      <c r="D223" s="237" t="s">
        <v>182</v>
      </c>
      <c r="E223" s="237" t="s">
        <v>196</v>
      </c>
      <c r="F223" s="295" t="s">
        <v>330</v>
      </c>
      <c r="G223" s="237" t="s">
        <v>281</v>
      </c>
      <c r="H223" s="237" t="s">
        <v>326</v>
      </c>
      <c r="I223" s="231">
        <v>329.2</v>
      </c>
      <c r="J223" s="231">
        <v>331.2</v>
      </c>
      <c r="K223" s="231">
        <v>331.2</v>
      </c>
    </row>
    <row r="224" spans="2:11" ht="12.75" customHeight="1">
      <c r="B224" s="206" t="s">
        <v>286</v>
      </c>
      <c r="C224" s="293"/>
      <c r="D224" s="237" t="s">
        <v>182</v>
      </c>
      <c r="E224" s="237" t="s">
        <v>196</v>
      </c>
      <c r="F224" s="295" t="s">
        <v>330</v>
      </c>
      <c r="G224" s="237" t="s">
        <v>287</v>
      </c>
      <c r="H224" s="237"/>
      <c r="I224" s="231">
        <f>I225</f>
        <v>2</v>
      </c>
      <c r="J224" s="231">
        <f>J225</f>
        <v>0</v>
      </c>
      <c r="K224" s="231">
        <f>K225</f>
        <v>0</v>
      </c>
    </row>
    <row r="225" spans="2:11" ht="12.75" customHeight="1">
      <c r="B225" s="206" t="s">
        <v>288</v>
      </c>
      <c r="C225" s="293"/>
      <c r="D225" s="237" t="s">
        <v>182</v>
      </c>
      <c r="E225" s="237" t="s">
        <v>196</v>
      </c>
      <c r="F225" s="295" t="s">
        <v>330</v>
      </c>
      <c r="G225" s="237" t="s">
        <v>289</v>
      </c>
      <c r="H225" s="237"/>
      <c r="I225" s="231">
        <f>I226</f>
        <v>2</v>
      </c>
      <c r="J225" s="231">
        <f>J226</f>
        <v>0</v>
      </c>
      <c r="K225" s="231">
        <f>K226</f>
        <v>0</v>
      </c>
    </row>
    <row r="226" spans="2:11" ht="12.75" customHeight="1">
      <c r="B226" s="207" t="s">
        <v>271</v>
      </c>
      <c r="C226" s="293"/>
      <c r="D226" s="237" t="s">
        <v>182</v>
      </c>
      <c r="E226" s="237" t="s">
        <v>196</v>
      </c>
      <c r="F226" s="295" t="s">
        <v>330</v>
      </c>
      <c r="G226" s="237" t="s">
        <v>289</v>
      </c>
      <c r="H226" s="237">
        <v>3</v>
      </c>
      <c r="I226" s="231">
        <v>2</v>
      </c>
      <c r="J226" s="231"/>
      <c r="K226" s="231"/>
    </row>
    <row r="227" spans="2:11" ht="25.5" customHeight="1" hidden="1">
      <c r="B227" s="207" t="s">
        <v>342</v>
      </c>
      <c r="C227" s="293"/>
      <c r="D227" s="237" t="s">
        <v>182</v>
      </c>
      <c r="E227" s="237" t="s">
        <v>196</v>
      </c>
      <c r="F227" s="295" t="s">
        <v>343</v>
      </c>
      <c r="G227" s="237"/>
      <c r="H227" s="237"/>
      <c r="I227" s="231">
        <f>I228</f>
        <v>0</v>
      </c>
      <c r="J227" s="231">
        <f>J228</f>
        <v>0</v>
      </c>
      <c r="K227" s="231">
        <f>K228</f>
        <v>0</v>
      </c>
    </row>
    <row r="228" spans="2:11" ht="12.75" customHeight="1" hidden="1">
      <c r="B228" s="206" t="s">
        <v>286</v>
      </c>
      <c r="C228" s="293"/>
      <c r="D228" s="237" t="s">
        <v>182</v>
      </c>
      <c r="E228" s="237" t="s">
        <v>196</v>
      </c>
      <c r="F228" s="295" t="s">
        <v>343</v>
      </c>
      <c r="G228" s="237" t="s">
        <v>287</v>
      </c>
      <c r="H228" s="237"/>
      <c r="I228" s="231">
        <f>I229</f>
        <v>0</v>
      </c>
      <c r="J228" s="231">
        <f>J229</f>
        <v>0</v>
      </c>
      <c r="K228" s="231">
        <f>K229</f>
        <v>0</v>
      </c>
    </row>
    <row r="229" spans="2:11" ht="12.75" customHeight="1" hidden="1">
      <c r="B229" s="206" t="s">
        <v>288</v>
      </c>
      <c r="C229" s="293"/>
      <c r="D229" s="237" t="s">
        <v>182</v>
      </c>
      <c r="E229" s="237" t="s">
        <v>196</v>
      </c>
      <c r="F229" s="295" t="s">
        <v>343</v>
      </c>
      <c r="G229" s="237" t="s">
        <v>289</v>
      </c>
      <c r="H229" s="237"/>
      <c r="I229" s="231">
        <f>I230</f>
        <v>0</v>
      </c>
      <c r="J229" s="231">
        <f>J230</f>
        <v>0</v>
      </c>
      <c r="K229" s="231">
        <f>K230</f>
        <v>0</v>
      </c>
    </row>
    <row r="230" spans="2:11" ht="12.75" customHeight="1" hidden="1">
      <c r="B230" s="207" t="s">
        <v>271</v>
      </c>
      <c r="C230" s="293"/>
      <c r="D230" s="237" t="s">
        <v>182</v>
      </c>
      <c r="E230" s="237" t="s">
        <v>196</v>
      </c>
      <c r="F230" s="295" t="s">
        <v>343</v>
      </c>
      <c r="G230" s="237" t="s">
        <v>289</v>
      </c>
      <c r="H230" s="237" t="s">
        <v>326</v>
      </c>
      <c r="I230" s="231"/>
      <c r="J230" s="231"/>
      <c r="K230" s="231"/>
    </row>
    <row r="231" spans="2:11" ht="27.75" customHeight="1">
      <c r="B231" s="296" t="s">
        <v>335</v>
      </c>
      <c r="C231" s="293"/>
      <c r="D231" s="237" t="s">
        <v>182</v>
      </c>
      <c r="E231" s="237" t="s">
        <v>196</v>
      </c>
      <c r="F231" s="295" t="s">
        <v>336</v>
      </c>
      <c r="G231" s="237"/>
      <c r="H231" s="237"/>
      <c r="I231" s="231">
        <f>I239+I247+I236+I242</f>
        <v>2239.8</v>
      </c>
      <c r="J231" s="231">
        <f>J239+J247+J236</f>
        <v>672.3000000000001</v>
      </c>
      <c r="K231" s="231">
        <f>K239+K247+K236</f>
        <v>172.29999999999998</v>
      </c>
    </row>
    <row r="232" spans="2:11" ht="25.5" customHeight="1" hidden="1">
      <c r="B232" s="207" t="s">
        <v>278</v>
      </c>
      <c r="C232" s="303"/>
      <c r="D232" s="237" t="s">
        <v>182</v>
      </c>
      <c r="E232" s="237" t="s">
        <v>196</v>
      </c>
      <c r="F232" s="295" t="s">
        <v>336</v>
      </c>
      <c r="G232" s="237" t="s">
        <v>279</v>
      </c>
      <c r="H232" s="237"/>
      <c r="I232" s="231">
        <f>I233</f>
        <v>0</v>
      </c>
      <c r="J232" s="231"/>
      <c r="K232" s="231"/>
    </row>
    <row r="233" spans="2:11" ht="25.5" customHeight="1" hidden="1">
      <c r="B233" s="207" t="s">
        <v>280</v>
      </c>
      <c r="C233" s="303"/>
      <c r="D233" s="237" t="s">
        <v>182</v>
      </c>
      <c r="E233" s="237" t="s">
        <v>196</v>
      </c>
      <c r="F233" s="295" t="s">
        <v>336</v>
      </c>
      <c r="G233" s="237" t="s">
        <v>281</v>
      </c>
      <c r="H233" s="237"/>
      <c r="I233" s="231">
        <f>I234</f>
        <v>0</v>
      </c>
      <c r="J233" s="231"/>
      <c r="K233" s="231"/>
    </row>
    <row r="234" spans="2:11" ht="12.75" customHeight="1" hidden="1">
      <c r="B234" s="207" t="s">
        <v>270</v>
      </c>
      <c r="C234" s="303"/>
      <c r="D234" s="237" t="s">
        <v>182</v>
      </c>
      <c r="E234" s="237" t="s">
        <v>196</v>
      </c>
      <c r="F234" s="295" t="s">
        <v>336</v>
      </c>
      <c r="G234" s="237" t="s">
        <v>281</v>
      </c>
      <c r="H234" s="237" t="s">
        <v>294</v>
      </c>
      <c r="I234" s="231"/>
      <c r="J234" s="231"/>
      <c r="K234" s="231"/>
    </row>
    <row r="235" spans="2:11" ht="12.75" customHeight="1" hidden="1">
      <c r="B235" s="206"/>
      <c r="C235" s="303"/>
      <c r="D235" s="237"/>
      <c r="E235" s="237"/>
      <c r="F235" s="295"/>
      <c r="G235" s="274"/>
      <c r="H235" s="274"/>
      <c r="I235" s="231"/>
      <c r="J235" s="231"/>
      <c r="K235" s="231"/>
    </row>
    <row r="236" spans="2:11" ht="40.5" customHeight="1">
      <c r="B236" s="296" t="s">
        <v>278</v>
      </c>
      <c r="C236" s="303"/>
      <c r="D236" s="237" t="s">
        <v>182</v>
      </c>
      <c r="E236" s="237" t="s">
        <v>196</v>
      </c>
      <c r="F236" s="295" t="s">
        <v>336</v>
      </c>
      <c r="G236" s="274"/>
      <c r="H236" s="274"/>
      <c r="I236" s="231">
        <f>I237</f>
        <v>260.9</v>
      </c>
      <c r="J236" s="231">
        <f>J237</f>
        <v>140.6</v>
      </c>
      <c r="K236" s="231">
        <f>K237</f>
        <v>140.6</v>
      </c>
    </row>
    <row r="237" spans="2:11" ht="12.75" customHeight="1">
      <c r="B237" s="207" t="s">
        <v>280</v>
      </c>
      <c r="C237" s="303"/>
      <c r="D237" s="237" t="s">
        <v>182</v>
      </c>
      <c r="E237" s="237" t="s">
        <v>196</v>
      </c>
      <c r="F237" s="295" t="s">
        <v>336</v>
      </c>
      <c r="G237" s="274">
        <v>100</v>
      </c>
      <c r="H237" s="274"/>
      <c r="I237" s="231">
        <f>I238</f>
        <v>260.9</v>
      </c>
      <c r="J237" s="231">
        <f>J238</f>
        <v>140.6</v>
      </c>
      <c r="K237" s="231">
        <f>K238</f>
        <v>140.6</v>
      </c>
    </row>
    <row r="238" spans="2:12" ht="12.75" customHeight="1">
      <c r="B238" s="207" t="s">
        <v>270</v>
      </c>
      <c r="C238" s="303"/>
      <c r="D238" s="237" t="s">
        <v>182</v>
      </c>
      <c r="E238" s="237" t="s">
        <v>196</v>
      </c>
      <c r="F238" s="295" t="s">
        <v>336</v>
      </c>
      <c r="G238" s="274">
        <v>120</v>
      </c>
      <c r="H238" s="274">
        <v>2</v>
      </c>
      <c r="I238" s="231">
        <v>260.9</v>
      </c>
      <c r="J238" s="231">
        <v>140.6</v>
      </c>
      <c r="K238" s="231">
        <v>140.6</v>
      </c>
      <c r="L238" s="261">
        <v>2.7</v>
      </c>
    </row>
    <row r="239" spans="2:11" ht="12.75" customHeight="1">
      <c r="B239" s="206" t="s">
        <v>286</v>
      </c>
      <c r="C239" s="303"/>
      <c r="D239" s="237" t="s">
        <v>182</v>
      </c>
      <c r="E239" s="237" t="s">
        <v>196</v>
      </c>
      <c r="F239" s="295" t="s">
        <v>336</v>
      </c>
      <c r="G239" s="274">
        <v>200</v>
      </c>
      <c r="H239" s="274"/>
      <c r="I239" s="231">
        <f>I240</f>
        <v>1688.2</v>
      </c>
      <c r="J239" s="231">
        <f>J240</f>
        <v>500</v>
      </c>
      <c r="K239" s="231">
        <f>K240</f>
        <v>0</v>
      </c>
    </row>
    <row r="240" spans="2:11" ht="14.25" customHeight="1">
      <c r="B240" s="206" t="s">
        <v>288</v>
      </c>
      <c r="C240" s="293"/>
      <c r="D240" s="237" t="s">
        <v>182</v>
      </c>
      <c r="E240" s="237" t="s">
        <v>196</v>
      </c>
      <c r="F240" s="295" t="s">
        <v>336</v>
      </c>
      <c r="G240" s="274">
        <v>240</v>
      </c>
      <c r="H240" s="274"/>
      <c r="I240" s="231">
        <f>I241</f>
        <v>1688.2</v>
      </c>
      <c r="J240" s="231">
        <f>J241</f>
        <v>500</v>
      </c>
      <c r="K240" s="231">
        <f>K241</f>
        <v>0</v>
      </c>
    </row>
    <row r="241" spans="2:17" ht="12.75" customHeight="1">
      <c r="B241" s="207" t="s">
        <v>270</v>
      </c>
      <c r="C241" s="293"/>
      <c r="D241" s="237" t="s">
        <v>182</v>
      </c>
      <c r="E241" s="237" t="s">
        <v>196</v>
      </c>
      <c r="F241" s="295" t="s">
        <v>336</v>
      </c>
      <c r="G241" s="274">
        <v>240</v>
      </c>
      <c r="H241" s="274">
        <v>2</v>
      </c>
      <c r="I241" s="231">
        <v>1688.2</v>
      </c>
      <c r="J241" s="231">
        <v>500</v>
      </c>
      <c r="K241" s="231">
        <v>0</v>
      </c>
      <c r="L241" s="261">
        <v>100</v>
      </c>
      <c r="Q241" s="261">
        <v>200</v>
      </c>
    </row>
    <row r="242" spans="2:11" ht="12.75" customHeight="1">
      <c r="B242" s="207" t="s">
        <v>316</v>
      </c>
      <c r="C242" s="293"/>
      <c r="D242" s="237" t="s">
        <v>182</v>
      </c>
      <c r="E242" s="237" t="s">
        <v>196</v>
      </c>
      <c r="F242" s="295" t="s">
        <v>336</v>
      </c>
      <c r="G242" s="274">
        <v>300</v>
      </c>
      <c r="H242" s="274"/>
      <c r="I242" s="231">
        <f>I245+I244</f>
        <v>223</v>
      </c>
      <c r="J242" s="231">
        <f>J245</f>
        <v>0</v>
      </c>
      <c r="K242" s="231">
        <f>K245</f>
        <v>0</v>
      </c>
    </row>
    <row r="243" spans="2:11" ht="12.75" customHeight="1">
      <c r="B243" s="331" t="s">
        <v>318</v>
      </c>
      <c r="C243" s="293"/>
      <c r="D243" s="237" t="s">
        <v>182</v>
      </c>
      <c r="E243" s="237" t="s">
        <v>196</v>
      </c>
      <c r="F243" s="295" t="s">
        <v>336</v>
      </c>
      <c r="G243" s="274">
        <v>320</v>
      </c>
      <c r="H243" s="274"/>
      <c r="I243" s="231">
        <f>I244</f>
        <v>0</v>
      </c>
      <c r="J243" s="231">
        <f>J244</f>
        <v>0</v>
      </c>
      <c r="K243" s="231">
        <f>K244</f>
        <v>0</v>
      </c>
    </row>
    <row r="244" spans="2:11" ht="12.75" customHeight="1">
      <c r="B244" s="207" t="s">
        <v>270</v>
      </c>
      <c r="C244" s="293"/>
      <c r="D244" s="237" t="s">
        <v>182</v>
      </c>
      <c r="E244" s="237" t="s">
        <v>196</v>
      </c>
      <c r="F244" s="295" t="s">
        <v>336</v>
      </c>
      <c r="G244" s="274">
        <v>320</v>
      </c>
      <c r="H244" s="274">
        <v>2</v>
      </c>
      <c r="I244" s="231"/>
      <c r="J244" s="231"/>
      <c r="K244" s="231"/>
    </row>
    <row r="245" spans="2:11" ht="12.75" customHeight="1">
      <c r="B245" s="207" t="s">
        <v>337</v>
      </c>
      <c r="C245" s="293"/>
      <c r="D245" s="237" t="s">
        <v>182</v>
      </c>
      <c r="E245" s="237" t="s">
        <v>196</v>
      </c>
      <c r="F245" s="295" t="s">
        <v>336</v>
      </c>
      <c r="G245" s="274">
        <v>360</v>
      </c>
      <c r="H245" s="274"/>
      <c r="I245" s="231">
        <f>I246</f>
        <v>223</v>
      </c>
      <c r="J245" s="231">
        <f>J246</f>
        <v>0</v>
      </c>
      <c r="K245" s="231">
        <f>K246</f>
        <v>0</v>
      </c>
    </row>
    <row r="246" spans="2:11" ht="12.75" customHeight="1">
      <c r="B246" s="207" t="s">
        <v>270</v>
      </c>
      <c r="C246" s="293"/>
      <c r="D246" s="237" t="s">
        <v>182</v>
      </c>
      <c r="E246" s="237" t="s">
        <v>196</v>
      </c>
      <c r="F246" s="295" t="s">
        <v>336</v>
      </c>
      <c r="G246" s="274">
        <v>360</v>
      </c>
      <c r="H246" s="274">
        <v>2</v>
      </c>
      <c r="I246" s="231">
        <v>223</v>
      </c>
      <c r="J246" s="231"/>
      <c r="K246" s="231"/>
    </row>
    <row r="247" spans="2:11" ht="12.75" customHeight="1">
      <c r="B247" s="206" t="s">
        <v>290</v>
      </c>
      <c r="C247" s="293"/>
      <c r="D247" s="237" t="s">
        <v>182</v>
      </c>
      <c r="E247" s="237" t="s">
        <v>196</v>
      </c>
      <c r="F247" s="295" t="s">
        <v>336</v>
      </c>
      <c r="G247" s="237" t="s">
        <v>291</v>
      </c>
      <c r="H247" s="237"/>
      <c r="I247" s="231">
        <f>I250+I248</f>
        <v>67.7</v>
      </c>
      <c r="J247" s="231">
        <f>J249</f>
        <v>31.7</v>
      </c>
      <c r="K247" s="231">
        <f>K249</f>
        <v>31.7</v>
      </c>
    </row>
    <row r="248" spans="2:11" ht="12.75" customHeight="1">
      <c r="B248" s="332" t="s">
        <v>338</v>
      </c>
      <c r="C248" s="293"/>
      <c r="D248" s="237" t="s">
        <v>182</v>
      </c>
      <c r="E248" s="237" t="s">
        <v>196</v>
      </c>
      <c r="F248" s="295" t="s">
        <v>336</v>
      </c>
      <c r="G248" s="237" t="s">
        <v>339</v>
      </c>
      <c r="H248" s="237" t="s">
        <v>294</v>
      </c>
      <c r="I248" s="231"/>
      <c r="J248" s="231"/>
      <c r="K248" s="231"/>
    </row>
    <row r="249" spans="2:11" ht="14.25" customHeight="1">
      <c r="B249" s="206" t="s">
        <v>292</v>
      </c>
      <c r="C249" s="293"/>
      <c r="D249" s="237" t="s">
        <v>182</v>
      </c>
      <c r="E249" s="237" t="s">
        <v>196</v>
      </c>
      <c r="F249" s="295" t="s">
        <v>336</v>
      </c>
      <c r="G249" s="237" t="s">
        <v>293</v>
      </c>
      <c r="H249" s="237"/>
      <c r="I249" s="231">
        <f>I250</f>
        <v>67.7</v>
      </c>
      <c r="J249" s="231">
        <f>J250</f>
        <v>31.7</v>
      </c>
      <c r="K249" s="231">
        <f>K250</f>
        <v>31.7</v>
      </c>
    </row>
    <row r="250" spans="2:12" ht="12.75" customHeight="1">
      <c r="B250" s="207" t="s">
        <v>270</v>
      </c>
      <c r="C250" s="286"/>
      <c r="D250" s="237" t="s">
        <v>182</v>
      </c>
      <c r="E250" s="237" t="s">
        <v>196</v>
      </c>
      <c r="F250" s="295" t="s">
        <v>336</v>
      </c>
      <c r="G250" s="237" t="s">
        <v>293</v>
      </c>
      <c r="H250" s="237" t="s">
        <v>294</v>
      </c>
      <c r="I250" s="231">
        <v>67.7</v>
      </c>
      <c r="J250" s="231">
        <v>31.7</v>
      </c>
      <c r="K250" s="231">
        <v>31.7</v>
      </c>
      <c r="L250" s="261">
        <v>36</v>
      </c>
    </row>
    <row r="251" spans="2:11" ht="40.5" customHeight="1">
      <c r="B251" s="304" t="s">
        <v>344</v>
      </c>
      <c r="C251" s="286"/>
      <c r="D251" s="237" t="s">
        <v>182</v>
      </c>
      <c r="E251" s="237" t="s">
        <v>196</v>
      </c>
      <c r="F251" s="237" t="s">
        <v>345</v>
      </c>
      <c r="G251" s="237"/>
      <c r="H251" s="237"/>
      <c r="I251" s="231">
        <f>I252+I255+I258</f>
        <v>10741.4</v>
      </c>
      <c r="J251" s="231">
        <f>J252+J255+J258</f>
        <v>7983.9</v>
      </c>
      <c r="K251" s="231">
        <f>K252+K255+K258</f>
        <v>7954.9</v>
      </c>
    </row>
    <row r="252" spans="2:11" ht="40.5" customHeight="1">
      <c r="B252" s="296" t="s">
        <v>278</v>
      </c>
      <c r="C252" s="293"/>
      <c r="D252" s="237" t="s">
        <v>182</v>
      </c>
      <c r="E252" s="237" t="s">
        <v>196</v>
      </c>
      <c r="F252" s="237" t="s">
        <v>345</v>
      </c>
      <c r="G252" s="237" t="s">
        <v>279</v>
      </c>
      <c r="H252" s="237"/>
      <c r="I252" s="231">
        <f>I253</f>
        <v>5589.2</v>
      </c>
      <c r="J252" s="231">
        <f>J253</f>
        <v>4743.8</v>
      </c>
      <c r="K252" s="231">
        <f>K253</f>
        <v>4905</v>
      </c>
    </row>
    <row r="253" spans="2:11" ht="12.75" customHeight="1">
      <c r="B253" s="207" t="s">
        <v>346</v>
      </c>
      <c r="C253" s="293"/>
      <c r="D253" s="237" t="s">
        <v>182</v>
      </c>
      <c r="E253" s="237" t="s">
        <v>196</v>
      </c>
      <c r="F253" s="237" t="s">
        <v>345</v>
      </c>
      <c r="G253" s="237" t="s">
        <v>347</v>
      </c>
      <c r="H253" s="237"/>
      <c r="I253" s="231">
        <f>I254</f>
        <v>5589.2</v>
      </c>
      <c r="J253" s="231">
        <f>J254</f>
        <v>4743.8</v>
      </c>
      <c r="K253" s="231">
        <f>K254</f>
        <v>4905</v>
      </c>
    </row>
    <row r="254" spans="2:12" ht="12.75" customHeight="1">
      <c r="B254" s="207" t="s">
        <v>270</v>
      </c>
      <c r="C254" s="293"/>
      <c r="D254" s="237" t="s">
        <v>182</v>
      </c>
      <c r="E254" s="237" t="s">
        <v>196</v>
      </c>
      <c r="F254" s="237" t="s">
        <v>345</v>
      </c>
      <c r="G254" s="237" t="s">
        <v>347</v>
      </c>
      <c r="H254" s="237" t="s">
        <v>294</v>
      </c>
      <c r="I254" s="231">
        <v>5589.2</v>
      </c>
      <c r="J254" s="231">
        <v>4743.8</v>
      </c>
      <c r="K254" s="231">
        <v>4905</v>
      </c>
      <c r="L254" s="261">
        <v>-3.9</v>
      </c>
    </row>
    <row r="255" spans="2:11" ht="12.75" customHeight="1">
      <c r="B255" s="206" t="s">
        <v>286</v>
      </c>
      <c r="C255" s="305"/>
      <c r="D255" s="237" t="s">
        <v>182</v>
      </c>
      <c r="E255" s="237" t="s">
        <v>196</v>
      </c>
      <c r="F255" s="237" t="s">
        <v>345</v>
      </c>
      <c r="G255" s="237" t="s">
        <v>287</v>
      </c>
      <c r="H255" s="237"/>
      <c r="I255" s="231">
        <f>I256</f>
        <v>5138.3</v>
      </c>
      <c r="J255" s="231">
        <f>J256</f>
        <v>3230.1</v>
      </c>
      <c r="K255" s="231">
        <f>K256</f>
        <v>3039.9</v>
      </c>
    </row>
    <row r="256" spans="2:11" ht="12.75" customHeight="1">
      <c r="B256" s="206" t="s">
        <v>288</v>
      </c>
      <c r="C256" s="293"/>
      <c r="D256" s="237" t="s">
        <v>182</v>
      </c>
      <c r="E256" s="237" t="s">
        <v>196</v>
      </c>
      <c r="F256" s="237" t="s">
        <v>345</v>
      </c>
      <c r="G256" s="237" t="s">
        <v>289</v>
      </c>
      <c r="H256" s="237"/>
      <c r="I256" s="231">
        <f>I257</f>
        <v>5138.3</v>
      </c>
      <c r="J256" s="231">
        <f>J257</f>
        <v>3230.1</v>
      </c>
      <c r="K256" s="231">
        <f>K257</f>
        <v>3039.9</v>
      </c>
    </row>
    <row r="257" spans="2:12" ht="12.75" customHeight="1">
      <c r="B257" s="207" t="s">
        <v>270</v>
      </c>
      <c r="C257" s="286"/>
      <c r="D257" s="237" t="s">
        <v>182</v>
      </c>
      <c r="E257" s="237" t="s">
        <v>196</v>
      </c>
      <c r="F257" s="237" t="s">
        <v>345</v>
      </c>
      <c r="G257" s="237" t="s">
        <v>289</v>
      </c>
      <c r="H257" s="237" t="s">
        <v>294</v>
      </c>
      <c r="I257" s="231">
        <v>5138.3</v>
      </c>
      <c r="J257" s="231">
        <v>3230.1</v>
      </c>
      <c r="K257" s="231">
        <v>3039.9</v>
      </c>
      <c r="L257" s="261">
        <v>473.6</v>
      </c>
    </row>
    <row r="258" spans="2:11" ht="12.75" customHeight="1">
      <c r="B258" s="206" t="s">
        <v>290</v>
      </c>
      <c r="C258" s="286"/>
      <c r="D258" s="237" t="s">
        <v>182</v>
      </c>
      <c r="E258" s="237" t="s">
        <v>196</v>
      </c>
      <c r="F258" s="237" t="s">
        <v>345</v>
      </c>
      <c r="G258" s="237" t="s">
        <v>291</v>
      </c>
      <c r="H258" s="237"/>
      <c r="I258" s="231">
        <f>I260+I259</f>
        <v>13.9</v>
      </c>
      <c r="J258" s="231">
        <f>J260</f>
        <v>10</v>
      </c>
      <c r="K258" s="231">
        <f>K260</f>
        <v>10</v>
      </c>
    </row>
    <row r="259" spans="2:11" ht="12.75" customHeight="1">
      <c r="B259" s="332" t="s">
        <v>338</v>
      </c>
      <c r="C259" s="286"/>
      <c r="D259" s="237" t="s">
        <v>182</v>
      </c>
      <c r="E259" s="237" t="s">
        <v>196</v>
      </c>
      <c r="F259" s="237" t="s">
        <v>345</v>
      </c>
      <c r="G259" s="237" t="s">
        <v>339</v>
      </c>
      <c r="H259" s="237" t="s">
        <v>294</v>
      </c>
      <c r="I259" s="231"/>
      <c r="J259" s="231"/>
      <c r="K259" s="231"/>
    </row>
    <row r="260" spans="2:11" ht="14.25" customHeight="1">
      <c r="B260" s="206" t="s">
        <v>292</v>
      </c>
      <c r="C260" s="293"/>
      <c r="D260" s="237" t="s">
        <v>182</v>
      </c>
      <c r="E260" s="237" t="s">
        <v>196</v>
      </c>
      <c r="F260" s="237" t="s">
        <v>345</v>
      </c>
      <c r="G260" s="237" t="s">
        <v>293</v>
      </c>
      <c r="H260" s="237"/>
      <c r="I260" s="231">
        <f>I261</f>
        <v>13.9</v>
      </c>
      <c r="J260" s="231">
        <f>J261</f>
        <v>10</v>
      </c>
      <c r="K260" s="231">
        <f>K261</f>
        <v>10</v>
      </c>
    </row>
    <row r="261" spans="2:12" ht="12.75" customHeight="1">
      <c r="B261" s="207" t="s">
        <v>270</v>
      </c>
      <c r="C261" s="293"/>
      <c r="D261" s="237" t="s">
        <v>182</v>
      </c>
      <c r="E261" s="237" t="s">
        <v>196</v>
      </c>
      <c r="F261" s="237" t="s">
        <v>345</v>
      </c>
      <c r="G261" s="237" t="s">
        <v>293</v>
      </c>
      <c r="H261" s="237" t="s">
        <v>294</v>
      </c>
      <c r="I261" s="231">
        <v>13.9</v>
      </c>
      <c r="J261" s="231">
        <v>10</v>
      </c>
      <c r="K261" s="231">
        <v>10</v>
      </c>
      <c r="L261" s="261">
        <v>3.9</v>
      </c>
    </row>
    <row r="262" spans="2:11" ht="13.5" customHeight="1">
      <c r="B262" s="282" t="s">
        <v>201</v>
      </c>
      <c r="C262" s="293"/>
      <c r="D262" s="288" t="s">
        <v>202</v>
      </c>
      <c r="E262" s="288"/>
      <c r="F262" s="288"/>
      <c r="G262" s="288"/>
      <c r="H262" s="288"/>
      <c r="I262" s="281">
        <f>I263+I270</f>
        <v>47085.3</v>
      </c>
      <c r="J262" s="281">
        <f>J263+J270</f>
        <v>24164.8</v>
      </c>
      <c r="K262" s="281">
        <f>K263+K270</f>
        <v>23390.4</v>
      </c>
    </row>
    <row r="263" spans="2:11" ht="14.25" customHeight="1">
      <c r="B263" s="333" t="s">
        <v>203</v>
      </c>
      <c r="C263" s="305"/>
      <c r="D263" s="291" t="s">
        <v>202</v>
      </c>
      <c r="E263" s="291" t="s">
        <v>204</v>
      </c>
      <c r="F263" s="237"/>
      <c r="G263" s="237"/>
      <c r="H263" s="237"/>
      <c r="I263" s="231">
        <f aca="true" t="shared" si="3" ref="I263:I268">I264</f>
        <v>1375</v>
      </c>
      <c r="J263" s="231">
        <f aca="true" t="shared" si="4" ref="J263:J268">J264</f>
        <v>910.1</v>
      </c>
      <c r="K263" s="231">
        <f aca="true" t="shared" si="5" ref="K263:K268">K264</f>
        <v>920.4</v>
      </c>
    </row>
    <row r="264" spans="2:11" ht="12.75" customHeight="1">
      <c r="B264" s="330" t="s">
        <v>274</v>
      </c>
      <c r="C264" s="305"/>
      <c r="D264" s="237" t="s">
        <v>202</v>
      </c>
      <c r="E264" s="237" t="s">
        <v>204</v>
      </c>
      <c r="F264" s="295" t="s">
        <v>275</v>
      </c>
      <c r="G264" s="237"/>
      <c r="H264" s="237"/>
      <c r="I264" s="231">
        <f t="shared" si="3"/>
        <v>1375</v>
      </c>
      <c r="J264" s="231">
        <f t="shared" si="4"/>
        <v>910.1</v>
      </c>
      <c r="K264" s="231">
        <f t="shared" si="5"/>
        <v>920.4</v>
      </c>
    </row>
    <row r="265" spans="2:11" ht="12.75" customHeight="1">
      <c r="B265" s="330" t="s">
        <v>355</v>
      </c>
      <c r="C265" s="293"/>
      <c r="D265" s="237" t="s">
        <v>202</v>
      </c>
      <c r="E265" s="237" t="s">
        <v>204</v>
      </c>
      <c r="F265" s="87" t="s">
        <v>336</v>
      </c>
      <c r="G265" s="237"/>
      <c r="H265" s="237"/>
      <c r="I265" s="231">
        <f t="shared" si="3"/>
        <v>1375</v>
      </c>
      <c r="J265" s="231">
        <f t="shared" si="4"/>
        <v>910.1</v>
      </c>
      <c r="K265" s="231">
        <f t="shared" si="5"/>
        <v>920.4</v>
      </c>
    </row>
    <row r="266" spans="2:11" ht="27.75" customHeight="1">
      <c r="B266" s="334" t="s">
        <v>335</v>
      </c>
      <c r="C266" s="286"/>
      <c r="D266" s="237" t="s">
        <v>202</v>
      </c>
      <c r="E266" s="237" t="s">
        <v>204</v>
      </c>
      <c r="F266" s="87" t="s">
        <v>336</v>
      </c>
      <c r="G266" s="237"/>
      <c r="H266" s="237"/>
      <c r="I266" s="231">
        <f t="shared" si="3"/>
        <v>1375</v>
      </c>
      <c r="J266" s="231">
        <f t="shared" si="4"/>
        <v>910.1</v>
      </c>
      <c r="K266" s="231">
        <f t="shared" si="5"/>
        <v>920.4</v>
      </c>
    </row>
    <row r="267" spans="2:11" ht="12.75" customHeight="1">
      <c r="B267" s="206" t="s">
        <v>286</v>
      </c>
      <c r="C267" s="286"/>
      <c r="D267" s="237" t="s">
        <v>202</v>
      </c>
      <c r="E267" s="237" t="s">
        <v>204</v>
      </c>
      <c r="F267" s="87" t="s">
        <v>336</v>
      </c>
      <c r="G267" s="237" t="s">
        <v>287</v>
      </c>
      <c r="H267" s="237"/>
      <c r="I267" s="231">
        <f t="shared" si="3"/>
        <v>1375</v>
      </c>
      <c r="J267" s="231">
        <f t="shared" si="4"/>
        <v>910.1</v>
      </c>
      <c r="K267" s="231">
        <f t="shared" si="5"/>
        <v>920.4</v>
      </c>
    </row>
    <row r="268" spans="2:11" ht="14.25" customHeight="1">
      <c r="B268" s="206" t="s">
        <v>288</v>
      </c>
      <c r="C268" s="293"/>
      <c r="D268" s="237" t="s">
        <v>202</v>
      </c>
      <c r="E268" s="237" t="s">
        <v>204</v>
      </c>
      <c r="F268" s="87" t="s">
        <v>336</v>
      </c>
      <c r="G268" s="237" t="s">
        <v>289</v>
      </c>
      <c r="H268" s="237"/>
      <c r="I268" s="231">
        <f t="shared" si="3"/>
        <v>1375</v>
      </c>
      <c r="J268" s="231">
        <f t="shared" si="4"/>
        <v>910.1</v>
      </c>
      <c r="K268" s="231">
        <f t="shared" si="5"/>
        <v>920.4</v>
      </c>
    </row>
    <row r="269" spans="2:11" ht="12" customHeight="1">
      <c r="B269" s="207" t="s">
        <v>270</v>
      </c>
      <c r="C269" s="293"/>
      <c r="D269" s="237" t="s">
        <v>202</v>
      </c>
      <c r="E269" s="237" t="s">
        <v>204</v>
      </c>
      <c r="F269" s="87" t="s">
        <v>336</v>
      </c>
      <c r="G269" s="237" t="s">
        <v>289</v>
      </c>
      <c r="H269" s="237">
        <v>2</v>
      </c>
      <c r="I269" s="231">
        <v>1375</v>
      </c>
      <c r="J269" s="231">
        <v>910.1</v>
      </c>
      <c r="K269" s="231">
        <v>920.4</v>
      </c>
    </row>
    <row r="270" spans="2:11" ht="12.75" customHeight="1">
      <c r="B270" s="306" t="s">
        <v>205</v>
      </c>
      <c r="C270" s="293"/>
      <c r="D270" s="291" t="s">
        <v>202</v>
      </c>
      <c r="E270" s="291" t="s">
        <v>206</v>
      </c>
      <c r="F270" s="237"/>
      <c r="G270" s="237"/>
      <c r="H270" s="237"/>
      <c r="I270" s="231">
        <f>I271</f>
        <v>45710.3</v>
      </c>
      <c r="J270" s="231">
        <f>J271</f>
        <v>23254.7</v>
      </c>
      <c r="K270" s="231">
        <f>K271</f>
        <v>22470</v>
      </c>
    </row>
    <row r="271" spans="2:11" ht="27.75" customHeight="1">
      <c r="B271" s="307" t="s">
        <v>356</v>
      </c>
      <c r="C271" s="293"/>
      <c r="D271" s="237" t="s">
        <v>202</v>
      </c>
      <c r="E271" s="237" t="s">
        <v>206</v>
      </c>
      <c r="F271" s="308" t="s">
        <v>357</v>
      </c>
      <c r="G271" s="237"/>
      <c r="H271" s="237"/>
      <c r="I271" s="231">
        <f>I272+I277+I281+I290+I294+I298</f>
        <v>45710.3</v>
      </c>
      <c r="J271" s="231">
        <f>J272+J277+J281+J290+J294+J298</f>
        <v>23254.7</v>
      </c>
      <c r="K271" s="231">
        <f>K272+K277+K281+K290+K294+K298</f>
        <v>22470</v>
      </c>
    </row>
    <row r="272" spans="2:11" ht="12.75" customHeight="1" hidden="1">
      <c r="B272" s="335" t="s">
        <v>358</v>
      </c>
      <c r="C272" s="293"/>
      <c r="D272" s="237" t="s">
        <v>202</v>
      </c>
      <c r="E272" s="237" t="s">
        <v>206</v>
      </c>
      <c r="F272" s="308" t="s">
        <v>359</v>
      </c>
      <c r="G272" s="237"/>
      <c r="H272" s="237"/>
      <c r="I272" s="231">
        <f>I274</f>
        <v>0</v>
      </c>
      <c r="J272" s="231">
        <f>J274</f>
        <v>0</v>
      </c>
      <c r="K272" s="231">
        <f>K274</f>
        <v>0</v>
      </c>
    </row>
    <row r="273" spans="2:11" ht="14.25" customHeight="1" hidden="1">
      <c r="B273" s="336"/>
      <c r="C273" s="293"/>
      <c r="D273" s="237"/>
      <c r="E273" s="237"/>
      <c r="F273" s="308"/>
      <c r="G273" s="237"/>
      <c r="H273" s="237"/>
      <c r="I273" s="231"/>
      <c r="J273" s="231"/>
      <c r="K273" s="231"/>
    </row>
    <row r="274" spans="2:11" ht="12.75" customHeight="1" hidden="1">
      <c r="B274" s="206" t="s">
        <v>286</v>
      </c>
      <c r="C274" s="293"/>
      <c r="D274" s="237" t="s">
        <v>202</v>
      </c>
      <c r="E274" s="237" t="s">
        <v>206</v>
      </c>
      <c r="F274" s="308" t="s">
        <v>359</v>
      </c>
      <c r="G274" s="237" t="s">
        <v>287</v>
      </c>
      <c r="H274" s="237"/>
      <c r="I274" s="231">
        <f>I275</f>
        <v>0</v>
      </c>
      <c r="J274" s="231">
        <f>J275</f>
        <v>0</v>
      </c>
      <c r="K274" s="231">
        <f>K275</f>
        <v>0</v>
      </c>
    </row>
    <row r="275" spans="2:11" ht="12.75" customHeight="1" hidden="1">
      <c r="B275" s="206" t="s">
        <v>288</v>
      </c>
      <c r="C275" s="293"/>
      <c r="D275" s="237" t="s">
        <v>202</v>
      </c>
      <c r="E275" s="237" t="s">
        <v>206</v>
      </c>
      <c r="F275" s="308" t="s">
        <v>359</v>
      </c>
      <c r="G275" s="237" t="s">
        <v>289</v>
      </c>
      <c r="H275" s="237"/>
      <c r="I275" s="231">
        <f>I276</f>
        <v>0</v>
      </c>
      <c r="J275" s="231">
        <f>J276</f>
        <v>0</v>
      </c>
      <c r="K275" s="231">
        <f>K276</f>
        <v>0</v>
      </c>
    </row>
    <row r="276" spans="2:11" ht="13.5" customHeight="1" hidden="1">
      <c r="B276" s="207" t="s">
        <v>270</v>
      </c>
      <c r="C276" s="293"/>
      <c r="D276" s="237" t="s">
        <v>202</v>
      </c>
      <c r="E276" s="237" t="s">
        <v>206</v>
      </c>
      <c r="F276" s="308" t="s">
        <v>359</v>
      </c>
      <c r="G276" s="237" t="s">
        <v>289</v>
      </c>
      <c r="H276" s="237" t="s">
        <v>294</v>
      </c>
      <c r="I276" s="231"/>
      <c r="J276" s="231"/>
      <c r="K276" s="231"/>
    </row>
    <row r="277" spans="2:11" ht="26.25" customHeight="1" hidden="1">
      <c r="B277" s="309" t="s">
        <v>360</v>
      </c>
      <c r="C277" s="293"/>
      <c r="D277" s="237" t="s">
        <v>202</v>
      </c>
      <c r="E277" s="237" t="s">
        <v>206</v>
      </c>
      <c r="F277" s="308" t="s">
        <v>361</v>
      </c>
      <c r="G277" s="237"/>
      <c r="H277" s="237"/>
      <c r="I277" s="231">
        <f>I278</f>
        <v>0</v>
      </c>
      <c r="J277" s="231">
        <f>J278</f>
        <v>0</v>
      </c>
      <c r="K277" s="231">
        <f>K278</f>
        <v>0</v>
      </c>
    </row>
    <row r="278" spans="2:11" ht="15" customHeight="1" hidden="1">
      <c r="B278" s="206" t="s">
        <v>286</v>
      </c>
      <c r="C278" s="293"/>
      <c r="D278" s="237" t="s">
        <v>202</v>
      </c>
      <c r="E278" s="237" t="s">
        <v>206</v>
      </c>
      <c r="F278" s="308" t="s">
        <v>361</v>
      </c>
      <c r="G278" s="237" t="s">
        <v>287</v>
      </c>
      <c r="H278" s="237"/>
      <c r="I278" s="231">
        <f>I279</f>
        <v>0</v>
      </c>
      <c r="J278" s="231">
        <f>J279</f>
        <v>0</v>
      </c>
      <c r="K278" s="231">
        <f>K279</f>
        <v>0</v>
      </c>
    </row>
    <row r="279" spans="2:11" ht="12.75" customHeight="1" hidden="1">
      <c r="B279" s="206" t="s">
        <v>288</v>
      </c>
      <c r="C279" s="286"/>
      <c r="D279" s="237" t="s">
        <v>202</v>
      </c>
      <c r="E279" s="237" t="s">
        <v>206</v>
      </c>
      <c r="F279" s="308" t="s">
        <v>361</v>
      </c>
      <c r="G279" s="237" t="s">
        <v>289</v>
      </c>
      <c r="H279" s="237"/>
      <c r="I279" s="231">
        <f>I280</f>
        <v>0</v>
      </c>
      <c r="J279" s="231">
        <f>J280</f>
        <v>0</v>
      </c>
      <c r="K279" s="231">
        <f>K280</f>
        <v>0</v>
      </c>
    </row>
    <row r="280" spans="2:11" ht="12.75" customHeight="1" hidden="1">
      <c r="B280" s="207" t="s">
        <v>270</v>
      </c>
      <c r="C280" s="286"/>
      <c r="D280" s="237" t="s">
        <v>202</v>
      </c>
      <c r="E280" s="237" t="s">
        <v>206</v>
      </c>
      <c r="F280" s="308" t="s">
        <v>361</v>
      </c>
      <c r="G280" s="237" t="s">
        <v>289</v>
      </c>
      <c r="H280" s="237" t="s">
        <v>294</v>
      </c>
      <c r="I280" s="231"/>
      <c r="J280" s="231"/>
      <c r="K280" s="231"/>
    </row>
    <row r="281" spans="2:11" ht="14.25" customHeight="1">
      <c r="B281" s="330" t="s">
        <v>362</v>
      </c>
      <c r="C281" s="293"/>
      <c r="D281" s="237" t="s">
        <v>202</v>
      </c>
      <c r="E281" s="237" t="s">
        <v>206</v>
      </c>
      <c r="F281" s="308" t="s">
        <v>612</v>
      </c>
      <c r="G281" s="237"/>
      <c r="H281" s="237"/>
      <c r="I281" s="231">
        <f>I282+I286</f>
        <v>45460.3</v>
      </c>
      <c r="J281" s="231">
        <f>J282+J286</f>
        <v>23004.7</v>
      </c>
      <c r="K281" s="231">
        <f>K282+K286</f>
        <v>22220</v>
      </c>
    </row>
    <row r="282" spans="2:11" ht="15" customHeight="1">
      <c r="B282" s="206" t="s">
        <v>286</v>
      </c>
      <c r="C282" s="293"/>
      <c r="D282" s="237" t="s">
        <v>202</v>
      </c>
      <c r="E282" s="237" t="s">
        <v>206</v>
      </c>
      <c r="F282" s="308" t="s">
        <v>363</v>
      </c>
      <c r="G282" s="237" t="s">
        <v>287</v>
      </c>
      <c r="H282" s="237"/>
      <c r="I282" s="231">
        <f>I283</f>
        <v>25.8</v>
      </c>
      <c r="J282" s="231">
        <f>J283</f>
        <v>0</v>
      </c>
      <c r="K282" s="231">
        <f>K283</f>
        <v>0</v>
      </c>
    </row>
    <row r="283" spans="2:11" ht="12.75" customHeight="1">
      <c r="B283" s="206" t="s">
        <v>288</v>
      </c>
      <c r="C283" s="293"/>
      <c r="D283" s="237" t="s">
        <v>202</v>
      </c>
      <c r="E283" s="237" t="s">
        <v>206</v>
      </c>
      <c r="F283" s="308" t="s">
        <v>363</v>
      </c>
      <c r="G283" s="237" t="s">
        <v>289</v>
      </c>
      <c r="H283" s="237"/>
      <c r="I283" s="231">
        <f>I284</f>
        <v>25.8</v>
      </c>
      <c r="J283" s="231">
        <f>J284</f>
        <v>0</v>
      </c>
      <c r="K283" s="231">
        <f>K284</f>
        <v>0</v>
      </c>
    </row>
    <row r="284" spans="2:11" ht="12.75" customHeight="1">
      <c r="B284" s="207" t="s">
        <v>270</v>
      </c>
      <c r="C284" s="293"/>
      <c r="D284" s="237" t="s">
        <v>202</v>
      </c>
      <c r="E284" s="237" t="s">
        <v>206</v>
      </c>
      <c r="F284" s="308" t="s">
        <v>363</v>
      </c>
      <c r="G284" s="237" t="s">
        <v>289</v>
      </c>
      <c r="H284" s="237" t="s">
        <v>294</v>
      </c>
      <c r="I284" s="231">
        <v>25.8</v>
      </c>
      <c r="J284" s="231"/>
      <c r="K284" s="231"/>
    </row>
    <row r="285" spans="2:11" ht="27.75" customHeight="1">
      <c r="B285" s="296" t="s">
        <v>364</v>
      </c>
      <c r="C285" s="293"/>
      <c r="D285" s="237" t="s">
        <v>202</v>
      </c>
      <c r="E285" s="237" t="s">
        <v>206</v>
      </c>
      <c r="F285" s="308" t="s">
        <v>612</v>
      </c>
      <c r="G285" s="237"/>
      <c r="H285" s="237"/>
      <c r="I285" s="231">
        <f>I286</f>
        <v>45434.5</v>
      </c>
      <c r="J285" s="231">
        <f>J286</f>
        <v>23004.7</v>
      </c>
      <c r="K285" s="231">
        <f>K286</f>
        <v>22220</v>
      </c>
    </row>
    <row r="286" spans="2:11" ht="14.25" customHeight="1">
      <c r="B286" s="206" t="s">
        <v>286</v>
      </c>
      <c r="C286" s="293"/>
      <c r="D286" s="237" t="s">
        <v>202</v>
      </c>
      <c r="E286" s="237" t="s">
        <v>206</v>
      </c>
      <c r="F286" s="308" t="s">
        <v>365</v>
      </c>
      <c r="G286" s="237" t="s">
        <v>287</v>
      </c>
      <c r="H286" s="237"/>
      <c r="I286" s="231">
        <f>I287</f>
        <v>45434.5</v>
      </c>
      <c r="J286" s="231">
        <f>J287</f>
        <v>23004.7</v>
      </c>
      <c r="K286" s="231">
        <f>K287</f>
        <v>22220</v>
      </c>
    </row>
    <row r="287" spans="2:11" ht="12.75" customHeight="1">
      <c r="B287" s="206" t="s">
        <v>288</v>
      </c>
      <c r="C287" s="293"/>
      <c r="D287" s="237" t="s">
        <v>202</v>
      </c>
      <c r="E287" s="237" t="s">
        <v>206</v>
      </c>
      <c r="F287" s="308" t="s">
        <v>365</v>
      </c>
      <c r="G287" s="237" t="s">
        <v>289</v>
      </c>
      <c r="H287" s="237"/>
      <c r="I287" s="231">
        <f>I289+I288</f>
        <v>45434.5</v>
      </c>
      <c r="J287" s="231">
        <f>J289+J288</f>
        <v>23004.7</v>
      </c>
      <c r="K287" s="231">
        <f>K289+K288</f>
        <v>22220</v>
      </c>
    </row>
    <row r="288" spans="2:15" ht="15" customHeight="1">
      <c r="B288" s="207" t="s">
        <v>270</v>
      </c>
      <c r="C288" s="293"/>
      <c r="D288" s="237" t="s">
        <v>202</v>
      </c>
      <c r="E288" s="237" t="s">
        <v>206</v>
      </c>
      <c r="F288" s="308" t="s">
        <v>365</v>
      </c>
      <c r="G288" s="237" t="s">
        <v>289</v>
      </c>
      <c r="H288" s="237" t="s">
        <v>294</v>
      </c>
      <c r="I288" s="231">
        <v>634.5</v>
      </c>
      <c r="J288" s="231">
        <v>1004.7</v>
      </c>
      <c r="K288" s="231">
        <v>220</v>
      </c>
      <c r="L288" s="261">
        <v>181.7</v>
      </c>
      <c r="O288" s="499"/>
    </row>
    <row r="289" spans="2:15" ht="12.75" customHeight="1">
      <c r="B289" s="207" t="s">
        <v>271</v>
      </c>
      <c r="C289" s="293"/>
      <c r="D289" s="237" t="s">
        <v>202</v>
      </c>
      <c r="E289" s="237" t="s">
        <v>206</v>
      </c>
      <c r="F289" s="308" t="s">
        <v>366</v>
      </c>
      <c r="G289" s="237" t="s">
        <v>289</v>
      </c>
      <c r="H289" s="237" t="s">
        <v>326</v>
      </c>
      <c r="I289" s="231">
        <v>44800</v>
      </c>
      <c r="J289" s="231">
        <v>22000</v>
      </c>
      <c r="K289" s="231">
        <v>22000</v>
      </c>
      <c r="L289" s="261">
        <v>22800</v>
      </c>
      <c r="O289" s="499"/>
    </row>
    <row r="290" spans="2:15" ht="27.75" customHeight="1">
      <c r="B290" s="309" t="s">
        <v>368</v>
      </c>
      <c r="C290" s="293"/>
      <c r="D290" s="237" t="s">
        <v>202</v>
      </c>
      <c r="E290" s="237" t="s">
        <v>206</v>
      </c>
      <c r="F290" s="308" t="s">
        <v>369</v>
      </c>
      <c r="G290" s="237"/>
      <c r="H290" s="237"/>
      <c r="I290" s="231">
        <f>I291</f>
        <v>250</v>
      </c>
      <c r="J290" s="231">
        <f>J291</f>
        <v>250</v>
      </c>
      <c r="K290" s="231">
        <f>K291</f>
        <v>250</v>
      </c>
      <c r="O290" s="499"/>
    </row>
    <row r="291" spans="2:15" ht="14.25" customHeight="1">
      <c r="B291" s="206" t="s">
        <v>286</v>
      </c>
      <c r="C291" s="293"/>
      <c r="D291" s="237" t="s">
        <v>202</v>
      </c>
      <c r="E291" s="237" t="s">
        <v>206</v>
      </c>
      <c r="F291" s="308" t="s">
        <v>369</v>
      </c>
      <c r="G291" s="237" t="s">
        <v>287</v>
      </c>
      <c r="H291" s="237"/>
      <c r="I291" s="231">
        <f>I292</f>
        <v>250</v>
      </c>
      <c r="J291" s="231">
        <f>J292</f>
        <v>250</v>
      </c>
      <c r="K291" s="231">
        <f>K292</f>
        <v>250</v>
      </c>
      <c r="O291" s="499"/>
    </row>
    <row r="292" spans="2:15" ht="12.75" customHeight="1">
      <c r="B292" s="206" t="s">
        <v>288</v>
      </c>
      <c r="C292" s="293"/>
      <c r="D292" s="237" t="s">
        <v>202</v>
      </c>
      <c r="E292" s="237" t="s">
        <v>206</v>
      </c>
      <c r="F292" s="308" t="s">
        <v>369</v>
      </c>
      <c r="G292" s="237" t="s">
        <v>289</v>
      </c>
      <c r="H292" s="237"/>
      <c r="I292" s="231">
        <f>I293</f>
        <v>250</v>
      </c>
      <c r="J292" s="231">
        <f>J293</f>
        <v>250</v>
      </c>
      <c r="K292" s="231">
        <f>K293</f>
        <v>250</v>
      </c>
      <c r="O292" s="499"/>
    </row>
    <row r="293" spans="2:15" ht="15" customHeight="1">
      <c r="B293" s="207" t="s">
        <v>270</v>
      </c>
      <c r="C293" s="293"/>
      <c r="D293" s="237" t="s">
        <v>202</v>
      </c>
      <c r="E293" s="237" t="s">
        <v>206</v>
      </c>
      <c r="F293" s="308" t="s">
        <v>369</v>
      </c>
      <c r="G293" s="237" t="s">
        <v>289</v>
      </c>
      <c r="H293" s="237" t="s">
        <v>294</v>
      </c>
      <c r="I293" s="231">
        <v>250</v>
      </c>
      <c r="J293" s="231">
        <v>250</v>
      </c>
      <c r="K293" s="231">
        <v>250</v>
      </c>
      <c r="O293" s="499"/>
    </row>
    <row r="294" spans="2:11" ht="12.75" customHeight="1" hidden="1">
      <c r="B294" s="324" t="s">
        <v>370</v>
      </c>
      <c r="C294" s="293"/>
      <c r="D294" s="237" t="s">
        <v>202</v>
      </c>
      <c r="E294" s="237" t="s">
        <v>206</v>
      </c>
      <c r="F294" s="308" t="s">
        <v>371</v>
      </c>
      <c r="G294" s="237"/>
      <c r="H294" s="237"/>
      <c r="I294" s="231">
        <f>I295</f>
        <v>0</v>
      </c>
      <c r="J294" s="231"/>
      <c r="K294" s="231"/>
    </row>
    <row r="295" spans="2:11" ht="12.75" customHeight="1" hidden="1">
      <c r="B295" s="330" t="s">
        <v>350</v>
      </c>
      <c r="C295" s="293"/>
      <c r="D295" s="237" t="s">
        <v>202</v>
      </c>
      <c r="E295" s="237" t="s">
        <v>206</v>
      </c>
      <c r="F295" s="308" t="s">
        <v>371</v>
      </c>
      <c r="G295" s="237" t="s">
        <v>351</v>
      </c>
      <c r="H295" s="237"/>
      <c r="I295" s="231">
        <f>I296</f>
        <v>0</v>
      </c>
      <c r="J295" s="231"/>
      <c r="K295" s="231"/>
    </row>
    <row r="296" spans="2:11" ht="14.25" customHeight="1" hidden="1">
      <c r="B296" s="330" t="s">
        <v>153</v>
      </c>
      <c r="C296" s="293"/>
      <c r="D296" s="237" t="s">
        <v>202</v>
      </c>
      <c r="E296" s="237" t="s">
        <v>206</v>
      </c>
      <c r="F296" s="308" t="s">
        <v>371</v>
      </c>
      <c r="G296" s="237" t="s">
        <v>367</v>
      </c>
      <c r="H296" s="237"/>
      <c r="I296" s="231">
        <f>I297</f>
        <v>0</v>
      </c>
      <c r="J296" s="231"/>
      <c r="K296" s="231"/>
    </row>
    <row r="297" spans="2:11" ht="12.75" customHeight="1" hidden="1">
      <c r="B297" s="207" t="s">
        <v>270</v>
      </c>
      <c r="C297" s="303"/>
      <c r="D297" s="237" t="s">
        <v>202</v>
      </c>
      <c r="E297" s="237" t="s">
        <v>206</v>
      </c>
      <c r="F297" s="308" t="s">
        <v>371</v>
      </c>
      <c r="G297" s="237" t="s">
        <v>367</v>
      </c>
      <c r="H297" s="237" t="s">
        <v>294</v>
      </c>
      <c r="I297" s="231"/>
      <c r="J297" s="231"/>
      <c r="K297" s="231"/>
    </row>
    <row r="298" spans="2:11" ht="27.75" customHeight="1" hidden="1">
      <c r="B298" s="309" t="s">
        <v>372</v>
      </c>
      <c r="C298" s="303"/>
      <c r="D298" s="237" t="s">
        <v>202</v>
      </c>
      <c r="E298" s="237" t="s">
        <v>206</v>
      </c>
      <c r="F298" s="308" t="s">
        <v>373</v>
      </c>
      <c r="G298" s="237"/>
      <c r="H298" s="237"/>
      <c r="I298" s="231">
        <f>I299</f>
        <v>0</v>
      </c>
      <c r="J298" s="231">
        <f>J299</f>
        <v>0</v>
      </c>
      <c r="K298" s="231">
        <f>K299</f>
        <v>0</v>
      </c>
    </row>
    <row r="299" spans="2:11" ht="12.75" customHeight="1" hidden="1">
      <c r="B299" s="206" t="s">
        <v>286</v>
      </c>
      <c r="C299" s="303"/>
      <c r="D299" s="237" t="s">
        <v>202</v>
      </c>
      <c r="E299" s="237" t="s">
        <v>206</v>
      </c>
      <c r="F299" s="308" t="s">
        <v>373</v>
      </c>
      <c r="G299" s="237" t="s">
        <v>287</v>
      </c>
      <c r="H299" s="237"/>
      <c r="I299" s="231">
        <f>I300</f>
        <v>0</v>
      </c>
      <c r="J299" s="231">
        <f>J300</f>
        <v>0</v>
      </c>
      <c r="K299" s="231">
        <f>K300</f>
        <v>0</v>
      </c>
    </row>
    <row r="300" spans="2:11" ht="15" customHeight="1" hidden="1">
      <c r="B300" s="206" t="s">
        <v>288</v>
      </c>
      <c r="C300" s="303"/>
      <c r="D300" s="237" t="s">
        <v>202</v>
      </c>
      <c r="E300" s="237" t="s">
        <v>206</v>
      </c>
      <c r="F300" s="308" t="s">
        <v>373</v>
      </c>
      <c r="G300" s="237" t="s">
        <v>289</v>
      </c>
      <c r="H300" s="237"/>
      <c r="I300" s="231">
        <f>I301</f>
        <v>0</v>
      </c>
      <c r="J300" s="231">
        <f>J301</f>
        <v>0</v>
      </c>
      <c r="K300" s="231">
        <f>K301</f>
        <v>0</v>
      </c>
    </row>
    <row r="301" spans="2:11" ht="12.75" customHeight="1" hidden="1">
      <c r="B301" s="207" t="s">
        <v>270</v>
      </c>
      <c r="C301" s="303"/>
      <c r="D301" s="237" t="s">
        <v>202</v>
      </c>
      <c r="E301" s="237" t="s">
        <v>206</v>
      </c>
      <c r="F301" s="308" t="s">
        <v>373</v>
      </c>
      <c r="G301" s="237" t="s">
        <v>289</v>
      </c>
      <c r="H301" s="237" t="s">
        <v>294</v>
      </c>
      <c r="I301" s="231"/>
      <c r="J301" s="231"/>
      <c r="K301" s="231"/>
    </row>
    <row r="302" spans="2:11" ht="12.75" customHeight="1">
      <c r="B302" s="282" t="s">
        <v>207</v>
      </c>
      <c r="C302" s="303"/>
      <c r="D302" s="288" t="s">
        <v>208</v>
      </c>
      <c r="E302" s="288"/>
      <c r="F302" s="310"/>
      <c r="G302" s="288"/>
      <c r="H302" s="288"/>
      <c r="I302" s="281">
        <f>I319+I346+I303</f>
        <v>1849.7</v>
      </c>
      <c r="J302" s="281">
        <f>J319+J346+J303</f>
        <v>10.3</v>
      </c>
      <c r="K302" s="281">
        <f>K319+K346+K303</f>
        <v>4039.1</v>
      </c>
    </row>
    <row r="303" spans="2:11" ht="12.75" customHeight="1">
      <c r="B303" s="289" t="s">
        <v>209</v>
      </c>
      <c r="C303" s="303"/>
      <c r="D303" s="337" t="s">
        <v>208</v>
      </c>
      <c r="E303" s="337" t="s">
        <v>210</v>
      </c>
      <c r="F303" s="338" t="s">
        <v>613</v>
      </c>
      <c r="G303" s="337"/>
      <c r="H303" s="337"/>
      <c r="I303" s="339">
        <f>I304</f>
        <v>0</v>
      </c>
      <c r="J303" s="339">
        <f>J304</f>
        <v>0</v>
      </c>
      <c r="K303" s="339">
        <f>K304</f>
        <v>4039.1</v>
      </c>
    </row>
    <row r="304" spans="2:11" ht="12.75" customHeight="1">
      <c r="B304" s="296" t="s">
        <v>274</v>
      </c>
      <c r="C304" s="303"/>
      <c r="D304" s="237" t="s">
        <v>208</v>
      </c>
      <c r="E304" s="237" t="s">
        <v>210</v>
      </c>
      <c r="F304" s="338" t="s">
        <v>378</v>
      </c>
      <c r="G304" s="237"/>
      <c r="H304" s="237"/>
      <c r="I304" s="231">
        <f>I305+I312</f>
        <v>0</v>
      </c>
      <c r="J304" s="231">
        <f>J305+J312</f>
        <v>0</v>
      </c>
      <c r="K304" s="231">
        <f>K305+K312</f>
        <v>4039.1</v>
      </c>
    </row>
    <row r="305" spans="2:11" ht="28.5" customHeight="1">
      <c r="B305" s="296" t="s">
        <v>379</v>
      </c>
      <c r="C305" s="303"/>
      <c r="D305" s="237" t="s">
        <v>208</v>
      </c>
      <c r="E305" s="237" t="s">
        <v>210</v>
      </c>
      <c r="F305" s="338" t="s">
        <v>380</v>
      </c>
      <c r="G305" s="237"/>
      <c r="H305" s="237"/>
      <c r="I305" s="231">
        <f>I306</f>
        <v>0</v>
      </c>
      <c r="J305" s="231">
        <f>J306</f>
        <v>0</v>
      </c>
      <c r="K305" s="231">
        <f>K306</f>
        <v>3998.7</v>
      </c>
    </row>
    <row r="306" spans="2:11" ht="12.75" customHeight="1">
      <c r="B306" s="340" t="s">
        <v>381</v>
      </c>
      <c r="C306" s="303"/>
      <c r="D306" s="237" t="s">
        <v>208</v>
      </c>
      <c r="E306" s="237" t="s">
        <v>210</v>
      </c>
      <c r="F306" s="338" t="s">
        <v>380</v>
      </c>
      <c r="G306" s="341" t="s">
        <v>382</v>
      </c>
      <c r="H306" s="237"/>
      <c r="I306" s="231">
        <f>I307</f>
        <v>0</v>
      </c>
      <c r="J306" s="231">
        <f>J307</f>
        <v>0</v>
      </c>
      <c r="K306" s="231">
        <f>K307</f>
        <v>3998.7</v>
      </c>
    </row>
    <row r="307" spans="2:11" ht="15.75" customHeight="1">
      <c r="B307" s="342" t="s">
        <v>383</v>
      </c>
      <c r="C307" s="303"/>
      <c r="D307" s="237" t="s">
        <v>208</v>
      </c>
      <c r="E307" s="237" t="s">
        <v>210</v>
      </c>
      <c r="F307" s="338" t="s">
        <v>380</v>
      </c>
      <c r="G307" s="343" t="s">
        <v>384</v>
      </c>
      <c r="H307" s="237"/>
      <c r="I307" s="231">
        <f>I308</f>
        <v>0</v>
      </c>
      <c r="J307" s="231">
        <f>J308</f>
        <v>0</v>
      </c>
      <c r="K307" s="231">
        <f>K308</f>
        <v>3998.7</v>
      </c>
    </row>
    <row r="308" spans="2:11" ht="26.25" customHeight="1">
      <c r="B308" s="342" t="s">
        <v>385</v>
      </c>
      <c r="C308" s="303"/>
      <c r="D308" s="237" t="s">
        <v>208</v>
      </c>
      <c r="E308" s="237" t="s">
        <v>210</v>
      </c>
      <c r="F308" s="338" t="s">
        <v>380</v>
      </c>
      <c r="G308" s="343" t="s">
        <v>386</v>
      </c>
      <c r="H308" s="237"/>
      <c r="I308" s="231">
        <f>I309+I310+I311</f>
        <v>0</v>
      </c>
      <c r="J308" s="231">
        <f>J309+J310+J311</f>
        <v>0</v>
      </c>
      <c r="K308" s="231">
        <f>K309+K310+K311</f>
        <v>3998.7</v>
      </c>
    </row>
    <row r="309" spans="2:11" ht="12.75" customHeight="1" hidden="1">
      <c r="B309" s="296" t="s">
        <v>270</v>
      </c>
      <c r="C309" s="303"/>
      <c r="D309" s="237" t="s">
        <v>208</v>
      </c>
      <c r="E309" s="237" t="s">
        <v>210</v>
      </c>
      <c r="F309" s="338" t="s">
        <v>380</v>
      </c>
      <c r="G309" s="237" t="s">
        <v>386</v>
      </c>
      <c r="H309" s="237" t="s">
        <v>387</v>
      </c>
      <c r="I309" s="231"/>
      <c r="J309" s="231"/>
      <c r="K309" s="231">
        <v>0</v>
      </c>
    </row>
    <row r="310" spans="2:11" ht="12.75" customHeight="1" hidden="1">
      <c r="B310" s="296" t="s">
        <v>271</v>
      </c>
      <c r="C310" s="303"/>
      <c r="D310" s="237" t="s">
        <v>208</v>
      </c>
      <c r="E310" s="237" t="s">
        <v>210</v>
      </c>
      <c r="F310" s="338" t="s">
        <v>380</v>
      </c>
      <c r="G310" s="237" t="s">
        <v>386</v>
      </c>
      <c r="H310" s="237" t="s">
        <v>326</v>
      </c>
      <c r="I310" s="231"/>
      <c r="J310" s="231"/>
      <c r="K310" s="231">
        <v>0</v>
      </c>
    </row>
    <row r="311" spans="2:11" ht="12.75" customHeight="1">
      <c r="B311" s="296" t="s">
        <v>272</v>
      </c>
      <c r="C311" s="303"/>
      <c r="D311" s="237" t="s">
        <v>208</v>
      </c>
      <c r="E311" s="237" t="s">
        <v>210</v>
      </c>
      <c r="F311" s="338" t="s">
        <v>380</v>
      </c>
      <c r="G311" s="237" t="s">
        <v>386</v>
      </c>
      <c r="H311" s="237" t="s">
        <v>304</v>
      </c>
      <c r="I311" s="231"/>
      <c r="J311" s="231"/>
      <c r="K311" s="231">
        <v>3998.7</v>
      </c>
    </row>
    <row r="312" spans="2:11" ht="15.75" customHeight="1">
      <c r="B312" s="296" t="s">
        <v>388</v>
      </c>
      <c r="C312" s="303"/>
      <c r="D312" s="237" t="s">
        <v>208</v>
      </c>
      <c r="E312" s="237" t="s">
        <v>210</v>
      </c>
      <c r="F312" s="338" t="s">
        <v>389</v>
      </c>
      <c r="G312" s="237"/>
      <c r="H312" s="237"/>
      <c r="I312" s="231">
        <f>I313</f>
        <v>0</v>
      </c>
      <c r="J312" s="231">
        <f>J313</f>
        <v>0</v>
      </c>
      <c r="K312" s="231">
        <f>K313</f>
        <v>40.4</v>
      </c>
    </row>
    <row r="313" spans="2:11" ht="12.75" customHeight="1">
      <c r="B313" s="340" t="s">
        <v>381</v>
      </c>
      <c r="C313" s="303"/>
      <c r="D313" s="237" t="s">
        <v>208</v>
      </c>
      <c r="E313" s="237" t="s">
        <v>210</v>
      </c>
      <c r="F313" s="338" t="s">
        <v>389</v>
      </c>
      <c r="G313" s="341" t="s">
        <v>382</v>
      </c>
      <c r="H313" s="237"/>
      <c r="I313" s="231">
        <f>I314</f>
        <v>0</v>
      </c>
      <c r="J313" s="231">
        <f>J314</f>
        <v>0</v>
      </c>
      <c r="K313" s="231">
        <f>K314</f>
        <v>40.4</v>
      </c>
    </row>
    <row r="314" spans="2:11" ht="12.75" customHeight="1">
      <c r="B314" s="342" t="s">
        <v>383</v>
      </c>
      <c r="C314" s="303"/>
      <c r="D314" s="237" t="s">
        <v>208</v>
      </c>
      <c r="E314" s="237" t="s">
        <v>210</v>
      </c>
      <c r="F314" s="338" t="s">
        <v>389</v>
      </c>
      <c r="G314" s="343" t="s">
        <v>384</v>
      </c>
      <c r="H314" s="237"/>
      <c r="I314" s="231">
        <f>I315</f>
        <v>0</v>
      </c>
      <c r="J314" s="231">
        <f>J315</f>
        <v>0</v>
      </c>
      <c r="K314" s="231">
        <f>K315</f>
        <v>40.4</v>
      </c>
    </row>
    <row r="315" spans="2:11" ht="26.25" customHeight="1">
      <c r="B315" s="342" t="s">
        <v>385</v>
      </c>
      <c r="C315" s="303"/>
      <c r="D315" s="237" t="s">
        <v>208</v>
      </c>
      <c r="E315" s="237" t="s">
        <v>210</v>
      </c>
      <c r="F315" s="338" t="s">
        <v>389</v>
      </c>
      <c r="G315" s="343" t="s">
        <v>386</v>
      </c>
      <c r="H315" s="237"/>
      <c r="I315" s="231">
        <f>I316+I317+I318</f>
        <v>0</v>
      </c>
      <c r="J315" s="231">
        <f>J316+J317+J318</f>
        <v>0</v>
      </c>
      <c r="K315" s="231">
        <f>K316+K317+K318</f>
        <v>40.4</v>
      </c>
    </row>
    <row r="316" spans="2:11" ht="12.75" customHeight="1" hidden="1">
      <c r="B316" s="296" t="s">
        <v>270</v>
      </c>
      <c r="C316" s="303"/>
      <c r="D316" s="237" t="s">
        <v>208</v>
      </c>
      <c r="E316" s="237" t="s">
        <v>210</v>
      </c>
      <c r="F316" s="338" t="s">
        <v>389</v>
      </c>
      <c r="G316" s="237" t="s">
        <v>386</v>
      </c>
      <c r="H316" s="237" t="s">
        <v>387</v>
      </c>
      <c r="I316" s="231"/>
      <c r="J316" s="231"/>
      <c r="K316" s="231"/>
    </row>
    <row r="317" spans="2:11" ht="12.75" customHeight="1">
      <c r="B317" s="296" t="s">
        <v>271</v>
      </c>
      <c r="C317" s="303"/>
      <c r="D317" s="237" t="s">
        <v>208</v>
      </c>
      <c r="E317" s="237" t="s">
        <v>210</v>
      </c>
      <c r="F317" s="338" t="s">
        <v>389</v>
      </c>
      <c r="G317" s="237" t="s">
        <v>386</v>
      </c>
      <c r="H317" s="237" t="s">
        <v>326</v>
      </c>
      <c r="I317" s="231"/>
      <c r="J317" s="231"/>
      <c r="K317" s="231">
        <v>40.4</v>
      </c>
    </row>
    <row r="318" spans="2:11" ht="12.75" customHeight="1" hidden="1">
      <c r="B318" s="296" t="s">
        <v>272</v>
      </c>
      <c r="C318" s="303"/>
      <c r="D318" s="237" t="s">
        <v>208</v>
      </c>
      <c r="E318" s="237" t="s">
        <v>210</v>
      </c>
      <c r="F318" s="338" t="s">
        <v>389</v>
      </c>
      <c r="G318" s="237" t="s">
        <v>386</v>
      </c>
      <c r="H318" s="237" t="s">
        <v>304</v>
      </c>
      <c r="I318" s="231"/>
      <c r="J318" s="231"/>
      <c r="K318" s="231"/>
    </row>
    <row r="319" spans="2:11" ht="14.25" customHeight="1">
      <c r="B319" s="311" t="s">
        <v>211</v>
      </c>
      <c r="C319" s="303"/>
      <c r="D319" s="291" t="s">
        <v>208</v>
      </c>
      <c r="E319" s="291" t="s">
        <v>212</v>
      </c>
      <c r="F319" s="237"/>
      <c r="G319" s="237"/>
      <c r="H319" s="237"/>
      <c r="I319" s="231">
        <f>I329+I323+I324</f>
        <v>290</v>
      </c>
      <c r="J319" s="231">
        <f>J329</f>
        <v>0</v>
      </c>
      <c r="K319" s="231">
        <f>K329</f>
        <v>0</v>
      </c>
    </row>
    <row r="320" spans="2:11" ht="14.25" customHeight="1" hidden="1">
      <c r="B320" s="324" t="s">
        <v>274</v>
      </c>
      <c r="C320" s="303"/>
      <c r="D320" s="237" t="s">
        <v>208</v>
      </c>
      <c r="E320" s="237" t="s">
        <v>212</v>
      </c>
      <c r="F320" s="237" t="s">
        <v>275</v>
      </c>
      <c r="G320" s="237"/>
      <c r="H320" s="237"/>
      <c r="I320" s="231">
        <f>I321</f>
        <v>0</v>
      </c>
      <c r="J320" s="231">
        <f>J321</f>
        <v>0</v>
      </c>
      <c r="K320" s="231">
        <f>K321</f>
        <v>0</v>
      </c>
    </row>
    <row r="321" spans="2:11" ht="14.25" customHeight="1" hidden="1">
      <c r="B321" s="332" t="s">
        <v>290</v>
      </c>
      <c r="C321" s="303"/>
      <c r="D321" s="237" t="s">
        <v>208</v>
      </c>
      <c r="E321" s="237" t="s">
        <v>212</v>
      </c>
      <c r="F321" s="237" t="s">
        <v>390</v>
      </c>
      <c r="G321" s="237" t="s">
        <v>291</v>
      </c>
      <c r="H321" s="237"/>
      <c r="I321" s="231">
        <f>I322</f>
        <v>0</v>
      </c>
      <c r="J321" s="231">
        <f>J322</f>
        <v>0</v>
      </c>
      <c r="K321" s="231">
        <f>K322</f>
        <v>0</v>
      </c>
    </row>
    <row r="322" spans="2:11" ht="54" customHeight="1" hidden="1">
      <c r="B322" s="334" t="s">
        <v>391</v>
      </c>
      <c r="C322" s="303"/>
      <c r="D322" s="237" t="s">
        <v>208</v>
      </c>
      <c r="E322" s="237" t="s">
        <v>212</v>
      </c>
      <c r="F322" s="237" t="s">
        <v>390</v>
      </c>
      <c r="G322" s="237" t="s">
        <v>392</v>
      </c>
      <c r="H322" s="237"/>
      <c r="I322" s="231">
        <f>I323</f>
        <v>0</v>
      </c>
      <c r="J322" s="231">
        <f>J323</f>
        <v>0</v>
      </c>
      <c r="K322" s="231">
        <f>K323</f>
        <v>0</v>
      </c>
    </row>
    <row r="323" spans="2:11" ht="14.25" customHeight="1" hidden="1">
      <c r="B323" s="207" t="s">
        <v>270</v>
      </c>
      <c r="C323" s="303"/>
      <c r="D323" s="237" t="s">
        <v>208</v>
      </c>
      <c r="E323" s="237" t="s">
        <v>212</v>
      </c>
      <c r="F323" s="237" t="s">
        <v>390</v>
      </c>
      <c r="G323" s="237" t="s">
        <v>392</v>
      </c>
      <c r="H323" s="237" t="s">
        <v>294</v>
      </c>
      <c r="I323" s="231"/>
      <c r="J323" s="231"/>
      <c r="K323" s="231"/>
    </row>
    <row r="324" spans="2:11" ht="28.5" customHeight="1" hidden="1">
      <c r="B324" s="309" t="s">
        <v>614</v>
      </c>
      <c r="C324" s="303"/>
      <c r="D324" s="237" t="s">
        <v>208</v>
      </c>
      <c r="E324" s="237" t="s">
        <v>212</v>
      </c>
      <c r="F324" s="344" t="s">
        <v>398</v>
      </c>
      <c r="G324" s="237"/>
      <c r="H324" s="237"/>
      <c r="I324" s="231">
        <f>I325</f>
        <v>0</v>
      </c>
      <c r="J324" s="231"/>
      <c r="K324" s="231"/>
    </row>
    <row r="325" spans="2:11" ht="15.75" customHeight="1" hidden="1">
      <c r="B325" s="325" t="s">
        <v>397</v>
      </c>
      <c r="C325" s="303"/>
      <c r="D325" s="237" t="s">
        <v>208</v>
      </c>
      <c r="E325" s="237" t="s">
        <v>212</v>
      </c>
      <c r="F325" s="344" t="s">
        <v>398</v>
      </c>
      <c r="G325" s="237"/>
      <c r="H325" s="237"/>
      <c r="I325" s="231">
        <f>I326</f>
        <v>0</v>
      </c>
      <c r="J325" s="231"/>
      <c r="K325" s="231"/>
    </row>
    <row r="326" spans="2:11" ht="14.25" customHeight="1" hidden="1">
      <c r="B326" s="206" t="s">
        <v>286</v>
      </c>
      <c r="C326" s="303"/>
      <c r="D326" s="237" t="s">
        <v>208</v>
      </c>
      <c r="E326" s="237" t="s">
        <v>212</v>
      </c>
      <c r="F326" s="344" t="s">
        <v>398</v>
      </c>
      <c r="G326" s="237" t="s">
        <v>287</v>
      </c>
      <c r="H326" s="237"/>
      <c r="I326" s="231">
        <f>I327</f>
        <v>0</v>
      </c>
      <c r="J326" s="231"/>
      <c r="K326" s="231"/>
    </row>
    <row r="327" spans="2:11" ht="14.25" customHeight="1" hidden="1">
      <c r="B327" s="206" t="s">
        <v>288</v>
      </c>
      <c r="C327" s="303"/>
      <c r="D327" s="237" t="s">
        <v>208</v>
      </c>
      <c r="E327" s="237" t="s">
        <v>212</v>
      </c>
      <c r="F327" s="344" t="s">
        <v>398</v>
      </c>
      <c r="G327" s="237" t="s">
        <v>289</v>
      </c>
      <c r="H327" s="237"/>
      <c r="I327" s="231">
        <f>I328</f>
        <v>0</v>
      </c>
      <c r="J327" s="231"/>
      <c r="K327" s="231"/>
    </row>
    <row r="328" spans="2:11" ht="14.25" customHeight="1" hidden="1">
      <c r="B328" s="207" t="s">
        <v>270</v>
      </c>
      <c r="C328" s="303"/>
      <c r="D328" s="237" t="s">
        <v>208</v>
      </c>
      <c r="E328" s="237" t="s">
        <v>212</v>
      </c>
      <c r="F328" s="344" t="s">
        <v>398</v>
      </c>
      <c r="G328" s="237" t="s">
        <v>289</v>
      </c>
      <c r="H328" s="237" t="s">
        <v>294</v>
      </c>
      <c r="I328" s="231"/>
      <c r="J328" s="231"/>
      <c r="K328" s="231"/>
    </row>
    <row r="329" spans="2:11" ht="27.75" customHeight="1">
      <c r="B329" s="283" t="s">
        <v>393</v>
      </c>
      <c r="C329" s="303"/>
      <c r="D329" s="237" t="s">
        <v>208</v>
      </c>
      <c r="E329" s="237" t="s">
        <v>212</v>
      </c>
      <c r="F329" s="295" t="s">
        <v>394</v>
      </c>
      <c r="G329" s="237"/>
      <c r="H329" s="237"/>
      <c r="I329" s="231">
        <f>I330+I334+I338+I342</f>
        <v>290</v>
      </c>
      <c r="J329" s="231">
        <f>J330+J334+J338+J342</f>
        <v>0</v>
      </c>
      <c r="K329" s="231">
        <f>K330+K334+K338+K342</f>
        <v>0</v>
      </c>
    </row>
    <row r="330" spans="2:11" ht="12" customHeight="1" hidden="1">
      <c r="B330" s="325" t="s">
        <v>395</v>
      </c>
      <c r="C330" s="303"/>
      <c r="D330" s="237" t="s">
        <v>208</v>
      </c>
      <c r="E330" s="237" t="s">
        <v>212</v>
      </c>
      <c r="F330" s="295" t="s">
        <v>396</v>
      </c>
      <c r="G330" s="237"/>
      <c r="H330" s="237"/>
      <c r="I330" s="231">
        <f>I331</f>
        <v>0</v>
      </c>
      <c r="J330" s="231">
        <f>J331</f>
        <v>0</v>
      </c>
      <c r="K330" s="231">
        <f>K331</f>
        <v>0</v>
      </c>
    </row>
    <row r="331" spans="2:11" ht="12.75" customHeight="1" hidden="1">
      <c r="B331" s="206" t="s">
        <v>286</v>
      </c>
      <c r="C331" s="303"/>
      <c r="D331" s="237" t="s">
        <v>208</v>
      </c>
      <c r="E331" s="237" t="s">
        <v>212</v>
      </c>
      <c r="F331" s="295" t="s">
        <v>396</v>
      </c>
      <c r="G331" s="237" t="s">
        <v>287</v>
      </c>
      <c r="H331" s="345"/>
      <c r="I331" s="231">
        <f>I332</f>
        <v>0</v>
      </c>
      <c r="J331" s="231">
        <f>J332</f>
        <v>0</v>
      </c>
      <c r="K331" s="231">
        <f>K332</f>
        <v>0</v>
      </c>
    </row>
    <row r="332" spans="2:11" ht="12.75" customHeight="1" hidden="1">
      <c r="B332" s="206" t="s">
        <v>288</v>
      </c>
      <c r="C332" s="303"/>
      <c r="D332" s="237" t="s">
        <v>208</v>
      </c>
      <c r="E332" s="237" t="s">
        <v>212</v>
      </c>
      <c r="F332" s="295" t="s">
        <v>396</v>
      </c>
      <c r="G332" s="237" t="s">
        <v>289</v>
      </c>
      <c r="H332" s="237"/>
      <c r="I332" s="231">
        <f>I333</f>
        <v>0</v>
      </c>
      <c r="J332" s="231">
        <f>J333</f>
        <v>0</v>
      </c>
      <c r="K332" s="231">
        <f>K333</f>
        <v>0</v>
      </c>
    </row>
    <row r="333" spans="2:11" ht="12.75" customHeight="1" hidden="1">
      <c r="B333" s="207" t="s">
        <v>270</v>
      </c>
      <c r="C333" s="303"/>
      <c r="D333" s="237" t="s">
        <v>208</v>
      </c>
      <c r="E333" s="237" t="s">
        <v>212</v>
      </c>
      <c r="F333" s="295" t="s">
        <v>396</v>
      </c>
      <c r="G333" s="237" t="s">
        <v>289</v>
      </c>
      <c r="H333" s="237">
        <v>2</v>
      </c>
      <c r="I333" s="231"/>
      <c r="J333" s="231"/>
      <c r="K333" s="231"/>
    </row>
    <row r="334" spans="2:11" ht="12.75" customHeight="1">
      <c r="B334" s="325" t="s">
        <v>397</v>
      </c>
      <c r="C334" s="303"/>
      <c r="D334" s="237" t="s">
        <v>208</v>
      </c>
      <c r="E334" s="237" t="s">
        <v>212</v>
      </c>
      <c r="F334" s="295" t="s">
        <v>398</v>
      </c>
      <c r="G334" s="237"/>
      <c r="H334" s="237"/>
      <c r="I334" s="231">
        <f>I335</f>
        <v>290</v>
      </c>
      <c r="J334" s="231">
        <f>J335</f>
        <v>0</v>
      </c>
      <c r="K334" s="231">
        <f>K335</f>
        <v>0</v>
      </c>
    </row>
    <row r="335" spans="2:11" ht="14.25" customHeight="1">
      <c r="B335" s="206" t="s">
        <v>286</v>
      </c>
      <c r="C335" s="303"/>
      <c r="D335" s="237" t="s">
        <v>208</v>
      </c>
      <c r="E335" s="237" t="s">
        <v>212</v>
      </c>
      <c r="F335" s="295" t="s">
        <v>398</v>
      </c>
      <c r="G335" s="237" t="s">
        <v>287</v>
      </c>
      <c r="H335" s="237"/>
      <c r="I335" s="231">
        <f>I336</f>
        <v>290</v>
      </c>
      <c r="J335" s="231">
        <f>J336</f>
        <v>0</v>
      </c>
      <c r="K335" s="231">
        <f>K336</f>
        <v>0</v>
      </c>
    </row>
    <row r="336" spans="2:11" ht="12.75" customHeight="1">
      <c r="B336" s="206" t="s">
        <v>288</v>
      </c>
      <c r="C336" s="293"/>
      <c r="D336" s="237" t="s">
        <v>208</v>
      </c>
      <c r="E336" s="237" t="s">
        <v>212</v>
      </c>
      <c r="F336" s="295" t="s">
        <v>398</v>
      </c>
      <c r="G336" s="237" t="s">
        <v>289</v>
      </c>
      <c r="H336" s="237"/>
      <c r="I336" s="231">
        <f>I337</f>
        <v>290</v>
      </c>
      <c r="J336" s="231">
        <f>J337</f>
        <v>0</v>
      </c>
      <c r="K336" s="231">
        <f>K337</f>
        <v>0</v>
      </c>
    </row>
    <row r="337" spans="2:11" ht="12.75" customHeight="1">
      <c r="B337" s="207" t="s">
        <v>270</v>
      </c>
      <c r="C337" s="293"/>
      <c r="D337" s="237" t="s">
        <v>208</v>
      </c>
      <c r="E337" s="237" t="s">
        <v>212</v>
      </c>
      <c r="F337" s="295" t="s">
        <v>398</v>
      </c>
      <c r="G337" s="237" t="s">
        <v>289</v>
      </c>
      <c r="H337" s="237" t="s">
        <v>294</v>
      </c>
      <c r="I337" s="231">
        <v>290</v>
      </c>
      <c r="J337" s="231"/>
      <c r="K337" s="231"/>
    </row>
    <row r="338" spans="2:11" ht="12.75" customHeight="1" hidden="1">
      <c r="B338" s="325" t="s">
        <v>399</v>
      </c>
      <c r="C338" s="293"/>
      <c r="D338" s="237" t="s">
        <v>208</v>
      </c>
      <c r="E338" s="237" t="s">
        <v>212</v>
      </c>
      <c r="F338" s="295" t="s">
        <v>400</v>
      </c>
      <c r="G338" s="237"/>
      <c r="H338" s="237"/>
      <c r="I338" s="231">
        <f>I339</f>
        <v>0</v>
      </c>
      <c r="J338" s="231">
        <f>J339</f>
        <v>0</v>
      </c>
      <c r="K338" s="231">
        <f>K339</f>
        <v>0</v>
      </c>
    </row>
    <row r="339" spans="2:11" ht="12.75" customHeight="1" hidden="1">
      <c r="B339" s="206" t="s">
        <v>286</v>
      </c>
      <c r="C339" s="293"/>
      <c r="D339" s="237" t="s">
        <v>208</v>
      </c>
      <c r="E339" s="237" t="s">
        <v>212</v>
      </c>
      <c r="F339" s="295" t="s">
        <v>400</v>
      </c>
      <c r="G339" s="237" t="s">
        <v>287</v>
      </c>
      <c r="H339" s="237"/>
      <c r="I339" s="231">
        <f>I340</f>
        <v>0</v>
      </c>
      <c r="J339" s="231">
        <f>J340</f>
        <v>0</v>
      </c>
      <c r="K339" s="231">
        <f>K340</f>
        <v>0</v>
      </c>
    </row>
    <row r="340" spans="2:11" ht="17.25" customHeight="1" hidden="1">
      <c r="B340" s="206" t="s">
        <v>288</v>
      </c>
      <c r="C340" s="293"/>
      <c r="D340" s="237" t="s">
        <v>208</v>
      </c>
      <c r="E340" s="237" t="s">
        <v>212</v>
      </c>
      <c r="F340" s="295" t="s">
        <v>400</v>
      </c>
      <c r="G340" s="237" t="s">
        <v>289</v>
      </c>
      <c r="H340" s="237"/>
      <c r="I340" s="231">
        <f>I341</f>
        <v>0</v>
      </c>
      <c r="J340" s="231">
        <f>J341</f>
        <v>0</v>
      </c>
      <c r="K340" s="231">
        <f>K341</f>
        <v>0</v>
      </c>
    </row>
    <row r="341" spans="2:11" ht="15" customHeight="1" hidden="1">
      <c r="B341" s="207" t="s">
        <v>270</v>
      </c>
      <c r="C341" s="293"/>
      <c r="D341" s="237" t="s">
        <v>208</v>
      </c>
      <c r="E341" s="237" t="s">
        <v>212</v>
      </c>
      <c r="F341" s="295" t="s">
        <v>400</v>
      </c>
      <c r="G341" s="237" t="s">
        <v>289</v>
      </c>
      <c r="H341" s="237" t="s">
        <v>294</v>
      </c>
      <c r="I341" s="231"/>
      <c r="J341" s="231"/>
      <c r="K341" s="231"/>
    </row>
    <row r="342" spans="2:11" ht="28.5" customHeight="1" hidden="1">
      <c r="B342" s="309" t="s">
        <v>403</v>
      </c>
      <c r="C342" s="300"/>
      <c r="D342" s="237" t="s">
        <v>208</v>
      </c>
      <c r="E342" s="237" t="s">
        <v>212</v>
      </c>
      <c r="F342" s="295" t="s">
        <v>404</v>
      </c>
      <c r="G342" s="237"/>
      <c r="H342" s="237"/>
      <c r="I342" s="231">
        <f>I343</f>
        <v>0</v>
      </c>
      <c r="J342" s="231">
        <f>J343</f>
        <v>0</v>
      </c>
      <c r="K342" s="231">
        <f>K343</f>
        <v>0</v>
      </c>
    </row>
    <row r="343" spans="2:11" ht="12.75" customHeight="1" hidden="1">
      <c r="B343" s="206" t="s">
        <v>286</v>
      </c>
      <c r="C343" s="300"/>
      <c r="D343" s="237" t="s">
        <v>208</v>
      </c>
      <c r="E343" s="237" t="s">
        <v>212</v>
      </c>
      <c r="F343" s="295" t="s">
        <v>404</v>
      </c>
      <c r="G343" s="237" t="s">
        <v>287</v>
      </c>
      <c r="H343" s="237"/>
      <c r="I343" s="231">
        <f>I344</f>
        <v>0</v>
      </c>
      <c r="J343" s="231">
        <f>J344</f>
        <v>0</v>
      </c>
      <c r="K343" s="231">
        <f>K344</f>
        <v>0</v>
      </c>
    </row>
    <row r="344" spans="2:11" ht="14.25" customHeight="1" hidden="1">
      <c r="B344" s="206" t="s">
        <v>288</v>
      </c>
      <c r="C344" s="300"/>
      <c r="D344" s="237" t="s">
        <v>208</v>
      </c>
      <c r="E344" s="237" t="s">
        <v>212</v>
      </c>
      <c r="F344" s="295" t="s">
        <v>404</v>
      </c>
      <c r="G344" s="237" t="s">
        <v>289</v>
      </c>
      <c r="H344" s="237"/>
      <c r="I344" s="231">
        <f>I345</f>
        <v>0</v>
      </c>
      <c r="J344" s="231">
        <f>J345</f>
        <v>0</v>
      </c>
      <c r="K344" s="231">
        <f>K345</f>
        <v>0</v>
      </c>
    </row>
    <row r="345" spans="2:11" ht="16.5" customHeight="1" hidden="1">
      <c r="B345" s="207" t="s">
        <v>270</v>
      </c>
      <c r="C345" s="300"/>
      <c r="D345" s="237" t="s">
        <v>208</v>
      </c>
      <c r="E345" s="237" t="s">
        <v>212</v>
      </c>
      <c r="F345" s="295" t="s">
        <v>404</v>
      </c>
      <c r="G345" s="237" t="s">
        <v>289</v>
      </c>
      <c r="H345" s="237" t="s">
        <v>294</v>
      </c>
      <c r="I345" s="231"/>
      <c r="J345" s="231"/>
      <c r="K345" s="231"/>
    </row>
    <row r="346" spans="2:11" ht="15" customHeight="1">
      <c r="B346" s="346" t="s">
        <v>213</v>
      </c>
      <c r="C346" s="293"/>
      <c r="D346" s="291" t="s">
        <v>208</v>
      </c>
      <c r="E346" s="291" t="s">
        <v>214</v>
      </c>
      <c r="F346" s="87"/>
      <c r="G346" s="237"/>
      <c r="H346" s="237"/>
      <c r="I346" s="347">
        <f>I364+I383+I347+I369</f>
        <v>1559.7</v>
      </c>
      <c r="J346" s="347">
        <f>J364+J383+J347+J369</f>
        <v>10.3</v>
      </c>
      <c r="K346" s="347">
        <f>K364+K383+K347+K369</f>
        <v>0</v>
      </c>
    </row>
    <row r="347" spans="2:11" ht="27.75" customHeight="1">
      <c r="B347" s="348" t="s">
        <v>417</v>
      </c>
      <c r="C347" s="293"/>
      <c r="D347" s="288" t="s">
        <v>208</v>
      </c>
      <c r="E347" s="288" t="s">
        <v>214</v>
      </c>
      <c r="F347" s="349" t="s">
        <v>615</v>
      </c>
      <c r="G347" s="288"/>
      <c r="H347" s="288"/>
      <c r="I347" s="281">
        <f>I359+I352+I348</f>
        <v>1494.7</v>
      </c>
      <c r="J347" s="281">
        <f>J359+J352</f>
        <v>0</v>
      </c>
      <c r="K347" s="281">
        <f>K359+K352</f>
        <v>0</v>
      </c>
    </row>
    <row r="348" spans="2:11" ht="15.75" customHeight="1">
      <c r="B348" s="325" t="s">
        <v>298</v>
      </c>
      <c r="C348" s="293"/>
      <c r="D348" s="237" t="s">
        <v>208</v>
      </c>
      <c r="E348" s="237" t="s">
        <v>214</v>
      </c>
      <c r="F348" s="87" t="s">
        <v>616</v>
      </c>
      <c r="G348" s="237"/>
      <c r="H348" s="237"/>
      <c r="I348" s="231">
        <f>I349</f>
        <v>1494.7</v>
      </c>
      <c r="J348" s="231">
        <f>J349</f>
        <v>0</v>
      </c>
      <c r="K348" s="231">
        <f>K349</f>
        <v>0</v>
      </c>
    </row>
    <row r="349" spans="2:11" ht="15.75" customHeight="1">
      <c r="B349" s="206" t="s">
        <v>286</v>
      </c>
      <c r="C349" s="293"/>
      <c r="D349" s="237" t="s">
        <v>208</v>
      </c>
      <c r="E349" s="237" t="s">
        <v>214</v>
      </c>
      <c r="F349" s="87" t="s">
        <v>616</v>
      </c>
      <c r="G349" s="237" t="s">
        <v>287</v>
      </c>
      <c r="H349" s="237"/>
      <c r="I349" s="231">
        <f>I350</f>
        <v>1494.7</v>
      </c>
      <c r="J349" s="231">
        <f>J350</f>
        <v>0</v>
      </c>
      <c r="K349" s="231">
        <f>K350</f>
        <v>0</v>
      </c>
    </row>
    <row r="350" spans="2:11" ht="15.75" customHeight="1">
      <c r="B350" s="206" t="s">
        <v>288</v>
      </c>
      <c r="C350" s="293"/>
      <c r="D350" s="237" t="s">
        <v>208</v>
      </c>
      <c r="E350" s="237" t="s">
        <v>214</v>
      </c>
      <c r="F350" s="87" t="s">
        <v>616</v>
      </c>
      <c r="G350" s="237" t="s">
        <v>289</v>
      </c>
      <c r="H350" s="237"/>
      <c r="I350" s="231">
        <f>I351</f>
        <v>1494.7</v>
      </c>
      <c r="J350" s="231">
        <f>J351</f>
        <v>0</v>
      </c>
      <c r="K350" s="231">
        <f>K351</f>
        <v>0</v>
      </c>
    </row>
    <row r="351" spans="2:11" ht="15.75" customHeight="1">
      <c r="B351" s="207" t="s">
        <v>271</v>
      </c>
      <c r="C351" s="293"/>
      <c r="D351" s="237" t="s">
        <v>208</v>
      </c>
      <c r="E351" s="237" t="s">
        <v>214</v>
      </c>
      <c r="F351" s="87" t="s">
        <v>616</v>
      </c>
      <c r="G351" s="237" t="s">
        <v>289</v>
      </c>
      <c r="H351" s="237" t="s">
        <v>326</v>
      </c>
      <c r="I351" s="231">
        <v>1494.7</v>
      </c>
      <c r="J351" s="231"/>
      <c r="K351" s="231"/>
    </row>
    <row r="352" spans="2:11" ht="15.75" customHeight="1" hidden="1">
      <c r="B352" s="325" t="s">
        <v>298</v>
      </c>
      <c r="C352" s="293"/>
      <c r="D352" s="237" t="s">
        <v>208</v>
      </c>
      <c r="E352" s="237" t="s">
        <v>214</v>
      </c>
      <c r="F352" s="87" t="s">
        <v>420</v>
      </c>
      <c r="G352" s="237"/>
      <c r="H352" s="237"/>
      <c r="I352" s="231">
        <f>I353+I356</f>
        <v>0</v>
      </c>
      <c r="J352" s="231">
        <f>J353+J356</f>
        <v>0</v>
      </c>
      <c r="K352" s="231">
        <f>K353+K356</f>
        <v>0</v>
      </c>
    </row>
    <row r="353" spans="2:11" ht="15.75" customHeight="1" hidden="1">
      <c r="B353" s="206" t="s">
        <v>286</v>
      </c>
      <c r="C353" s="293"/>
      <c r="D353" s="237" t="s">
        <v>208</v>
      </c>
      <c r="E353" s="237" t="s">
        <v>214</v>
      </c>
      <c r="F353" s="87" t="s">
        <v>420</v>
      </c>
      <c r="G353" s="237" t="s">
        <v>287</v>
      </c>
      <c r="H353" s="237"/>
      <c r="I353" s="231">
        <f>I354</f>
        <v>0</v>
      </c>
      <c r="J353" s="231">
        <f>J354</f>
        <v>0</v>
      </c>
      <c r="K353" s="231">
        <f>K354</f>
        <v>0</v>
      </c>
    </row>
    <row r="354" spans="2:11" ht="15.75" customHeight="1" hidden="1">
      <c r="B354" s="206" t="s">
        <v>288</v>
      </c>
      <c r="C354" s="293"/>
      <c r="D354" s="237" t="s">
        <v>208</v>
      </c>
      <c r="E354" s="237" t="s">
        <v>214</v>
      </c>
      <c r="F354" s="87" t="s">
        <v>420</v>
      </c>
      <c r="G354" s="237" t="s">
        <v>289</v>
      </c>
      <c r="H354" s="237"/>
      <c r="I354" s="231">
        <f>I355</f>
        <v>0</v>
      </c>
      <c r="J354" s="231">
        <f>J355</f>
        <v>0</v>
      </c>
      <c r="K354" s="231">
        <f>K355</f>
        <v>0</v>
      </c>
    </row>
    <row r="355" spans="2:11" ht="15.75" customHeight="1" hidden="1">
      <c r="B355" s="207" t="s">
        <v>270</v>
      </c>
      <c r="C355" s="293"/>
      <c r="D355" s="237" t="s">
        <v>208</v>
      </c>
      <c r="E355" s="237" t="s">
        <v>214</v>
      </c>
      <c r="F355" s="87" t="s">
        <v>420</v>
      </c>
      <c r="G355" s="237" t="s">
        <v>289</v>
      </c>
      <c r="H355" s="237" t="s">
        <v>294</v>
      </c>
      <c r="I355" s="231"/>
      <c r="J355" s="231"/>
      <c r="K355" s="231"/>
    </row>
    <row r="356" spans="2:11" ht="15.75" customHeight="1" hidden="1">
      <c r="B356" s="206" t="s">
        <v>290</v>
      </c>
      <c r="C356" s="293"/>
      <c r="D356" s="237" t="s">
        <v>208</v>
      </c>
      <c r="E356" s="237" t="s">
        <v>214</v>
      </c>
      <c r="F356" s="87" t="s">
        <v>420</v>
      </c>
      <c r="G356" s="237" t="s">
        <v>291</v>
      </c>
      <c r="H356" s="237"/>
      <c r="I356" s="231">
        <f>I357</f>
        <v>0</v>
      </c>
      <c r="J356" s="231">
        <f>J357</f>
        <v>0</v>
      </c>
      <c r="K356" s="231">
        <f>K357</f>
        <v>0</v>
      </c>
    </row>
    <row r="357" spans="2:11" ht="15.75" customHeight="1" hidden="1">
      <c r="B357" s="332" t="s">
        <v>338</v>
      </c>
      <c r="C357" s="293"/>
      <c r="D357" s="237" t="s">
        <v>208</v>
      </c>
      <c r="E357" s="237" t="s">
        <v>214</v>
      </c>
      <c r="F357" s="87" t="s">
        <v>420</v>
      </c>
      <c r="G357" s="237" t="s">
        <v>339</v>
      </c>
      <c r="H357" s="237"/>
      <c r="I357" s="231">
        <f>I358</f>
        <v>0</v>
      </c>
      <c r="J357" s="231">
        <f>J358</f>
        <v>0</v>
      </c>
      <c r="K357" s="231">
        <f>K358</f>
        <v>0</v>
      </c>
    </row>
    <row r="358" spans="2:11" ht="15.75" customHeight="1" hidden="1">
      <c r="B358" s="207" t="s">
        <v>270</v>
      </c>
      <c r="C358" s="293"/>
      <c r="D358" s="237" t="s">
        <v>208</v>
      </c>
      <c r="E358" s="237" t="s">
        <v>214</v>
      </c>
      <c r="F358" s="87" t="s">
        <v>420</v>
      </c>
      <c r="G358" s="237" t="s">
        <v>339</v>
      </c>
      <c r="H358" s="237" t="s">
        <v>294</v>
      </c>
      <c r="I358" s="231"/>
      <c r="J358" s="231"/>
      <c r="K358" s="231"/>
    </row>
    <row r="359" spans="2:11" ht="15.75" customHeight="1" hidden="1">
      <c r="B359" s="325" t="s">
        <v>298</v>
      </c>
      <c r="C359" s="293"/>
      <c r="D359" s="237" t="s">
        <v>208</v>
      </c>
      <c r="E359" s="237" t="s">
        <v>214</v>
      </c>
      <c r="F359" s="87" t="s">
        <v>421</v>
      </c>
      <c r="G359" s="237"/>
      <c r="H359" s="237"/>
      <c r="I359" s="231">
        <f>I360</f>
        <v>0</v>
      </c>
      <c r="J359" s="231">
        <f>J360</f>
        <v>0</v>
      </c>
      <c r="K359" s="231">
        <f>K360</f>
        <v>0</v>
      </c>
    </row>
    <row r="360" spans="2:11" ht="15.75" customHeight="1" hidden="1">
      <c r="B360" s="206" t="s">
        <v>286</v>
      </c>
      <c r="C360" s="293"/>
      <c r="D360" s="237" t="s">
        <v>208</v>
      </c>
      <c r="E360" s="237" t="s">
        <v>214</v>
      </c>
      <c r="F360" s="87" t="s">
        <v>421</v>
      </c>
      <c r="G360" s="237" t="s">
        <v>287</v>
      </c>
      <c r="H360" s="237"/>
      <c r="I360" s="231">
        <f>I361</f>
        <v>0</v>
      </c>
      <c r="J360" s="231">
        <f>J361</f>
        <v>0</v>
      </c>
      <c r="K360" s="231">
        <f>K361</f>
        <v>0</v>
      </c>
    </row>
    <row r="361" spans="2:11" ht="15.75" customHeight="1" hidden="1">
      <c r="B361" s="206" t="s">
        <v>288</v>
      </c>
      <c r="C361" s="293"/>
      <c r="D361" s="237" t="s">
        <v>208</v>
      </c>
      <c r="E361" s="237" t="s">
        <v>214</v>
      </c>
      <c r="F361" s="87" t="s">
        <v>421</v>
      </c>
      <c r="G361" s="237" t="s">
        <v>289</v>
      </c>
      <c r="H361" s="237"/>
      <c r="I361" s="231">
        <f>I362+I363</f>
        <v>0</v>
      </c>
      <c r="J361" s="231">
        <f>J362+J363</f>
        <v>0</v>
      </c>
      <c r="K361" s="231">
        <f>K362+K363</f>
        <v>0</v>
      </c>
    </row>
    <row r="362" spans="2:11" ht="15.75" customHeight="1" hidden="1">
      <c r="B362" s="207" t="s">
        <v>270</v>
      </c>
      <c r="C362" s="293"/>
      <c r="D362" s="237" t="s">
        <v>208</v>
      </c>
      <c r="E362" s="237" t="s">
        <v>214</v>
      </c>
      <c r="F362" s="87" t="s">
        <v>421</v>
      </c>
      <c r="G362" s="237" t="s">
        <v>289</v>
      </c>
      <c r="H362" s="237" t="s">
        <v>294</v>
      </c>
      <c r="I362" s="231"/>
      <c r="J362" s="231"/>
      <c r="K362" s="231"/>
    </row>
    <row r="363" spans="2:11" ht="15.75" customHeight="1" hidden="1">
      <c r="B363" s="207" t="s">
        <v>271</v>
      </c>
      <c r="C363" s="293"/>
      <c r="D363" s="237" t="s">
        <v>208</v>
      </c>
      <c r="E363" s="237" t="s">
        <v>214</v>
      </c>
      <c r="F363" s="87" t="s">
        <v>421</v>
      </c>
      <c r="G363" s="237" t="s">
        <v>289</v>
      </c>
      <c r="H363" s="237" t="s">
        <v>326</v>
      </c>
      <c r="I363" s="231"/>
      <c r="J363" s="231"/>
      <c r="K363" s="231"/>
    </row>
    <row r="364" spans="2:11" ht="15.75" customHeight="1">
      <c r="B364" s="330" t="s">
        <v>274</v>
      </c>
      <c r="C364" s="293"/>
      <c r="D364" s="237" t="s">
        <v>208</v>
      </c>
      <c r="E364" s="237" t="s">
        <v>214</v>
      </c>
      <c r="F364" s="87" t="s">
        <v>275</v>
      </c>
      <c r="G364" s="237"/>
      <c r="H364" s="237"/>
      <c r="I364" s="231">
        <f>I365</f>
        <v>65</v>
      </c>
      <c r="J364" s="231">
        <f>J365</f>
        <v>0</v>
      </c>
      <c r="K364" s="231">
        <f>K365</f>
        <v>0</v>
      </c>
    </row>
    <row r="365" spans="2:11" ht="15.75" customHeight="1">
      <c r="B365" s="330" t="s">
        <v>213</v>
      </c>
      <c r="C365" s="293"/>
      <c r="D365" s="237" t="s">
        <v>208</v>
      </c>
      <c r="E365" s="237" t="s">
        <v>214</v>
      </c>
      <c r="F365" s="87">
        <v>86000072420</v>
      </c>
      <c r="G365" s="237"/>
      <c r="H365" s="237"/>
      <c r="I365" s="231">
        <f>I366</f>
        <v>65</v>
      </c>
      <c r="J365" s="231">
        <f>J366</f>
        <v>0</v>
      </c>
      <c r="K365" s="231">
        <f>K366</f>
        <v>0</v>
      </c>
    </row>
    <row r="366" spans="2:11" ht="15.75" customHeight="1">
      <c r="B366" s="206" t="s">
        <v>286</v>
      </c>
      <c r="C366" s="293"/>
      <c r="D366" s="237" t="s">
        <v>208</v>
      </c>
      <c r="E366" s="237" t="s">
        <v>214</v>
      </c>
      <c r="F366" s="87">
        <v>86000072420</v>
      </c>
      <c r="G366" s="237" t="s">
        <v>287</v>
      </c>
      <c r="H366" s="237"/>
      <c r="I366" s="231">
        <f>I367</f>
        <v>65</v>
      </c>
      <c r="J366" s="231">
        <f>J367</f>
        <v>0</v>
      </c>
      <c r="K366" s="231">
        <f>K367</f>
        <v>0</v>
      </c>
    </row>
    <row r="367" spans="2:11" ht="15.75" customHeight="1">
      <c r="B367" s="206" t="s">
        <v>288</v>
      </c>
      <c r="C367" s="293"/>
      <c r="D367" s="237" t="s">
        <v>208</v>
      </c>
      <c r="E367" s="237" t="s">
        <v>214</v>
      </c>
      <c r="F367" s="87">
        <v>86000072420</v>
      </c>
      <c r="G367" s="237" t="s">
        <v>289</v>
      </c>
      <c r="H367" s="237"/>
      <c r="I367" s="231">
        <f>I368</f>
        <v>65</v>
      </c>
      <c r="J367" s="231">
        <f>J368</f>
        <v>0</v>
      </c>
      <c r="K367" s="231">
        <f>K368</f>
        <v>0</v>
      </c>
    </row>
    <row r="368" spans="2:11" ht="15.75" customHeight="1">
      <c r="B368" s="207" t="s">
        <v>270</v>
      </c>
      <c r="C368" s="293"/>
      <c r="D368" s="237" t="s">
        <v>208</v>
      </c>
      <c r="E368" s="237" t="s">
        <v>214</v>
      </c>
      <c r="F368" s="87">
        <v>86000072420</v>
      </c>
      <c r="G368" s="237" t="s">
        <v>289</v>
      </c>
      <c r="H368" s="237" t="s">
        <v>294</v>
      </c>
      <c r="I368" s="231">
        <v>65</v>
      </c>
      <c r="J368" s="231"/>
      <c r="K368" s="231"/>
    </row>
    <row r="369" spans="2:11" ht="28.5" customHeight="1">
      <c r="B369" s="348" t="s">
        <v>409</v>
      </c>
      <c r="C369" s="293"/>
      <c r="D369" s="288" t="s">
        <v>208</v>
      </c>
      <c r="E369" s="288" t="s">
        <v>214</v>
      </c>
      <c r="F369" s="349" t="s">
        <v>410</v>
      </c>
      <c r="G369" s="288"/>
      <c r="H369" s="288"/>
      <c r="I369" s="281">
        <f>I370</f>
        <v>0</v>
      </c>
      <c r="J369" s="281">
        <f>J370</f>
        <v>10.3</v>
      </c>
      <c r="K369" s="281">
        <f>K370</f>
        <v>0</v>
      </c>
    </row>
    <row r="370" spans="2:11" ht="15.75" customHeight="1">
      <c r="B370" s="350" t="s">
        <v>411</v>
      </c>
      <c r="C370" s="293"/>
      <c r="D370" s="237" t="s">
        <v>208</v>
      </c>
      <c r="E370" s="237" t="s">
        <v>214</v>
      </c>
      <c r="F370" s="87" t="s">
        <v>412</v>
      </c>
      <c r="G370" s="237"/>
      <c r="H370" s="237"/>
      <c r="I370" s="231">
        <f>I371+I377</f>
        <v>0</v>
      </c>
      <c r="J370" s="231">
        <f>J371+J377</f>
        <v>10.3</v>
      </c>
      <c r="K370" s="231">
        <f>K371+K377</f>
        <v>0</v>
      </c>
    </row>
    <row r="371" spans="2:11" ht="15.75" customHeight="1">
      <c r="B371" s="351" t="s">
        <v>413</v>
      </c>
      <c r="C371" s="293"/>
      <c r="D371" s="237" t="s">
        <v>208</v>
      </c>
      <c r="E371" s="237" t="s">
        <v>214</v>
      </c>
      <c r="F371" s="87" t="s">
        <v>414</v>
      </c>
      <c r="G371" s="237"/>
      <c r="H371" s="237"/>
      <c r="I371" s="231">
        <f>I372</f>
        <v>0</v>
      </c>
      <c r="J371" s="231">
        <f>J372</f>
        <v>3</v>
      </c>
      <c r="K371" s="231">
        <f>K372</f>
        <v>0</v>
      </c>
    </row>
    <row r="372" spans="2:11" ht="15.75" customHeight="1">
      <c r="B372" s="206" t="s">
        <v>286</v>
      </c>
      <c r="C372" s="293"/>
      <c r="D372" s="237" t="s">
        <v>208</v>
      </c>
      <c r="E372" s="237" t="s">
        <v>214</v>
      </c>
      <c r="F372" s="87" t="s">
        <v>414</v>
      </c>
      <c r="G372" s="237" t="s">
        <v>287</v>
      </c>
      <c r="H372" s="237"/>
      <c r="I372" s="231">
        <f>I373</f>
        <v>0</v>
      </c>
      <c r="J372" s="231">
        <f>J373</f>
        <v>3</v>
      </c>
      <c r="K372" s="231">
        <f>K373</f>
        <v>0</v>
      </c>
    </row>
    <row r="373" spans="2:11" ht="15.75" customHeight="1">
      <c r="B373" s="206" t="s">
        <v>288</v>
      </c>
      <c r="C373" s="293"/>
      <c r="D373" s="237" t="s">
        <v>208</v>
      </c>
      <c r="E373" s="237" t="s">
        <v>214</v>
      </c>
      <c r="F373" s="87" t="s">
        <v>414</v>
      </c>
      <c r="G373" s="237" t="s">
        <v>289</v>
      </c>
      <c r="H373" s="237"/>
      <c r="I373" s="231">
        <f>I374+I375+I376</f>
        <v>0</v>
      </c>
      <c r="J373" s="231">
        <f>J374+J375+J376</f>
        <v>3</v>
      </c>
      <c r="K373" s="231">
        <f>K374+K375+K376</f>
        <v>0</v>
      </c>
    </row>
    <row r="374" spans="2:11" ht="15.75" customHeight="1">
      <c r="B374" s="207" t="s">
        <v>270</v>
      </c>
      <c r="C374" s="293"/>
      <c r="D374" s="237" t="s">
        <v>208</v>
      </c>
      <c r="E374" s="237" t="s">
        <v>214</v>
      </c>
      <c r="F374" s="87" t="s">
        <v>414</v>
      </c>
      <c r="G374" s="237" t="s">
        <v>289</v>
      </c>
      <c r="H374" s="237" t="s">
        <v>294</v>
      </c>
      <c r="I374" s="231"/>
      <c r="J374" s="231">
        <v>3</v>
      </c>
      <c r="K374" s="231"/>
    </row>
    <row r="375" spans="2:11" ht="15.75" customHeight="1" hidden="1">
      <c r="B375" s="207" t="s">
        <v>271</v>
      </c>
      <c r="C375" s="293"/>
      <c r="D375" s="237" t="s">
        <v>208</v>
      </c>
      <c r="E375" s="237" t="s">
        <v>214</v>
      </c>
      <c r="F375" s="87" t="s">
        <v>414</v>
      </c>
      <c r="G375" s="237" t="s">
        <v>289</v>
      </c>
      <c r="H375" s="237" t="s">
        <v>326</v>
      </c>
      <c r="I375" s="231"/>
      <c r="J375" s="231"/>
      <c r="K375" s="231"/>
    </row>
    <row r="376" spans="2:11" ht="15.75" customHeight="1" hidden="1">
      <c r="B376" s="207" t="s">
        <v>272</v>
      </c>
      <c r="C376" s="293"/>
      <c r="D376" s="237" t="s">
        <v>208</v>
      </c>
      <c r="E376" s="237" t="s">
        <v>214</v>
      </c>
      <c r="F376" s="87" t="s">
        <v>414</v>
      </c>
      <c r="G376" s="237" t="s">
        <v>289</v>
      </c>
      <c r="H376" s="237" t="s">
        <v>304</v>
      </c>
      <c r="I376" s="231"/>
      <c r="J376" s="231"/>
      <c r="K376" s="231"/>
    </row>
    <row r="377" spans="2:11" ht="15.75" customHeight="1">
      <c r="B377" s="351" t="s">
        <v>415</v>
      </c>
      <c r="C377" s="293"/>
      <c r="D377" s="237" t="s">
        <v>208</v>
      </c>
      <c r="E377" s="237" t="s">
        <v>214</v>
      </c>
      <c r="F377" s="87" t="s">
        <v>416</v>
      </c>
      <c r="G377" s="237"/>
      <c r="H377" s="237"/>
      <c r="I377" s="231">
        <f>I378</f>
        <v>0</v>
      </c>
      <c r="J377" s="231">
        <f>J378</f>
        <v>7.3</v>
      </c>
      <c r="K377" s="231">
        <f>K378</f>
        <v>0</v>
      </c>
    </row>
    <row r="378" spans="2:11" ht="15.75" customHeight="1">
      <c r="B378" s="206" t="s">
        <v>286</v>
      </c>
      <c r="C378" s="293"/>
      <c r="D378" s="237" t="s">
        <v>208</v>
      </c>
      <c r="E378" s="237" t="s">
        <v>214</v>
      </c>
      <c r="F378" s="87" t="s">
        <v>416</v>
      </c>
      <c r="G378" s="237" t="s">
        <v>287</v>
      </c>
      <c r="H378" s="237"/>
      <c r="I378" s="231">
        <f>I379</f>
        <v>0</v>
      </c>
      <c r="J378" s="231">
        <f>J379</f>
        <v>7.3</v>
      </c>
      <c r="K378" s="231">
        <f>K379</f>
        <v>0</v>
      </c>
    </row>
    <row r="379" spans="2:11" ht="15.75" customHeight="1">
      <c r="B379" s="206" t="s">
        <v>288</v>
      </c>
      <c r="C379" s="293"/>
      <c r="D379" s="237" t="s">
        <v>208</v>
      </c>
      <c r="E379" s="237" t="s">
        <v>214</v>
      </c>
      <c r="F379" s="87" t="s">
        <v>416</v>
      </c>
      <c r="G379" s="237" t="s">
        <v>289</v>
      </c>
      <c r="H379" s="237"/>
      <c r="I379" s="231">
        <f>I380+I381+I382</f>
        <v>0</v>
      </c>
      <c r="J379" s="231">
        <f>J380+J381+J382</f>
        <v>7.3</v>
      </c>
      <c r="K379" s="231">
        <f>K380+K381+K382</f>
        <v>0</v>
      </c>
    </row>
    <row r="380" spans="2:11" ht="15.75" customHeight="1">
      <c r="B380" s="207" t="s">
        <v>270</v>
      </c>
      <c r="C380" s="293"/>
      <c r="D380" s="237" t="s">
        <v>208</v>
      </c>
      <c r="E380" s="237" t="s">
        <v>214</v>
      </c>
      <c r="F380" s="87" t="s">
        <v>416</v>
      </c>
      <c r="G380" s="237" t="s">
        <v>289</v>
      </c>
      <c r="H380" s="237" t="s">
        <v>294</v>
      </c>
      <c r="I380" s="231"/>
      <c r="J380" s="231">
        <v>7.3</v>
      </c>
      <c r="K380" s="231"/>
    </row>
    <row r="381" spans="2:11" ht="22.5" customHeight="1" hidden="1">
      <c r="B381" s="207" t="s">
        <v>271</v>
      </c>
      <c r="C381" s="293"/>
      <c r="D381" s="237" t="s">
        <v>208</v>
      </c>
      <c r="E381" s="237" t="s">
        <v>214</v>
      </c>
      <c r="F381" s="87" t="s">
        <v>416</v>
      </c>
      <c r="G381" s="237" t="s">
        <v>289</v>
      </c>
      <c r="H381" s="237" t="s">
        <v>326</v>
      </c>
      <c r="I381" s="231"/>
      <c r="J381" s="231"/>
      <c r="K381" s="231"/>
    </row>
    <row r="382" spans="2:11" ht="15.75" customHeight="1" hidden="1">
      <c r="B382" s="207" t="s">
        <v>272</v>
      </c>
      <c r="C382" s="293"/>
      <c r="D382" s="237" t="s">
        <v>208</v>
      </c>
      <c r="E382" s="237" t="s">
        <v>214</v>
      </c>
      <c r="F382" s="87" t="s">
        <v>416</v>
      </c>
      <c r="G382" s="237" t="s">
        <v>289</v>
      </c>
      <c r="H382" s="237" t="s">
        <v>304</v>
      </c>
      <c r="I382" s="231"/>
      <c r="J382" s="231"/>
      <c r="K382" s="231"/>
    </row>
    <row r="383" spans="2:11" ht="40.5" customHeight="1" hidden="1">
      <c r="B383" s="207" t="s">
        <v>405</v>
      </c>
      <c r="C383" s="293"/>
      <c r="D383" s="237" t="s">
        <v>208</v>
      </c>
      <c r="E383" s="237" t="s">
        <v>214</v>
      </c>
      <c r="F383" s="295" t="s">
        <v>406</v>
      </c>
      <c r="G383" s="237"/>
      <c r="H383" s="237"/>
      <c r="I383" s="231">
        <f>I384</f>
        <v>0</v>
      </c>
      <c r="J383" s="231">
        <f>J384</f>
        <v>0</v>
      </c>
      <c r="K383" s="231">
        <f>K384</f>
        <v>0</v>
      </c>
    </row>
    <row r="384" spans="2:11" ht="15.75" customHeight="1" hidden="1">
      <c r="B384" s="206" t="s">
        <v>286</v>
      </c>
      <c r="C384" s="293"/>
      <c r="D384" s="237" t="s">
        <v>208</v>
      </c>
      <c r="E384" s="237" t="s">
        <v>214</v>
      </c>
      <c r="F384" s="295" t="s">
        <v>406</v>
      </c>
      <c r="G384" s="237" t="s">
        <v>287</v>
      </c>
      <c r="H384" s="237"/>
      <c r="I384" s="231">
        <f>I385</f>
        <v>0</v>
      </c>
      <c r="J384" s="231">
        <f>J385</f>
        <v>0</v>
      </c>
      <c r="K384" s="231">
        <f>K385</f>
        <v>0</v>
      </c>
    </row>
    <row r="385" spans="2:11" ht="15.75" customHeight="1" hidden="1">
      <c r="B385" s="206" t="s">
        <v>288</v>
      </c>
      <c r="C385" s="293"/>
      <c r="D385" s="237" t="s">
        <v>208</v>
      </c>
      <c r="E385" s="237" t="s">
        <v>214</v>
      </c>
      <c r="F385" s="295" t="s">
        <v>406</v>
      </c>
      <c r="G385" s="237" t="s">
        <v>289</v>
      </c>
      <c r="H385" s="237"/>
      <c r="I385" s="231">
        <f>I386</f>
        <v>0</v>
      </c>
      <c r="J385" s="231">
        <f>J386</f>
        <v>0</v>
      </c>
      <c r="K385" s="231">
        <f>K386</f>
        <v>0</v>
      </c>
    </row>
    <row r="386" spans="2:11" ht="15.75" customHeight="1" hidden="1">
      <c r="B386" s="206" t="s">
        <v>271</v>
      </c>
      <c r="C386" s="293"/>
      <c r="D386" s="237" t="s">
        <v>208</v>
      </c>
      <c r="E386" s="237" t="s">
        <v>214</v>
      </c>
      <c r="F386" s="295" t="s">
        <v>406</v>
      </c>
      <c r="G386" s="237" t="s">
        <v>289</v>
      </c>
      <c r="H386" s="237" t="s">
        <v>326</v>
      </c>
      <c r="I386" s="231"/>
      <c r="J386" s="231"/>
      <c r="K386" s="231"/>
    </row>
    <row r="387" spans="2:11" ht="15.75" customHeight="1">
      <c r="B387" s="282" t="s">
        <v>239</v>
      </c>
      <c r="C387" s="293"/>
      <c r="D387" s="288" t="s">
        <v>240</v>
      </c>
      <c r="E387" s="288"/>
      <c r="F387" s="326"/>
      <c r="G387" s="280"/>
      <c r="H387" s="288"/>
      <c r="I387" s="281">
        <f>I388+I394+I428+I459</f>
        <v>5312.400000000001</v>
      </c>
      <c r="J387" s="281">
        <f>J388+J394+J428+J459</f>
        <v>4508.1</v>
      </c>
      <c r="K387" s="281">
        <f>K388+K394+K428+K459</f>
        <v>3396.5</v>
      </c>
    </row>
    <row r="388" spans="2:11" ht="12.75" customHeight="1">
      <c r="B388" s="306" t="s">
        <v>241</v>
      </c>
      <c r="C388" s="293"/>
      <c r="D388" s="291" t="s">
        <v>240</v>
      </c>
      <c r="E388" s="291" t="s">
        <v>242</v>
      </c>
      <c r="F388" s="237"/>
      <c r="G388" s="237"/>
      <c r="H388" s="237"/>
      <c r="I388" s="231">
        <f>I389</f>
        <v>1400</v>
      </c>
      <c r="J388" s="231">
        <f>J389</f>
        <v>1256.3</v>
      </c>
      <c r="K388" s="231">
        <f>K389</f>
        <v>854.7</v>
      </c>
    </row>
    <row r="389" spans="2:11" ht="12.75" customHeight="1">
      <c r="B389" s="206" t="s">
        <v>274</v>
      </c>
      <c r="C389" s="293"/>
      <c r="D389" s="237" t="s">
        <v>240</v>
      </c>
      <c r="E389" s="237" t="s">
        <v>242</v>
      </c>
      <c r="F389" s="237" t="s">
        <v>275</v>
      </c>
      <c r="G389" s="237"/>
      <c r="H389" s="237"/>
      <c r="I389" s="231">
        <f>I390</f>
        <v>1400</v>
      </c>
      <c r="J389" s="231">
        <f>J390</f>
        <v>1256.3</v>
      </c>
      <c r="K389" s="231">
        <f>K390</f>
        <v>854.7</v>
      </c>
    </row>
    <row r="390" spans="2:11" ht="27.75" customHeight="1">
      <c r="B390" s="296" t="s">
        <v>169</v>
      </c>
      <c r="C390" s="293"/>
      <c r="D390" s="237" t="s">
        <v>240</v>
      </c>
      <c r="E390" s="237" t="s">
        <v>242</v>
      </c>
      <c r="F390" s="295" t="s">
        <v>544</v>
      </c>
      <c r="G390" s="237"/>
      <c r="H390" s="237"/>
      <c r="I390" s="231">
        <f>I391</f>
        <v>1400</v>
      </c>
      <c r="J390" s="231">
        <f>J391</f>
        <v>1256.3</v>
      </c>
      <c r="K390" s="231">
        <f>K391</f>
        <v>854.7</v>
      </c>
    </row>
    <row r="391" spans="2:11" ht="12.75" customHeight="1">
      <c r="B391" s="207" t="s">
        <v>316</v>
      </c>
      <c r="C391" s="293"/>
      <c r="D391" s="237" t="s">
        <v>240</v>
      </c>
      <c r="E391" s="237" t="s">
        <v>242</v>
      </c>
      <c r="F391" s="295" t="s">
        <v>544</v>
      </c>
      <c r="G391" s="237" t="s">
        <v>315</v>
      </c>
      <c r="H391" s="237"/>
      <c r="I391" s="231">
        <f>I392</f>
        <v>1400</v>
      </c>
      <c r="J391" s="231">
        <f>J392</f>
        <v>1256.3</v>
      </c>
      <c r="K391" s="231">
        <f>K392</f>
        <v>854.7</v>
      </c>
    </row>
    <row r="392" spans="2:11" ht="12.75" customHeight="1">
      <c r="B392" s="207" t="s">
        <v>318</v>
      </c>
      <c r="C392" s="293"/>
      <c r="D392" s="237" t="s">
        <v>240</v>
      </c>
      <c r="E392" s="237" t="s">
        <v>242</v>
      </c>
      <c r="F392" s="295" t="s">
        <v>544</v>
      </c>
      <c r="G392" s="237" t="s">
        <v>317</v>
      </c>
      <c r="H392" s="237"/>
      <c r="I392" s="231">
        <f>I393</f>
        <v>1400</v>
      </c>
      <c r="J392" s="231">
        <f>J393</f>
        <v>1256.3</v>
      </c>
      <c r="K392" s="231">
        <f>K393</f>
        <v>854.7</v>
      </c>
    </row>
    <row r="393" spans="2:11" ht="14.25" customHeight="1">
      <c r="B393" s="207" t="s">
        <v>270</v>
      </c>
      <c r="C393" s="293"/>
      <c r="D393" s="237" t="s">
        <v>240</v>
      </c>
      <c r="E393" s="237" t="s">
        <v>242</v>
      </c>
      <c r="F393" s="295" t="s">
        <v>544</v>
      </c>
      <c r="G393" s="237" t="s">
        <v>317</v>
      </c>
      <c r="H393" s="237">
        <v>2</v>
      </c>
      <c r="I393" s="231">
        <v>1400</v>
      </c>
      <c r="J393" s="231">
        <v>1256.3</v>
      </c>
      <c r="K393" s="231">
        <v>854.7</v>
      </c>
    </row>
    <row r="394" spans="2:11" ht="12.75" customHeight="1">
      <c r="B394" s="306" t="s">
        <v>243</v>
      </c>
      <c r="C394" s="305"/>
      <c r="D394" s="291" t="s">
        <v>240</v>
      </c>
      <c r="E394" s="291" t="s">
        <v>244</v>
      </c>
      <c r="F394" s="295"/>
      <c r="G394" s="237"/>
      <c r="H394" s="237"/>
      <c r="I394" s="231">
        <f>I407+I416+I424+I420</f>
        <v>1200</v>
      </c>
      <c r="J394" s="231">
        <f>J407+J416+J424</f>
        <v>830</v>
      </c>
      <c r="K394" s="231">
        <f>K407+K416+K424</f>
        <v>120</v>
      </c>
    </row>
    <row r="395" spans="2:11" ht="12.75" customHeight="1" hidden="1">
      <c r="B395" s="352"/>
      <c r="C395" s="305"/>
      <c r="D395" s="237"/>
      <c r="E395" s="237"/>
      <c r="F395" s="322"/>
      <c r="G395" s="237"/>
      <c r="H395" s="237"/>
      <c r="I395" s="231">
        <f>I396</f>
        <v>0</v>
      </c>
      <c r="J395" s="231"/>
      <c r="K395" s="231"/>
    </row>
    <row r="396" spans="2:11" ht="12.75" customHeight="1" hidden="1">
      <c r="B396" s="207"/>
      <c r="C396" s="293"/>
      <c r="D396" s="237"/>
      <c r="E396" s="237"/>
      <c r="F396" s="322"/>
      <c r="G396" s="237"/>
      <c r="H396" s="237"/>
      <c r="I396" s="231">
        <f>I397</f>
        <v>0</v>
      </c>
      <c r="J396" s="231"/>
      <c r="K396" s="231"/>
    </row>
    <row r="397" spans="2:11" ht="18" customHeight="1" hidden="1">
      <c r="B397" s="294"/>
      <c r="C397" s="293"/>
      <c r="D397" s="237"/>
      <c r="E397" s="237"/>
      <c r="F397" s="322"/>
      <c r="G397" s="237"/>
      <c r="H397" s="237"/>
      <c r="I397" s="231">
        <f>I398</f>
        <v>0</v>
      </c>
      <c r="J397" s="231"/>
      <c r="K397" s="231"/>
    </row>
    <row r="398" spans="2:11" ht="21" customHeight="1" hidden="1">
      <c r="B398" s="207"/>
      <c r="C398" s="305"/>
      <c r="D398" s="237"/>
      <c r="E398" s="237"/>
      <c r="F398" s="322"/>
      <c r="G398" s="237"/>
      <c r="H398" s="237"/>
      <c r="I398" s="231">
        <f>I399</f>
        <v>0</v>
      </c>
      <c r="J398" s="231"/>
      <c r="K398" s="231"/>
    </row>
    <row r="399" spans="2:11" ht="18.75" customHeight="1" hidden="1">
      <c r="B399" s="207"/>
      <c r="C399" s="305"/>
      <c r="D399" s="237"/>
      <c r="E399" s="237"/>
      <c r="F399" s="322"/>
      <c r="G399" s="237"/>
      <c r="H399" s="237"/>
      <c r="I399" s="231">
        <f>I400</f>
        <v>0</v>
      </c>
      <c r="J399" s="231"/>
      <c r="K399" s="231"/>
    </row>
    <row r="400" spans="2:11" ht="12.75" customHeight="1" hidden="1">
      <c r="B400" s="207"/>
      <c r="C400" s="305"/>
      <c r="D400" s="237"/>
      <c r="E400" s="237"/>
      <c r="F400" s="322"/>
      <c r="G400" s="237"/>
      <c r="H400" s="237"/>
      <c r="I400" s="231"/>
      <c r="J400" s="231"/>
      <c r="K400" s="231"/>
    </row>
    <row r="401" spans="2:11" ht="12.75" customHeight="1" hidden="1">
      <c r="B401" s="278"/>
      <c r="C401" s="305"/>
      <c r="D401" s="237"/>
      <c r="E401" s="237"/>
      <c r="F401" s="295"/>
      <c r="G401" s="237"/>
      <c r="H401" s="237"/>
      <c r="I401" s="231">
        <f>I402</f>
        <v>500</v>
      </c>
      <c r="J401" s="231"/>
      <c r="K401" s="231"/>
    </row>
    <row r="402" spans="2:11" ht="14.25" customHeight="1" hidden="1">
      <c r="B402" s="206"/>
      <c r="C402" s="305"/>
      <c r="D402" s="237"/>
      <c r="E402" s="237"/>
      <c r="F402" s="295"/>
      <c r="G402" s="237"/>
      <c r="H402" s="237"/>
      <c r="I402" s="231">
        <f>I403</f>
        <v>500</v>
      </c>
      <c r="J402" s="231"/>
      <c r="K402" s="231"/>
    </row>
    <row r="403" spans="2:11" ht="14.25" customHeight="1" hidden="1">
      <c r="B403" s="207"/>
      <c r="C403" s="305"/>
      <c r="D403" s="237"/>
      <c r="E403" s="237"/>
      <c r="F403" s="295"/>
      <c r="G403" s="237"/>
      <c r="H403" s="237"/>
      <c r="I403" s="231">
        <f>I404</f>
        <v>500</v>
      </c>
      <c r="J403" s="231"/>
      <c r="K403" s="231"/>
    </row>
    <row r="404" spans="2:11" ht="18.75" customHeight="1" hidden="1">
      <c r="B404" s="294"/>
      <c r="C404" s="305"/>
      <c r="D404" s="237"/>
      <c r="E404" s="237"/>
      <c r="F404" s="295"/>
      <c r="G404" s="237"/>
      <c r="H404" s="237"/>
      <c r="I404" s="231">
        <f>I405+I408</f>
        <v>500</v>
      </c>
      <c r="J404" s="231"/>
      <c r="K404" s="231"/>
    </row>
    <row r="405" spans="2:11" ht="20.25" customHeight="1" hidden="1">
      <c r="B405" s="206"/>
      <c r="C405" s="305"/>
      <c r="D405" s="237"/>
      <c r="E405" s="237"/>
      <c r="F405" s="295"/>
      <c r="G405" s="237"/>
      <c r="H405" s="237"/>
      <c r="I405" s="231">
        <f>I406</f>
        <v>250</v>
      </c>
      <c r="J405" s="231"/>
      <c r="K405" s="231"/>
    </row>
    <row r="406" spans="2:11" ht="12.75" customHeight="1" hidden="1">
      <c r="B406" s="206"/>
      <c r="C406" s="305"/>
      <c r="D406" s="237" t="s">
        <v>240</v>
      </c>
      <c r="E406" s="237" t="s">
        <v>244</v>
      </c>
      <c r="F406" s="295"/>
      <c r="G406" s="237"/>
      <c r="H406" s="237"/>
      <c r="I406" s="231">
        <f>I407</f>
        <v>250</v>
      </c>
      <c r="J406" s="231"/>
      <c r="K406" s="231"/>
    </row>
    <row r="407" spans="2:11" ht="12.75" customHeight="1">
      <c r="B407" s="206" t="s">
        <v>274</v>
      </c>
      <c r="C407" s="305"/>
      <c r="D407" s="237" t="s">
        <v>240</v>
      </c>
      <c r="E407" s="237" t="s">
        <v>244</v>
      </c>
      <c r="F407" s="295" t="s">
        <v>275</v>
      </c>
      <c r="G407" s="237"/>
      <c r="H407" s="237"/>
      <c r="I407" s="231">
        <f>I408</f>
        <v>250</v>
      </c>
      <c r="J407" s="231">
        <f>J408</f>
        <v>120</v>
      </c>
      <c r="K407" s="231">
        <f>K408</f>
        <v>120</v>
      </c>
    </row>
    <row r="408" spans="2:11" ht="14.25" customHeight="1">
      <c r="B408" s="207" t="s">
        <v>316</v>
      </c>
      <c r="C408" s="305"/>
      <c r="D408" s="237" t="s">
        <v>240</v>
      </c>
      <c r="E408" s="237" t="s">
        <v>244</v>
      </c>
      <c r="F408" s="295" t="s">
        <v>545</v>
      </c>
      <c r="G408" s="237" t="s">
        <v>315</v>
      </c>
      <c r="H408" s="237"/>
      <c r="I408" s="231">
        <f>I409+I411+I414</f>
        <v>250</v>
      </c>
      <c r="J408" s="231">
        <f>J409+J411</f>
        <v>120</v>
      </c>
      <c r="K408" s="231">
        <f>K409+K411</f>
        <v>120</v>
      </c>
    </row>
    <row r="409" spans="2:11" ht="14.25" customHeight="1">
      <c r="B409" s="207" t="s">
        <v>318</v>
      </c>
      <c r="C409" s="305"/>
      <c r="D409" s="237" t="s">
        <v>240</v>
      </c>
      <c r="E409" s="237" t="s">
        <v>244</v>
      </c>
      <c r="F409" s="295" t="s">
        <v>545</v>
      </c>
      <c r="G409" s="237" t="s">
        <v>317</v>
      </c>
      <c r="H409" s="237"/>
      <c r="I409" s="231">
        <f>I410</f>
        <v>92</v>
      </c>
      <c r="J409" s="231">
        <f>J410</f>
        <v>60</v>
      </c>
      <c r="K409" s="231">
        <f>K410</f>
        <v>60</v>
      </c>
    </row>
    <row r="410" spans="2:11" ht="12.75" customHeight="1">
      <c r="B410" s="207" t="s">
        <v>270</v>
      </c>
      <c r="C410" s="305"/>
      <c r="D410" s="237" t="s">
        <v>240</v>
      </c>
      <c r="E410" s="237" t="s">
        <v>244</v>
      </c>
      <c r="F410" s="295" t="s">
        <v>545</v>
      </c>
      <c r="G410" s="237" t="s">
        <v>317</v>
      </c>
      <c r="H410" s="237">
        <v>2</v>
      </c>
      <c r="I410" s="231">
        <v>92</v>
      </c>
      <c r="J410" s="231">
        <v>60</v>
      </c>
      <c r="K410" s="231">
        <v>60</v>
      </c>
    </row>
    <row r="411" spans="2:11" ht="15.75" customHeight="1">
      <c r="B411" s="207" t="s">
        <v>546</v>
      </c>
      <c r="C411" s="305"/>
      <c r="D411" s="237" t="s">
        <v>240</v>
      </c>
      <c r="E411" s="237" t="s">
        <v>244</v>
      </c>
      <c r="F411" s="295" t="s">
        <v>545</v>
      </c>
      <c r="G411" s="237" t="s">
        <v>547</v>
      </c>
      <c r="H411" s="237"/>
      <c r="I411" s="231">
        <f>I412</f>
        <v>58</v>
      </c>
      <c r="J411" s="231">
        <f>J412</f>
        <v>60</v>
      </c>
      <c r="K411" s="231">
        <f>K412</f>
        <v>60</v>
      </c>
    </row>
    <row r="412" spans="2:11" ht="12.75" customHeight="1">
      <c r="B412" s="207" t="s">
        <v>318</v>
      </c>
      <c r="C412" s="305"/>
      <c r="D412" s="237" t="s">
        <v>240</v>
      </c>
      <c r="E412" s="237" t="s">
        <v>244</v>
      </c>
      <c r="F412" s="295" t="s">
        <v>545</v>
      </c>
      <c r="G412" s="237" t="s">
        <v>547</v>
      </c>
      <c r="H412" s="237"/>
      <c r="I412" s="231">
        <f>I413</f>
        <v>58</v>
      </c>
      <c r="J412" s="231">
        <f>J413</f>
        <v>60</v>
      </c>
      <c r="K412" s="231">
        <f>K413</f>
        <v>60</v>
      </c>
    </row>
    <row r="413" spans="2:11" ht="12.75" customHeight="1">
      <c r="B413" s="207" t="s">
        <v>270</v>
      </c>
      <c r="C413" s="305"/>
      <c r="D413" s="237" t="s">
        <v>240</v>
      </c>
      <c r="E413" s="237" t="s">
        <v>244</v>
      </c>
      <c r="F413" s="295" t="s">
        <v>545</v>
      </c>
      <c r="G413" s="237" t="s">
        <v>547</v>
      </c>
      <c r="H413" s="237" t="s">
        <v>294</v>
      </c>
      <c r="I413" s="231">
        <v>58</v>
      </c>
      <c r="J413" s="231">
        <v>60</v>
      </c>
      <c r="K413" s="231">
        <v>60</v>
      </c>
    </row>
    <row r="414" spans="2:11" ht="12.75" customHeight="1">
      <c r="B414" s="207" t="s">
        <v>337</v>
      </c>
      <c r="C414" s="305"/>
      <c r="D414" s="237" t="s">
        <v>240</v>
      </c>
      <c r="E414" s="237" t="s">
        <v>244</v>
      </c>
      <c r="F414" s="295" t="s">
        <v>545</v>
      </c>
      <c r="G414" s="237" t="s">
        <v>548</v>
      </c>
      <c r="H414" s="237"/>
      <c r="I414" s="231">
        <f>I415</f>
        <v>100</v>
      </c>
      <c r="J414" s="231">
        <f>J415</f>
        <v>0</v>
      </c>
      <c r="K414" s="231">
        <f>K415</f>
        <v>0</v>
      </c>
    </row>
    <row r="415" spans="2:11" ht="12.75" customHeight="1">
      <c r="B415" s="207" t="s">
        <v>270</v>
      </c>
      <c r="C415" s="305"/>
      <c r="D415" s="237" t="s">
        <v>240</v>
      </c>
      <c r="E415" s="237" t="s">
        <v>244</v>
      </c>
      <c r="F415" s="295" t="s">
        <v>545</v>
      </c>
      <c r="G415" s="237" t="s">
        <v>548</v>
      </c>
      <c r="H415" s="237" t="s">
        <v>294</v>
      </c>
      <c r="I415" s="231">
        <v>100</v>
      </c>
      <c r="J415" s="231"/>
      <c r="K415" s="231"/>
    </row>
    <row r="416" spans="2:11" ht="53.25" customHeight="1" hidden="1">
      <c r="B416" s="296" t="s">
        <v>551</v>
      </c>
      <c r="C416" s="305"/>
      <c r="D416" s="237" t="s">
        <v>240</v>
      </c>
      <c r="E416" s="237" t="s">
        <v>244</v>
      </c>
      <c r="F416" s="295" t="s">
        <v>552</v>
      </c>
      <c r="G416" s="237"/>
      <c r="H416" s="237"/>
      <c r="I416" s="231">
        <f>I417</f>
        <v>0</v>
      </c>
      <c r="J416" s="231">
        <f>J417</f>
        <v>0</v>
      </c>
      <c r="K416" s="231">
        <f>K417</f>
        <v>0</v>
      </c>
    </row>
    <row r="417" spans="2:11" ht="12.75" customHeight="1" hidden="1">
      <c r="B417" s="207" t="s">
        <v>316</v>
      </c>
      <c r="C417" s="305"/>
      <c r="D417" s="237" t="s">
        <v>240</v>
      </c>
      <c r="E417" s="237" t="s">
        <v>244</v>
      </c>
      <c r="F417" s="295" t="s">
        <v>552</v>
      </c>
      <c r="G417" s="237" t="s">
        <v>315</v>
      </c>
      <c r="H417" s="237"/>
      <c r="I417" s="231">
        <f>I418</f>
        <v>0</v>
      </c>
      <c r="J417" s="231">
        <f>J418</f>
        <v>0</v>
      </c>
      <c r="K417" s="231">
        <f>K418</f>
        <v>0</v>
      </c>
    </row>
    <row r="418" spans="2:11" ht="12.75" customHeight="1" hidden="1">
      <c r="B418" s="207" t="s">
        <v>318</v>
      </c>
      <c r="C418" s="305"/>
      <c r="D418" s="237" t="s">
        <v>240</v>
      </c>
      <c r="E418" s="237" t="s">
        <v>244</v>
      </c>
      <c r="F418" s="295" t="s">
        <v>552</v>
      </c>
      <c r="G418" s="237" t="s">
        <v>317</v>
      </c>
      <c r="H418" s="237"/>
      <c r="I418" s="231">
        <f>I419</f>
        <v>0</v>
      </c>
      <c r="J418" s="231">
        <f>J419</f>
        <v>0</v>
      </c>
      <c r="K418" s="231">
        <f>K419</f>
        <v>0</v>
      </c>
    </row>
    <row r="419" spans="2:11" ht="12.75" customHeight="1" hidden="1">
      <c r="B419" s="207" t="s">
        <v>272</v>
      </c>
      <c r="C419" s="305"/>
      <c r="D419" s="237" t="s">
        <v>240</v>
      </c>
      <c r="E419" s="237" t="s">
        <v>244</v>
      </c>
      <c r="F419" s="295" t="s">
        <v>552</v>
      </c>
      <c r="G419" s="237" t="s">
        <v>317</v>
      </c>
      <c r="H419" s="237" t="s">
        <v>304</v>
      </c>
      <c r="I419" s="231"/>
      <c r="J419" s="231"/>
      <c r="K419" s="231"/>
    </row>
    <row r="420" spans="2:11" ht="45" customHeight="1">
      <c r="B420" s="228" t="s">
        <v>549</v>
      </c>
      <c r="C420" s="353"/>
      <c r="D420" s="229" t="s">
        <v>240</v>
      </c>
      <c r="E420" s="229" t="s">
        <v>244</v>
      </c>
      <c r="F420" s="230" t="s">
        <v>550</v>
      </c>
      <c r="G420" s="229"/>
      <c r="H420" s="229"/>
      <c r="I420" s="231">
        <f>I421</f>
        <v>500</v>
      </c>
      <c r="J420" s="231">
        <f>J421</f>
        <v>0</v>
      </c>
      <c r="K420" s="231">
        <f>K421</f>
        <v>0</v>
      </c>
    </row>
    <row r="421" spans="2:11" ht="12.75" customHeight="1">
      <c r="B421" s="228" t="s">
        <v>316</v>
      </c>
      <c r="C421" s="353"/>
      <c r="D421" s="229" t="s">
        <v>240</v>
      </c>
      <c r="E421" s="229" t="s">
        <v>244</v>
      </c>
      <c r="F421" s="230" t="s">
        <v>550</v>
      </c>
      <c r="G421" s="229" t="s">
        <v>315</v>
      </c>
      <c r="H421" s="229"/>
      <c r="I421" s="231">
        <f>I422</f>
        <v>500</v>
      </c>
      <c r="J421" s="231">
        <f>J422</f>
        <v>0</v>
      </c>
      <c r="K421" s="231">
        <f>K422</f>
        <v>0</v>
      </c>
    </row>
    <row r="422" spans="2:11" ht="12.75" customHeight="1">
      <c r="B422" s="228" t="s">
        <v>337</v>
      </c>
      <c r="C422" s="353"/>
      <c r="D422" s="229" t="s">
        <v>240</v>
      </c>
      <c r="E422" s="229" t="s">
        <v>244</v>
      </c>
      <c r="F422" s="230" t="s">
        <v>550</v>
      </c>
      <c r="G422" s="229" t="s">
        <v>548</v>
      </c>
      <c r="H422" s="229"/>
      <c r="I422" s="231">
        <f>I423</f>
        <v>500</v>
      </c>
      <c r="J422" s="231">
        <f>J423</f>
        <v>0</v>
      </c>
      <c r="K422" s="231">
        <f>K423</f>
        <v>0</v>
      </c>
    </row>
    <row r="423" spans="2:11" ht="12.75" customHeight="1">
      <c r="B423" s="228" t="s">
        <v>270</v>
      </c>
      <c r="C423" s="353"/>
      <c r="D423" s="229" t="s">
        <v>240</v>
      </c>
      <c r="E423" s="229" t="s">
        <v>244</v>
      </c>
      <c r="F423" s="230" t="s">
        <v>550</v>
      </c>
      <c r="G423" s="229" t="s">
        <v>548</v>
      </c>
      <c r="H423" s="229" t="s">
        <v>294</v>
      </c>
      <c r="I423" s="231">
        <v>500</v>
      </c>
      <c r="J423" s="231"/>
      <c r="K423" s="231"/>
    </row>
    <row r="424" spans="2:11" ht="28.5" customHeight="1">
      <c r="B424" s="296" t="s">
        <v>553</v>
      </c>
      <c r="C424" s="305"/>
      <c r="D424" s="237" t="s">
        <v>240</v>
      </c>
      <c r="E424" s="237" t="s">
        <v>244</v>
      </c>
      <c r="F424" s="295" t="s">
        <v>554</v>
      </c>
      <c r="G424" s="237"/>
      <c r="H424" s="237"/>
      <c r="I424" s="231">
        <f>I425</f>
        <v>450</v>
      </c>
      <c r="J424" s="231">
        <f>J425</f>
        <v>710</v>
      </c>
      <c r="K424" s="231">
        <f>K425</f>
        <v>0</v>
      </c>
    </row>
    <row r="425" spans="2:11" ht="12.75" customHeight="1">
      <c r="B425" s="207" t="s">
        <v>316</v>
      </c>
      <c r="C425" s="305"/>
      <c r="D425" s="237" t="s">
        <v>240</v>
      </c>
      <c r="E425" s="237" t="s">
        <v>244</v>
      </c>
      <c r="F425" s="295" t="s">
        <v>554</v>
      </c>
      <c r="G425" s="237" t="s">
        <v>315</v>
      </c>
      <c r="H425" s="237"/>
      <c r="I425" s="231">
        <f>I426</f>
        <v>450</v>
      </c>
      <c r="J425" s="231">
        <f>J426</f>
        <v>710</v>
      </c>
      <c r="K425" s="231">
        <f>K426</f>
        <v>0</v>
      </c>
    </row>
    <row r="426" spans="2:11" ht="12.75" customHeight="1">
      <c r="B426" s="207" t="s">
        <v>318</v>
      </c>
      <c r="C426" s="305"/>
      <c r="D426" s="237" t="s">
        <v>240</v>
      </c>
      <c r="E426" s="237" t="s">
        <v>244</v>
      </c>
      <c r="F426" s="295" t="s">
        <v>554</v>
      </c>
      <c r="G426" s="237" t="s">
        <v>317</v>
      </c>
      <c r="H426" s="237"/>
      <c r="I426" s="231">
        <f>I427</f>
        <v>450</v>
      </c>
      <c r="J426" s="231">
        <f>J427</f>
        <v>710</v>
      </c>
      <c r="K426" s="231">
        <f>K427</f>
        <v>0</v>
      </c>
    </row>
    <row r="427" spans="2:11" ht="12.75" customHeight="1">
      <c r="B427" s="207" t="s">
        <v>272</v>
      </c>
      <c r="C427" s="305"/>
      <c r="D427" s="237" t="s">
        <v>240</v>
      </c>
      <c r="E427" s="237" t="s">
        <v>244</v>
      </c>
      <c r="F427" s="295" t="s">
        <v>554</v>
      </c>
      <c r="G427" s="237" t="s">
        <v>317</v>
      </c>
      <c r="H427" s="237" t="s">
        <v>304</v>
      </c>
      <c r="I427" s="231">
        <v>450</v>
      </c>
      <c r="J427" s="231">
        <v>710</v>
      </c>
      <c r="K427" s="231"/>
    </row>
    <row r="428" spans="2:11" ht="14.25" customHeight="1">
      <c r="B428" s="306" t="s">
        <v>245</v>
      </c>
      <c r="C428" s="305"/>
      <c r="D428" s="291" t="s">
        <v>240</v>
      </c>
      <c r="E428" s="291" t="s">
        <v>246</v>
      </c>
      <c r="F428" s="322"/>
      <c r="G428" s="274"/>
      <c r="H428" s="237"/>
      <c r="I428" s="231">
        <f>I429+I448</f>
        <v>1099.3000000000002</v>
      </c>
      <c r="J428" s="231">
        <f>J429+J448</f>
        <v>1099.3000000000002</v>
      </c>
      <c r="K428" s="231">
        <f>K429+K448</f>
        <v>1099.3000000000002</v>
      </c>
    </row>
    <row r="429" spans="2:11" ht="17.25" customHeight="1">
      <c r="B429" s="354" t="s">
        <v>274</v>
      </c>
      <c r="C429" s="305"/>
      <c r="D429" s="238">
        <v>1000</v>
      </c>
      <c r="E429" s="238">
        <v>1004</v>
      </c>
      <c r="F429" s="238" t="s">
        <v>275</v>
      </c>
      <c r="G429" s="288"/>
      <c r="H429" s="288"/>
      <c r="I429" s="231">
        <f>I430+I434+I438+I444+I455</f>
        <v>519.7</v>
      </c>
      <c r="J429" s="231">
        <f>J430+J434+J438+J444+J455</f>
        <v>519.7</v>
      </c>
      <c r="K429" s="231">
        <f>K430+K434+K438+K444+K455</f>
        <v>519.7</v>
      </c>
    </row>
    <row r="430" spans="2:11" ht="27.75" customHeight="1" hidden="1">
      <c r="B430" s="294" t="s">
        <v>170</v>
      </c>
      <c r="C430" s="305"/>
      <c r="D430" s="238">
        <v>1000</v>
      </c>
      <c r="E430" s="238">
        <v>1004</v>
      </c>
      <c r="F430" s="355" t="s">
        <v>560</v>
      </c>
      <c r="G430" s="288"/>
      <c r="H430" s="288"/>
      <c r="I430" s="231">
        <f>I431</f>
        <v>0</v>
      </c>
      <c r="J430" s="231">
        <f>J431</f>
        <v>0</v>
      </c>
      <c r="K430" s="231">
        <f>K431</f>
        <v>0</v>
      </c>
    </row>
    <row r="431" spans="2:11" ht="12.75" customHeight="1" hidden="1">
      <c r="B431" s="207" t="s">
        <v>316</v>
      </c>
      <c r="C431" s="305"/>
      <c r="D431" s="238">
        <v>1000</v>
      </c>
      <c r="E431" s="238">
        <v>1004</v>
      </c>
      <c r="F431" s="355" t="s">
        <v>560</v>
      </c>
      <c r="G431" s="237" t="s">
        <v>315</v>
      </c>
      <c r="H431" s="288"/>
      <c r="I431" s="231">
        <f>I432</f>
        <v>0</v>
      </c>
      <c r="J431" s="231">
        <f>J432</f>
        <v>0</v>
      </c>
      <c r="K431" s="231">
        <f>K432</f>
        <v>0</v>
      </c>
    </row>
    <row r="432" spans="2:11" ht="12.75" customHeight="1" hidden="1">
      <c r="B432" s="207" t="s">
        <v>561</v>
      </c>
      <c r="C432" s="305"/>
      <c r="D432" s="238">
        <v>1000</v>
      </c>
      <c r="E432" s="238">
        <v>1004</v>
      </c>
      <c r="F432" s="355" t="s">
        <v>560</v>
      </c>
      <c r="G432" s="237" t="s">
        <v>562</v>
      </c>
      <c r="H432" s="237"/>
      <c r="I432" s="231">
        <f>I433</f>
        <v>0</v>
      </c>
      <c r="J432" s="231">
        <f>J433</f>
        <v>0</v>
      </c>
      <c r="K432" s="231">
        <f>K433</f>
        <v>0</v>
      </c>
    </row>
    <row r="433" spans="2:11" ht="14.25" customHeight="1" hidden="1">
      <c r="B433" s="207" t="s">
        <v>272</v>
      </c>
      <c r="C433" s="305"/>
      <c r="D433" s="238">
        <v>1000</v>
      </c>
      <c r="E433" s="238">
        <v>1004</v>
      </c>
      <c r="F433" s="355" t="s">
        <v>560</v>
      </c>
      <c r="G433" s="237" t="s">
        <v>562</v>
      </c>
      <c r="H433" s="237" t="s">
        <v>304</v>
      </c>
      <c r="I433" s="231"/>
      <c r="J433" s="231"/>
      <c r="K433" s="231"/>
    </row>
    <row r="434" spans="2:11" ht="91.5" customHeight="1" hidden="1">
      <c r="B434" s="330" t="s">
        <v>171</v>
      </c>
      <c r="C434" s="305"/>
      <c r="D434" s="238">
        <v>1000</v>
      </c>
      <c r="E434" s="238">
        <v>1004</v>
      </c>
      <c r="F434" s="295" t="s">
        <v>275</v>
      </c>
      <c r="G434" s="237"/>
      <c r="H434" s="237"/>
      <c r="I434" s="231">
        <f>I435</f>
        <v>0</v>
      </c>
      <c r="J434" s="231">
        <f>J435</f>
        <v>0</v>
      </c>
      <c r="K434" s="231">
        <f>K435</f>
        <v>0</v>
      </c>
    </row>
    <row r="435" spans="2:11" ht="15.75" customHeight="1" hidden="1">
      <c r="B435" s="207" t="s">
        <v>316</v>
      </c>
      <c r="C435" s="305"/>
      <c r="D435" s="238">
        <v>1000</v>
      </c>
      <c r="E435" s="238">
        <v>1004</v>
      </c>
      <c r="F435" s="295" t="s">
        <v>565</v>
      </c>
      <c r="G435" s="237" t="s">
        <v>315</v>
      </c>
      <c r="H435" s="237"/>
      <c r="I435" s="231">
        <f>I436</f>
        <v>0</v>
      </c>
      <c r="J435" s="231">
        <f>J436</f>
        <v>0</v>
      </c>
      <c r="K435" s="231">
        <f>K436</f>
        <v>0</v>
      </c>
    </row>
    <row r="436" spans="2:11" ht="16.5" customHeight="1" hidden="1">
      <c r="B436" s="207" t="s">
        <v>561</v>
      </c>
      <c r="C436" s="305"/>
      <c r="D436" s="238">
        <v>1000</v>
      </c>
      <c r="E436" s="238">
        <v>1004</v>
      </c>
      <c r="F436" s="295" t="s">
        <v>565</v>
      </c>
      <c r="G436" s="237" t="s">
        <v>562</v>
      </c>
      <c r="H436" s="237"/>
      <c r="I436" s="231">
        <f>I437</f>
        <v>0</v>
      </c>
      <c r="J436" s="231">
        <f>J437</f>
        <v>0</v>
      </c>
      <c r="K436" s="231">
        <f>K437</f>
        <v>0</v>
      </c>
    </row>
    <row r="437" spans="2:11" ht="12.75" customHeight="1" hidden="1">
      <c r="B437" s="207" t="s">
        <v>271</v>
      </c>
      <c r="C437" s="305"/>
      <c r="D437" s="238">
        <v>1000</v>
      </c>
      <c r="E437" s="238">
        <v>1004</v>
      </c>
      <c r="F437" s="295" t="s">
        <v>565</v>
      </c>
      <c r="G437" s="237" t="s">
        <v>562</v>
      </c>
      <c r="H437" s="237" t="s">
        <v>326</v>
      </c>
      <c r="I437" s="231"/>
      <c r="J437" s="231"/>
      <c r="K437" s="231"/>
    </row>
    <row r="438" spans="2:11" ht="27.75" customHeight="1">
      <c r="B438" s="304" t="s">
        <v>172</v>
      </c>
      <c r="C438" s="305"/>
      <c r="D438" s="238">
        <v>1000</v>
      </c>
      <c r="E438" s="238">
        <v>1004</v>
      </c>
      <c r="F438" s="295" t="s">
        <v>275</v>
      </c>
      <c r="G438" s="288"/>
      <c r="H438" s="288"/>
      <c r="I438" s="231">
        <f>I439</f>
        <v>469.7</v>
      </c>
      <c r="J438" s="231">
        <f>J439</f>
        <v>469.7</v>
      </c>
      <c r="K438" s="231">
        <f>K439</f>
        <v>469.7</v>
      </c>
    </row>
    <row r="439" spans="2:11" ht="14.25" customHeight="1">
      <c r="B439" s="207" t="s">
        <v>316</v>
      </c>
      <c r="C439" s="305"/>
      <c r="D439" s="238">
        <v>1000</v>
      </c>
      <c r="E439" s="238">
        <v>1004</v>
      </c>
      <c r="F439" s="295" t="s">
        <v>566</v>
      </c>
      <c r="G439" s="237" t="s">
        <v>315</v>
      </c>
      <c r="H439" s="237"/>
      <c r="I439" s="231">
        <f>I440+I442</f>
        <v>469.7</v>
      </c>
      <c r="J439" s="231">
        <f>J440+J442</f>
        <v>469.7</v>
      </c>
      <c r="K439" s="231">
        <f>K440+K442</f>
        <v>469.7</v>
      </c>
    </row>
    <row r="440" spans="2:11" ht="13.5" customHeight="1">
      <c r="B440" s="207" t="s">
        <v>561</v>
      </c>
      <c r="C440" s="305"/>
      <c r="D440" s="238">
        <v>1000</v>
      </c>
      <c r="E440" s="238">
        <v>1004</v>
      </c>
      <c r="F440" s="295" t="s">
        <v>566</v>
      </c>
      <c r="G440" s="237" t="s">
        <v>562</v>
      </c>
      <c r="H440" s="237"/>
      <c r="I440" s="231">
        <f>I441</f>
        <v>399.4</v>
      </c>
      <c r="J440" s="231">
        <f>J441</f>
        <v>399.4</v>
      </c>
      <c r="K440" s="231">
        <f>K441</f>
        <v>399.4</v>
      </c>
    </row>
    <row r="441" spans="2:11" ht="12.75" customHeight="1">
      <c r="B441" s="207" t="s">
        <v>271</v>
      </c>
      <c r="C441" s="305"/>
      <c r="D441" s="238">
        <v>1000</v>
      </c>
      <c r="E441" s="238">
        <v>1004</v>
      </c>
      <c r="F441" s="295" t="s">
        <v>566</v>
      </c>
      <c r="G441" s="237" t="s">
        <v>562</v>
      </c>
      <c r="H441" s="237">
        <v>3</v>
      </c>
      <c r="I441" s="231">
        <v>399.4</v>
      </c>
      <c r="J441" s="231">
        <v>399.4</v>
      </c>
      <c r="K441" s="231">
        <v>399.4</v>
      </c>
    </row>
    <row r="442" spans="2:11" ht="16.5" customHeight="1">
      <c r="B442" s="207" t="s">
        <v>318</v>
      </c>
      <c r="C442" s="305"/>
      <c r="D442" s="238">
        <v>1000</v>
      </c>
      <c r="E442" s="238">
        <v>1004</v>
      </c>
      <c r="F442" s="295" t="s">
        <v>566</v>
      </c>
      <c r="G442" s="237" t="s">
        <v>317</v>
      </c>
      <c r="H442" s="237"/>
      <c r="I442" s="231">
        <f>I443</f>
        <v>70.3</v>
      </c>
      <c r="J442" s="231">
        <f>J443</f>
        <v>70.3</v>
      </c>
      <c r="K442" s="231">
        <f>K443</f>
        <v>70.3</v>
      </c>
    </row>
    <row r="443" spans="2:11" ht="16.5" customHeight="1">
      <c r="B443" s="207" t="s">
        <v>271</v>
      </c>
      <c r="C443" s="305"/>
      <c r="D443" s="238">
        <v>1000</v>
      </c>
      <c r="E443" s="238">
        <v>1004</v>
      </c>
      <c r="F443" s="295" t="s">
        <v>566</v>
      </c>
      <c r="G443" s="237" t="s">
        <v>317</v>
      </c>
      <c r="H443" s="237" t="s">
        <v>326</v>
      </c>
      <c r="I443" s="231">
        <v>70.3</v>
      </c>
      <c r="J443" s="231">
        <v>70.3</v>
      </c>
      <c r="K443" s="231">
        <v>70.3</v>
      </c>
    </row>
    <row r="444" spans="2:11" ht="53.25" customHeight="1" hidden="1">
      <c r="B444" s="296" t="s">
        <v>567</v>
      </c>
      <c r="C444" s="323"/>
      <c r="D444" s="238">
        <v>1000</v>
      </c>
      <c r="E444" s="238">
        <v>1004</v>
      </c>
      <c r="F444" s="87" t="s">
        <v>568</v>
      </c>
      <c r="G444" s="237"/>
      <c r="H444" s="237"/>
      <c r="I444" s="231">
        <f>I445</f>
        <v>0</v>
      </c>
      <c r="J444" s="231">
        <f>J445</f>
        <v>0</v>
      </c>
      <c r="K444" s="231">
        <f>K445</f>
        <v>0</v>
      </c>
    </row>
    <row r="445" spans="2:11" ht="14.25" customHeight="1" hidden="1">
      <c r="B445" s="206" t="s">
        <v>286</v>
      </c>
      <c r="C445" s="323"/>
      <c r="D445" s="238">
        <v>1000</v>
      </c>
      <c r="E445" s="238">
        <v>1004</v>
      </c>
      <c r="F445" s="87" t="s">
        <v>568</v>
      </c>
      <c r="G445" s="237" t="s">
        <v>315</v>
      </c>
      <c r="H445" s="237"/>
      <c r="I445" s="231">
        <f>I446</f>
        <v>0</v>
      </c>
      <c r="J445" s="231">
        <f>J446</f>
        <v>0</v>
      </c>
      <c r="K445" s="231">
        <f>K446</f>
        <v>0</v>
      </c>
    </row>
    <row r="446" spans="2:11" ht="14.25" customHeight="1" hidden="1">
      <c r="B446" s="206" t="s">
        <v>288</v>
      </c>
      <c r="C446" s="305"/>
      <c r="D446" s="238">
        <v>1000</v>
      </c>
      <c r="E446" s="238">
        <v>1004</v>
      </c>
      <c r="F446" s="87" t="s">
        <v>568</v>
      </c>
      <c r="G446" s="237" t="s">
        <v>317</v>
      </c>
      <c r="H446" s="237"/>
      <c r="I446" s="231">
        <f>I447</f>
        <v>0</v>
      </c>
      <c r="J446" s="231">
        <f>J447</f>
        <v>0</v>
      </c>
      <c r="K446" s="231">
        <f>K447</f>
        <v>0</v>
      </c>
    </row>
    <row r="447" spans="2:11" ht="12.75" customHeight="1" hidden="1">
      <c r="B447" s="207" t="s">
        <v>271</v>
      </c>
      <c r="C447" s="305"/>
      <c r="D447" s="238">
        <v>1000</v>
      </c>
      <c r="E447" s="238">
        <v>1004</v>
      </c>
      <c r="F447" s="87" t="s">
        <v>568</v>
      </c>
      <c r="G447" s="237" t="s">
        <v>317</v>
      </c>
      <c r="H447" s="237" t="s">
        <v>326</v>
      </c>
      <c r="I447" s="231"/>
      <c r="J447" s="231"/>
      <c r="K447" s="231"/>
    </row>
    <row r="448" spans="2:11" ht="12.75" customHeight="1">
      <c r="B448" s="278" t="s">
        <v>617</v>
      </c>
      <c r="C448" s="305"/>
      <c r="D448" s="238">
        <v>1000</v>
      </c>
      <c r="E448" s="238">
        <v>1004</v>
      </c>
      <c r="F448" s="87" t="s">
        <v>556</v>
      </c>
      <c r="G448" s="237"/>
      <c r="H448" s="237"/>
      <c r="I448" s="231">
        <f>I449</f>
        <v>579.6</v>
      </c>
      <c r="J448" s="231">
        <f>J449</f>
        <v>579.6</v>
      </c>
      <c r="K448" s="231">
        <f>K449</f>
        <v>579.6</v>
      </c>
    </row>
    <row r="449" spans="2:11" ht="27.75" customHeight="1">
      <c r="B449" s="356" t="s">
        <v>557</v>
      </c>
      <c r="C449" s="305"/>
      <c r="D449" s="238">
        <v>1000</v>
      </c>
      <c r="E449" s="238">
        <v>1004</v>
      </c>
      <c r="F449" s="357" t="s">
        <v>559</v>
      </c>
      <c r="G449" s="237"/>
      <c r="H449" s="237"/>
      <c r="I449" s="231">
        <f>I450</f>
        <v>579.6</v>
      </c>
      <c r="J449" s="231">
        <f>J450</f>
        <v>579.6</v>
      </c>
      <c r="K449" s="231">
        <f>K450</f>
        <v>579.6</v>
      </c>
    </row>
    <row r="450" spans="2:11" ht="12.75" customHeight="1">
      <c r="B450" s="331" t="s">
        <v>316</v>
      </c>
      <c r="C450" s="305"/>
      <c r="D450" s="238">
        <v>1000</v>
      </c>
      <c r="E450" s="238">
        <v>1004</v>
      </c>
      <c r="F450" s="357" t="s">
        <v>559</v>
      </c>
      <c r="G450" s="237" t="s">
        <v>315</v>
      </c>
      <c r="H450" s="237"/>
      <c r="I450" s="231">
        <f>I451</f>
        <v>579.6</v>
      </c>
      <c r="J450" s="231">
        <f>J451</f>
        <v>579.6</v>
      </c>
      <c r="K450" s="231">
        <f>K451</f>
        <v>579.6</v>
      </c>
    </row>
    <row r="451" spans="2:11" ht="12.75" customHeight="1">
      <c r="B451" s="331" t="s">
        <v>318</v>
      </c>
      <c r="C451" s="305"/>
      <c r="D451" s="238">
        <v>1000</v>
      </c>
      <c r="E451" s="238">
        <v>1004</v>
      </c>
      <c r="F451" s="357" t="s">
        <v>559</v>
      </c>
      <c r="G451" s="237" t="s">
        <v>317</v>
      </c>
      <c r="H451" s="237"/>
      <c r="I451" s="231">
        <f>I452+I453+I454</f>
        <v>579.6</v>
      </c>
      <c r="J451" s="231">
        <f>J452+J453+J454</f>
        <v>579.6</v>
      </c>
      <c r="K451" s="231">
        <f>K452+K453+K454</f>
        <v>579.6</v>
      </c>
    </row>
    <row r="452" spans="2:11" ht="12.75" customHeight="1">
      <c r="B452" s="207" t="s">
        <v>270</v>
      </c>
      <c r="C452" s="305"/>
      <c r="D452" s="238">
        <v>1000</v>
      </c>
      <c r="E452" s="238">
        <v>1004</v>
      </c>
      <c r="F452" s="357" t="s">
        <v>559</v>
      </c>
      <c r="G452" s="237" t="s">
        <v>317</v>
      </c>
      <c r="H452" s="237" t="s">
        <v>294</v>
      </c>
      <c r="I452" s="231">
        <v>295.6</v>
      </c>
      <c r="J452" s="231">
        <v>424.3</v>
      </c>
      <c r="K452" s="231">
        <v>424.7</v>
      </c>
    </row>
    <row r="453" spans="2:11" ht="12.75" customHeight="1">
      <c r="B453" s="207" t="s">
        <v>271</v>
      </c>
      <c r="C453" s="305"/>
      <c r="D453" s="238">
        <v>1000</v>
      </c>
      <c r="E453" s="238">
        <v>1004</v>
      </c>
      <c r="F453" s="357" t="s">
        <v>559</v>
      </c>
      <c r="G453" s="237" t="s">
        <v>317</v>
      </c>
      <c r="H453" s="237" t="s">
        <v>326</v>
      </c>
      <c r="I453" s="231">
        <v>284</v>
      </c>
      <c r="J453" s="231">
        <v>155.3</v>
      </c>
      <c r="K453" s="231">
        <v>154.9</v>
      </c>
    </row>
    <row r="454" spans="2:11" ht="12.75" customHeight="1">
      <c r="B454" s="207" t="s">
        <v>272</v>
      </c>
      <c r="C454" s="305"/>
      <c r="D454" s="238">
        <v>1000</v>
      </c>
      <c r="E454" s="238">
        <v>1004</v>
      </c>
      <c r="F454" s="357" t="s">
        <v>559</v>
      </c>
      <c r="G454" s="237" t="s">
        <v>317</v>
      </c>
      <c r="H454" s="237" t="s">
        <v>304</v>
      </c>
      <c r="I454" s="231"/>
      <c r="J454" s="231"/>
      <c r="K454" s="231"/>
    </row>
    <row r="455" spans="2:11" ht="40.5" customHeight="1">
      <c r="B455" s="304" t="s">
        <v>569</v>
      </c>
      <c r="C455" s="305"/>
      <c r="D455" s="238">
        <v>1000</v>
      </c>
      <c r="E455" s="238">
        <v>1004</v>
      </c>
      <c r="F455" s="238" t="s">
        <v>570</v>
      </c>
      <c r="G455" s="237"/>
      <c r="H455" s="237"/>
      <c r="I455" s="231">
        <f>I456</f>
        <v>50</v>
      </c>
      <c r="J455" s="231">
        <f>J456</f>
        <v>50</v>
      </c>
      <c r="K455" s="231">
        <f>K456</f>
        <v>50</v>
      </c>
    </row>
    <row r="456" spans="2:11" ht="14.25" customHeight="1">
      <c r="B456" s="207" t="s">
        <v>316</v>
      </c>
      <c r="C456" s="305"/>
      <c r="D456" s="238">
        <v>1000</v>
      </c>
      <c r="E456" s="238">
        <v>1004</v>
      </c>
      <c r="F456" s="238" t="s">
        <v>570</v>
      </c>
      <c r="G456" s="237" t="s">
        <v>315</v>
      </c>
      <c r="H456" s="237"/>
      <c r="I456" s="231">
        <f>I457</f>
        <v>50</v>
      </c>
      <c r="J456" s="231">
        <f>J457</f>
        <v>50</v>
      </c>
      <c r="K456" s="231">
        <f>K457</f>
        <v>50</v>
      </c>
    </row>
    <row r="457" spans="2:11" ht="14.25" customHeight="1">
      <c r="B457" s="207" t="s">
        <v>561</v>
      </c>
      <c r="C457" s="305"/>
      <c r="D457" s="238">
        <v>1000</v>
      </c>
      <c r="E457" s="238">
        <v>1004</v>
      </c>
      <c r="F457" s="238" t="s">
        <v>570</v>
      </c>
      <c r="G457" s="237" t="s">
        <v>562</v>
      </c>
      <c r="H457" s="237"/>
      <c r="I457" s="231">
        <f>I458</f>
        <v>50</v>
      </c>
      <c r="J457" s="231">
        <f>J458</f>
        <v>50</v>
      </c>
      <c r="K457" s="231">
        <f>K458</f>
        <v>50</v>
      </c>
    </row>
    <row r="458" spans="2:11" ht="15" customHeight="1">
      <c r="B458" s="207" t="s">
        <v>271</v>
      </c>
      <c r="C458" s="305"/>
      <c r="D458" s="238">
        <v>1000</v>
      </c>
      <c r="E458" s="238">
        <v>1004</v>
      </c>
      <c r="F458" s="238" t="s">
        <v>570</v>
      </c>
      <c r="G458" s="237" t="s">
        <v>562</v>
      </c>
      <c r="H458" s="237">
        <v>3</v>
      </c>
      <c r="I458" s="231">
        <v>50</v>
      </c>
      <c r="J458" s="231">
        <v>50</v>
      </c>
      <c r="K458" s="231">
        <v>50</v>
      </c>
    </row>
    <row r="459" spans="2:11" ht="15" customHeight="1">
      <c r="B459" s="306" t="s">
        <v>247</v>
      </c>
      <c r="C459" s="305"/>
      <c r="D459" s="291" t="s">
        <v>240</v>
      </c>
      <c r="E459" s="291" t="s">
        <v>248</v>
      </c>
      <c r="F459" s="237"/>
      <c r="G459" s="237"/>
      <c r="H459" s="237"/>
      <c r="I459" s="231">
        <f>I460+I472+I476</f>
        <v>1613.1000000000001</v>
      </c>
      <c r="J459" s="231">
        <f>J460</f>
        <v>1322.5</v>
      </c>
      <c r="K459" s="231">
        <f>K460</f>
        <v>1322.5</v>
      </c>
    </row>
    <row r="460" spans="2:11" ht="12.75" customHeight="1">
      <c r="B460" s="206" t="s">
        <v>274</v>
      </c>
      <c r="C460" s="286"/>
      <c r="D460" s="237" t="s">
        <v>240</v>
      </c>
      <c r="E460" s="237" t="s">
        <v>248</v>
      </c>
      <c r="F460" s="238" t="s">
        <v>275</v>
      </c>
      <c r="G460" s="237"/>
      <c r="H460" s="237"/>
      <c r="I460" s="231">
        <f>I461+I468</f>
        <v>1348.5</v>
      </c>
      <c r="J460" s="231">
        <f>J461</f>
        <v>1322.5</v>
      </c>
      <c r="K460" s="231">
        <f>K461</f>
        <v>1322.5</v>
      </c>
    </row>
    <row r="461" spans="2:11" ht="28.5">
      <c r="B461" s="304" t="s">
        <v>575</v>
      </c>
      <c r="C461" s="286"/>
      <c r="D461" s="237" t="s">
        <v>240</v>
      </c>
      <c r="E461" s="237" t="s">
        <v>248</v>
      </c>
      <c r="F461" s="295" t="s">
        <v>576</v>
      </c>
      <c r="G461" s="237"/>
      <c r="H461" s="237"/>
      <c r="I461" s="231">
        <f>I462+I465</f>
        <v>1322.5</v>
      </c>
      <c r="J461" s="231">
        <f>J462+J465</f>
        <v>1322.5</v>
      </c>
      <c r="K461" s="231">
        <f>K462+K465</f>
        <v>1322.5</v>
      </c>
    </row>
    <row r="462" spans="2:11" ht="42.75">
      <c r="B462" s="296" t="s">
        <v>278</v>
      </c>
      <c r="C462" s="286"/>
      <c r="D462" s="237" t="s">
        <v>240</v>
      </c>
      <c r="E462" s="237" t="s">
        <v>248</v>
      </c>
      <c r="F462" s="295" t="s">
        <v>576</v>
      </c>
      <c r="G462" s="237" t="s">
        <v>279</v>
      </c>
      <c r="H462" s="237"/>
      <c r="I462" s="231">
        <f>I463</f>
        <v>1224.5</v>
      </c>
      <c r="J462" s="231">
        <f>J463</f>
        <v>1238.5</v>
      </c>
      <c r="K462" s="231">
        <f>K463</f>
        <v>1238.5</v>
      </c>
    </row>
    <row r="463" spans="2:11" ht="14.25" customHeight="1">
      <c r="B463" s="207" t="s">
        <v>280</v>
      </c>
      <c r="C463" s="293"/>
      <c r="D463" s="237" t="s">
        <v>240</v>
      </c>
      <c r="E463" s="237" t="s">
        <v>248</v>
      </c>
      <c r="F463" s="295" t="s">
        <v>576</v>
      </c>
      <c r="G463" s="237" t="s">
        <v>281</v>
      </c>
      <c r="H463" s="237"/>
      <c r="I463" s="231">
        <f>I464</f>
        <v>1224.5</v>
      </c>
      <c r="J463" s="231">
        <f>J464</f>
        <v>1238.5</v>
      </c>
      <c r="K463" s="231">
        <f>K464</f>
        <v>1238.5</v>
      </c>
    </row>
    <row r="464" spans="2:11" ht="12.75" customHeight="1">
      <c r="B464" s="207" t="s">
        <v>271</v>
      </c>
      <c r="C464" s="305"/>
      <c r="D464" s="237" t="s">
        <v>240</v>
      </c>
      <c r="E464" s="237" t="s">
        <v>248</v>
      </c>
      <c r="F464" s="295" t="s">
        <v>576</v>
      </c>
      <c r="G464" s="237" t="s">
        <v>281</v>
      </c>
      <c r="H464" s="237">
        <v>3</v>
      </c>
      <c r="I464" s="231">
        <v>1224.5</v>
      </c>
      <c r="J464" s="231">
        <v>1238.5</v>
      </c>
      <c r="K464" s="231">
        <v>1238.5</v>
      </c>
    </row>
    <row r="465" spans="2:11" ht="12.75" customHeight="1">
      <c r="B465" s="206" t="s">
        <v>286</v>
      </c>
      <c r="C465" s="305"/>
      <c r="D465" s="237" t="s">
        <v>240</v>
      </c>
      <c r="E465" s="237" t="s">
        <v>248</v>
      </c>
      <c r="F465" s="295" t="s">
        <v>576</v>
      </c>
      <c r="G465" s="237" t="s">
        <v>287</v>
      </c>
      <c r="H465" s="237"/>
      <c r="I465" s="231">
        <f>I466</f>
        <v>98</v>
      </c>
      <c r="J465" s="231">
        <f>J466</f>
        <v>84</v>
      </c>
      <c r="K465" s="231">
        <f>K466</f>
        <v>84</v>
      </c>
    </row>
    <row r="466" spans="2:11" ht="12.75" customHeight="1">
      <c r="B466" s="206" t="s">
        <v>288</v>
      </c>
      <c r="C466" s="305"/>
      <c r="D466" s="237" t="s">
        <v>240</v>
      </c>
      <c r="E466" s="237" t="s">
        <v>248</v>
      </c>
      <c r="F466" s="295" t="s">
        <v>576</v>
      </c>
      <c r="G466" s="237" t="s">
        <v>289</v>
      </c>
      <c r="H466" s="237"/>
      <c r="I466" s="231">
        <f>I467</f>
        <v>98</v>
      </c>
      <c r="J466" s="231">
        <f>J467</f>
        <v>84</v>
      </c>
      <c r="K466" s="231">
        <f>K467</f>
        <v>84</v>
      </c>
    </row>
    <row r="467" spans="2:11" ht="12.75" customHeight="1">
      <c r="B467" s="207" t="s">
        <v>271</v>
      </c>
      <c r="C467" s="305"/>
      <c r="D467" s="237" t="s">
        <v>240</v>
      </c>
      <c r="E467" s="237" t="s">
        <v>248</v>
      </c>
      <c r="F467" s="295" t="s">
        <v>576</v>
      </c>
      <c r="G467" s="237" t="s">
        <v>289</v>
      </c>
      <c r="H467" s="237">
        <v>3</v>
      </c>
      <c r="I467" s="231">
        <v>98</v>
      </c>
      <c r="J467" s="231">
        <v>84</v>
      </c>
      <c r="K467" s="231">
        <v>84</v>
      </c>
    </row>
    <row r="468" spans="2:11" ht="40.5" customHeight="1">
      <c r="B468" s="299" t="s">
        <v>282</v>
      </c>
      <c r="C468" s="305"/>
      <c r="D468" s="237" t="s">
        <v>240</v>
      </c>
      <c r="E468" s="237" t="s">
        <v>248</v>
      </c>
      <c r="F468" s="238" t="s">
        <v>283</v>
      </c>
      <c r="G468" s="237"/>
      <c r="H468" s="237"/>
      <c r="I468" s="231">
        <f>I469</f>
        <v>26</v>
      </c>
      <c r="J468" s="231">
        <f>J469</f>
        <v>0</v>
      </c>
      <c r="K468" s="231">
        <f>K469</f>
        <v>0</v>
      </c>
    </row>
    <row r="469" spans="2:11" ht="41.25" customHeight="1">
      <c r="B469" s="301" t="s">
        <v>278</v>
      </c>
      <c r="C469" s="305"/>
      <c r="D469" s="237" t="s">
        <v>240</v>
      </c>
      <c r="E469" s="237" t="s">
        <v>248</v>
      </c>
      <c r="F469" s="238" t="s">
        <v>283</v>
      </c>
      <c r="G469" s="237" t="s">
        <v>279</v>
      </c>
      <c r="H469" s="237"/>
      <c r="I469" s="231">
        <f>I470</f>
        <v>26</v>
      </c>
      <c r="J469" s="231">
        <f>J470</f>
        <v>0</v>
      </c>
      <c r="K469" s="231">
        <f>K470</f>
        <v>0</v>
      </c>
    </row>
    <row r="470" spans="2:11" ht="12.75" customHeight="1">
      <c r="B470" s="207" t="s">
        <v>280</v>
      </c>
      <c r="C470" s="305"/>
      <c r="D470" s="237" t="s">
        <v>240</v>
      </c>
      <c r="E470" s="237" t="s">
        <v>248</v>
      </c>
      <c r="F470" s="238" t="s">
        <v>283</v>
      </c>
      <c r="G470" s="237" t="s">
        <v>281</v>
      </c>
      <c r="H470" s="237"/>
      <c r="I470" s="231">
        <f>I471</f>
        <v>26</v>
      </c>
      <c r="J470" s="231">
        <f>J471</f>
        <v>0</v>
      </c>
      <c r="K470" s="231">
        <f>K471</f>
        <v>0</v>
      </c>
    </row>
    <row r="471" spans="2:12" ht="12.75" customHeight="1">
      <c r="B471" s="207" t="s">
        <v>271</v>
      </c>
      <c r="C471" s="305"/>
      <c r="D471" s="237" t="s">
        <v>240</v>
      </c>
      <c r="E471" s="237" t="s">
        <v>248</v>
      </c>
      <c r="F471" s="238" t="s">
        <v>283</v>
      </c>
      <c r="G471" s="237" t="s">
        <v>281</v>
      </c>
      <c r="H471" s="237">
        <v>3</v>
      </c>
      <c r="I471" s="231">
        <v>26</v>
      </c>
      <c r="J471" s="231"/>
      <c r="K471" s="231"/>
      <c r="L471" s="261">
        <v>26</v>
      </c>
    </row>
    <row r="472" spans="2:11" ht="75.75" customHeight="1">
      <c r="B472" s="358" t="s">
        <v>577</v>
      </c>
      <c r="C472" s="305"/>
      <c r="D472" s="237" t="s">
        <v>240</v>
      </c>
      <c r="E472" s="237" t="s">
        <v>248</v>
      </c>
      <c r="F472" s="238" t="s">
        <v>275</v>
      </c>
      <c r="G472" s="237"/>
      <c r="H472" s="237"/>
      <c r="I472" s="231">
        <f>I473</f>
        <v>253.2</v>
      </c>
      <c r="J472" s="231">
        <f>J473</f>
        <v>0</v>
      </c>
      <c r="K472" s="231">
        <f>K473</f>
        <v>0</v>
      </c>
    </row>
    <row r="473" spans="2:11" ht="12.75" customHeight="1">
      <c r="B473" s="359" t="s">
        <v>286</v>
      </c>
      <c r="C473" s="305"/>
      <c r="D473" s="237" t="s">
        <v>240</v>
      </c>
      <c r="E473" s="237" t="s">
        <v>248</v>
      </c>
      <c r="F473" s="238" t="s">
        <v>578</v>
      </c>
      <c r="G473" s="237" t="s">
        <v>287</v>
      </c>
      <c r="H473" s="237"/>
      <c r="I473" s="231">
        <f>I474</f>
        <v>253.2</v>
      </c>
      <c r="J473" s="231">
        <f>J474</f>
        <v>0</v>
      </c>
      <c r="K473" s="231">
        <f>K474</f>
        <v>0</v>
      </c>
    </row>
    <row r="474" spans="2:11" ht="12.75" customHeight="1">
      <c r="B474" s="359" t="s">
        <v>288</v>
      </c>
      <c r="C474" s="305"/>
      <c r="D474" s="237" t="s">
        <v>240</v>
      </c>
      <c r="E474" s="237" t="s">
        <v>248</v>
      </c>
      <c r="F474" s="238" t="s">
        <v>578</v>
      </c>
      <c r="G474" s="237" t="s">
        <v>289</v>
      </c>
      <c r="H474" s="237"/>
      <c r="I474" s="231">
        <f>I475</f>
        <v>253.2</v>
      </c>
      <c r="J474" s="231">
        <f>J475</f>
        <v>0</v>
      </c>
      <c r="K474" s="231">
        <f>K475</f>
        <v>0</v>
      </c>
    </row>
    <row r="475" spans="2:12" ht="12.75" customHeight="1">
      <c r="B475" s="301" t="s">
        <v>272</v>
      </c>
      <c r="C475" s="305"/>
      <c r="D475" s="237" t="s">
        <v>240</v>
      </c>
      <c r="E475" s="237" t="s">
        <v>248</v>
      </c>
      <c r="F475" s="238" t="s">
        <v>578</v>
      </c>
      <c r="G475" s="237" t="s">
        <v>289</v>
      </c>
      <c r="H475" s="237" t="s">
        <v>304</v>
      </c>
      <c r="I475" s="231">
        <v>253.2</v>
      </c>
      <c r="J475" s="231"/>
      <c r="K475" s="231"/>
      <c r="L475" s="261">
        <v>253.2</v>
      </c>
    </row>
    <row r="476" spans="2:11" ht="99.75">
      <c r="B476" s="358" t="s">
        <v>579</v>
      </c>
      <c r="C476" s="305"/>
      <c r="D476" s="237" t="s">
        <v>240</v>
      </c>
      <c r="E476" s="237" t="s">
        <v>248</v>
      </c>
      <c r="F476" s="238" t="s">
        <v>275</v>
      </c>
      <c r="G476" s="237"/>
      <c r="H476" s="237"/>
      <c r="I476" s="231">
        <f>I477+I480</f>
        <v>11.4</v>
      </c>
      <c r="J476" s="231">
        <f>J477+J480</f>
        <v>0</v>
      </c>
      <c r="K476" s="231">
        <f>K477+K480</f>
        <v>0</v>
      </c>
    </row>
    <row r="477" spans="2:11" ht="12.75" customHeight="1">
      <c r="B477" s="359" t="s">
        <v>286</v>
      </c>
      <c r="C477" s="305"/>
      <c r="D477" s="237" t="s">
        <v>240</v>
      </c>
      <c r="E477" s="237" t="s">
        <v>248</v>
      </c>
      <c r="F477" s="238" t="s">
        <v>580</v>
      </c>
      <c r="G477" s="237" t="s">
        <v>287</v>
      </c>
      <c r="H477" s="237"/>
      <c r="I477" s="231">
        <f>I478</f>
        <v>9.8</v>
      </c>
      <c r="J477" s="231">
        <f>J478</f>
        <v>0</v>
      </c>
      <c r="K477" s="231">
        <f>K478</f>
        <v>0</v>
      </c>
    </row>
    <row r="478" spans="2:11" ht="12.75" customHeight="1">
      <c r="B478" s="359" t="s">
        <v>288</v>
      </c>
      <c r="C478" s="305"/>
      <c r="D478" s="237" t="s">
        <v>240</v>
      </c>
      <c r="E478" s="237" t="s">
        <v>248</v>
      </c>
      <c r="F478" s="238" t="s">
        <v>580</v>
      </c>
      <c r="G478" s="237" t="s">
        <v>289</v>
      </c>
      <c r="H478" s="237"/>
      <c r="I478" s="231">
        <f>I479</f>
        <v>9.8</v>
      </c>
      <c r="J478" s="231">
        <f>J479</f>
        <v>0</v>
      </c>
      <c r="K478" s="231">
        <f>K479</f>
        <v>0</v>
      </c>
    </row>
    <row r="479" spans="2:12" ht="12.75" customHeight="1">
      <c r="B479" s="207" t="s">
        <v>271</v>
      </c>
      <c r="C479" s="305"/>
      <c r="D479" s="237" t="s">
        <v>240</v>
      </c>
      <c r="E479" s="237" t="s">
        <v>248</v>
      </c>
      <c r="F479" s="238" t="s">
        <v>580</v>
      </c>
      <c r="G479" s="237" t="s">
        <v>289</v>
      </c>
      <c r="H479" s="237" t="s">
        <v>326</v>
      </c>
      <c r="I479" s="231">
        <v>9.8</v>
      </c>
      <c r="J479" s="231"/>
      <c r="K479" s="231"/>
      <c r="L479" s="261">
        <v>9.8</v>
      </c>
    </row>
    <row r="480" spans="2:11" ht="12.75" customHeight="1">
      <c r="B480" s="206" t="s">
        <v>290</v>
      </c>
      <c r="C480" s="305"/>
      <c r="D480" s="237" t="s">
        <v>240</v>
      </c>
      <c r="E480" s="237" t="s">
        <v>248</v>
      </c>
      <c r="F480" s="238" t="s">
        <v>580</v>
      </c>
      <c r="G480" s="237" t="s">
        <v>291</v>
      </c>
      <c r="H480" s="237"/>
      <c r="I480" s="231">
        <f>I481</f>
        <v>1.6</v>
      </c>
      <c r="J480" s="231">
        <f>J481</f>
        <v>0</v>
      </c>
      <c r="K480" s="231">
        <f>K481</f>
        <v>0</v>
      </c>
    </row>
    <row r="481" spans="2:11" ht="12.75" customHeight="1">
      <c r="B481" s="206" t="s">
        <v>292</v>
      </c>
      <c r="C481" s="305"/>
      <c r="D481" s="237" t="s">
        <v>240</v>
      </c>
      <c r="E481" s="237" t="s">
        <v>248</v>
      </c>
      <c r="F481" s="238" t="s">
        <v>580</v>
      </c>
      <c r="G481" s="237" t="s">
        <v>293</v>
      </c>
      <c r="H481" s="237"/>
      <c r="I481" s="231">
        <f>I482</f>
        <v>1.6</v>
      </c>
      <c r="J481" s="231">
        <f>J482</f>
        <v>0</v>
      </c>
      <c r="K481" s="231">
        <f>K482</f>
        <v>0</v>
      </c>
    </row>
    <row r="482" spans="2:12" ht="12.75" customHeight="1">
      <c r="B482" s="207" t="s">
        <v>271</v>
      </c>
      <c r="C482" s="305"/>
      <c r="D482" s="237" t="s">
        <v>240</v>
      </c>
      <c r="E482" s="237" t="s">
        <v>248</v>
      </c>
      <c r="F482" s="238" t="s">
        <v>580</v>
      </c>
      <c r="G482" s="237" t="s">
        <v>293</v>
      </c>
      <c r="H482" s="237" t="s">
        <v>326</v>
      </c>
      <c r="I482" s="231">
        <v>1.6</v>
      </c>
      <c r="J482" s="231"/>
      <c r="K482" s="231"/>
      <c r="L482" s="261">
        <v>1.6</v>
      </c>
    </row>
    <row r="483" spans="2:11" ht="12.75" customHeight="1" hidden="1">
      <c r="B483" s="207"/>
      <c r="C483" s="305"/>
      <c r="D483" s="237" t="s">
        <v>240</v>
      </c>
      <c r="E483" s="237" t="s">
        <v>248</v>
      </c>
      <c r="F483" s="238"/>
      <c r="G483" s="237" t="s">
        <v>293</v>
      </c>
      <c r="H483" s="237"/>
      <c r="I483" s="231"/>
      <c r="J483" s="231"/>
      <c r="K483" s="231"/>
    </row>
    <row r="484" spans="2:11" ht="12.75" customHeight="1" hidden="1">
      <c r="B484" s="207"/>
      <c r="C484" s="305"/>
      <c r="D484" s="237" t="s">
        <v>240</v>
      </c>
      <c r="E484" s="237" t="s">
        <v>248</v>
      </c>
      <c r="F484" s="238"/>
      <c r="G484" s="237"/>
      <c r="H484" s="237"/>
      <c r="I484" s="231"/>
      <c r="J484" s="231"/>
      <c r="K484" s="231"/>
    </row>
    <row r="485" spans="2:12" ht="14.25" customHeight="1">
      <c r="B485" s="321" t="s">
        <v>618</v>
      </c>
      <c r="C485" s="360">
        <v>901</v>
      </c>
      <c r="D485" s="288"/>
      <c r="E485" s="288"/>
      <c r="F485" s="326"/>
      <c r="G485" s="288"/>
      <c r="H485" s="288"/>
      <c r="I485" s="281">
        <f>I491+I508+I515+I551+I593+I599+I587+I612</f>
        <v>26861</v>
      </c>
      <c r="J485" s="281">
        <f>J491+J508+J515+J551+J593+J599+J587+J612</f>
        <v>16507</v>
      </c>
      <c r="K485" s="281">
        <f>K491+K508+K515+K551+K593+K599+K587+K612</f>
        <v>20280</v>
      </c>
      <c r="L485" s="285">
        <f>L530+L542+L561+L611+L546+L578+L598+L538+L507</f>
        <v>402.59999999999997</v>
      </c>
    </row>
    <row r="486" spans="2:11" ht="12.75" customHeight="1" hidden="1">
      <c r="B486" s="206" t="s">
        <v>269</v>
      </c>
      <c r="C486" s="315"/>
      <c r="D486" s="288"/>
      <c r="E486" s="237"/>
      <c r="F486" s="237"/>
      <c r="G486" s="237"/>
      <c r="H486" s="237" t="s">
        <v>518</v>
      </c>
      <c r="I486" s="231"/>
      <c r="J486" s="231"/>
      <c r="K486" s="231"/>
    </row>
    <row r="487" spans="2:11" ht="12.75" customHeight="1">
      <c r="B487" s="206" t="s">
        <v>270</v>
      </c>
      <c r="C487" s="287"/>
      <c r="D487" s="288"/>
      <c r="E487" s="237"/>
      <c r="F487" s="237"/>
      <c r="G487" s="237"/>
      <c r="H487" s="274">
        <v>2</v>
      </c>
      <c r="I487" s="231">
        <f>I497+I500+I522+I526+I530+I542+I546+I550+I557+I561+I565+I569+I582+I598+I611+I503+I538+I619+I578</f>
        <v>22236.9</v>
      </c>
      <c r="J487" s="231">
        <f>J497+J500+J522+J526+J530+J542+J546+J550+J557+J561+J565+J569+J582+J598+J611+J503+J538+J619</f>
        <v>12052.4</v>
      </c>
      <c r="K487" s="231">
        <f>K497+K500+K522+K526+K530+K542+K546+K550+K557+K561+K565+K569+K582+K598+K611+K503+K538+K619</f>
        <v>15797.6</v>
      </c>
    </row>
    <row r="488" spans="2:11" ht="14.25" customHeight="1">
      <c r="B488" s="206" t="s">
        <v>271</v>
      </c>
      <c r="C488" s="287"/>
      <c r="D488" s="288"/>
      <c r="E488" s="237"/>
      <c r="F488" s="237"/>
      <c r="G488" s="237"/>
      <c r="H488" s="274">
        <v>3</v>
      </c>
      <c r="I488" s="231">
        <f>I535+I573+I586+I605+I507+I592</f>
        <v>3850.7999999999997</v>
      </c>
      <c r="J488" s="231">
        <f>J535+J573+J586+J605</f>
        <v>3655.6</v>
      </c>
      <c r="K488" s="231">
        <f>K535+K573+K586+K605</f>
        <v>3655.6</v>
      </c>
    </row>
    <row r="489" spans="2:11" ht="12.75" customHeight="1">
      <c r="B489" s="206" t="s">
        <v>272</v>
      </c>
      <c r="C489" s="287"/>
      <c r="D489" s="288"/>
      <c r="E489" s="237"/>
      <c r="F489" s="237"/>
      <c r="G489" s="237"/>
      <c r="H489" s="274">
        <v>4</v>
      </c>
      <c r="I489" s="231">
        <f>I514</f>
        <v>773.3</v>
      </c>
      <c r="J489" s="231">
        <f>J514</f>
        <v>799</v>
      </c>
      <c r="K489" s="231">
        <f>K514</f>
        <v>826.8</v>
      </c>
    </row>
    <row r="490" spans="2:11" ht="12.75" customHeight="1" hidden="1">
      <c r="B490" s="206" t="s">
        <v>273</v>
      </c>
      <c r="C490" s="287"/>
      <c r="D490" s="288"/>
      <c r="E490" s="237"/>
      <c r="F490" s="237"/>
      <c r="G490" s="237"/>
      <c r="H490" s="274">
        <v>6</v>
      </c>
      <c r="I490" s="231"/>
      <c r="J490" s="231"/>
      <c r="K490" s="231"/>
    </row>
    <row r="491" spans="2:11" ht="12.75" customHeight="1">
      <c r="B491" s="282" t="s">
        <v>181</v>
      </c>
      <c r="C491" s="287"/>
      <c r="D491" s="288" t="s">
        <v>182</v>
      </c>
      <c r="E491" s="237"/>
      <c r="F491" s="237"/>
      <c r="G491" s="237"/>
      <c r="H491" s="274"/>
      <c r="I491" s="281">
        <f>I492</f>
        <v>3254</v>
      </c>
      <c r="J491" s="281">
        <f>J492</f>
        <v>2277.5</v>
      </c>
      <c r="K491" s="281">
        <f>K492</f>
        <v>2765.5</v>
      </c>
    </row>
    <row r="492" spans="2:11" ht="26.25" customHeight="1">
      <c r="B492" s="289" t="s">
        <v>191</v>
      </c>
      <c r="C492" s="305"/>
      <c r="D492" s="291" t="s">
        <v>182</v>
      </c>
      <c r="E492" s="291" t="s">
        <v>192</v>
      </c>
      <c r="F492" s="237"/>
      <c r="G492" s="237"/>
      <c r="H492" s="237"/>
      <c r="I492" s="231">
        <f>I493</f>
        <v>3254</v>
      </c>
      <c r="J492" s="231">
        <f>J493</f>
        <v>2277.5</v>
      </c>
      <c r="K492" s="231">
        <f>K493</f>
        <v>2765.5</v>
      </c>
    </row>
    <row r="493" spans="2:11" ht="14.25" customHeight="1">
      <c r="B493" s="207" t="s">
        <v>274</v>
      </c>
      <c r="C493" s="293"/>
      <c r="D493" s="237" t="s">
        <v>182</v>
      </c>
      <c r="E493" s="237" t="s">
        <v>192</v>
      </c>
      <c r="F493" s="238" t="s">
        <v>275</v>
      </c>
      <c r="G493" s="237"/>
      <c r="H493" s="237"/>
      <c r="I493" s="231">
        <f>I494+I504</f>
        <v>3254</v>
      </c>
      <c r="J493" s="231">
        <f>J494</f>
        <v>2277.5</v>
      </c>
      <c r="K493" s="231">
        <f>K494</f>
        <v>2765.5</v>
      </c>
    </row>
    <row r="494" spans="2:11" ht="12.75" customHeight="1">
      <c r="B494" s="294" t="s">
        <v>300</v>
      </c>
      <c r="C494" s="293"/>
      <c r="D494" s="237" t="s">
        <v>182</v>
      </c>
      <c r="E494" s="237" t="s">
        <v>192</v>
      </c>
      <c r="F494" s="295" t="s">
        <v>301</v>
      </c>
      <c r="G494" s="237"/>
      <c r="H494" s="237"/>
      <c r="I494" s="231">
        <f>I495+I498+I501</f>
        <v>3169.8</v>
      </c>
      <c r="J494" s="231">
        <f>J495+J498</f>
        <v>2277.5</v>
      </c>
      <c r="K494" s="231">
        <f>K495+K498</f>
        <v>2765.5</v>
      </c>
    </row>
    <row r="495" spans="2:11" ht="41.25" customHeight="1">
      <c r="B495" s="296" t="s">
        <v>278</v>
      </c>
      <c r="C495" s="293"/>
      <c r="D495" s="237" t="s">
        <v>182</v>
      </c>
      <c r="E495" s="237" t="s">
        <v>192</v>
      </c>
      <c r="F495" s="295" t="s">
        <v>301</v>
      </c>
      <c r="G495" s="237" t="s">
        <v>279</v>
      </c>
      <c r="H495" s="237"/>
      <c r="I495" s="231">
        <f>I496</f>
        <v>2719.8</v>
      </c>
      <c r="J495" s="231">
        <f>J496</f>
        <v>1966.5</v>
      </c>
      <c r="K495" s="231">
        <f>K496</f>
        <v>2466.5</v>
      </c>
    </row>
    <row r="496" spans="2:11" ht="14.25" customHeight="1">
      <c r="B496" s="207" t="s">
        <v>280</v>
      </c>
      <c r="C496" s="300"/>
      <c r="D496" s="237" t="s">
        <v>182</v>
      </c>
      <c r="E496" s="237" t="s">
        <v>192</v>
      </c>
      <c r="F496" s="295" t="s">
        <v>301</v>
      </c>
      <c r="G496" s="237" t="s">
        <v>281</v>
      </c>
      <c r="H496" s="237"/>
      <c r="I496" s="231">
        <f>I497</f>
        <v>2719.8</v>
      </c>
      <c r="J496" s="231">
        <f>J497</f>
        <v>1966.5</v>
      </c>
      <c r="K496" s="231">
        <f>K497</f>
        <v>2466.5</v>
      </c>
    </row>
    <row r="497" spans="2:11" ht="15" customHeight="1">
      <c r="B497" s="207" t="s">
        <v>270</v>
      </c>
      <c r="C497" s="300"/>
      <c r="D497" s="237" t="s">
        <v>182</v>
      </c>
      <c r="E497" s="237" t="s">
        <v>192</v>
      </c>
      <c r="F497" s="295" t="s">
        <v>301</v>
      </c>
      <c r="G497" s="237" t="s">
        <v>281</v>
      </c>
      <c r="H497" s="237">
        <v>2</v>
      </c>
      <c r="I497" s="231">
        <v>2719.8</v>
      </c>
      <c r="J497" s="231">
        <v>1966.5</v>
      </c>
      <c r="K497" s="231">
        <v>2466.5</v>
      </c>
    </row>
    <row r="498" spans="2:11" ht="15" customHeight="1">
      <c r="B498" s="206" t="s">
        <v>286</v>
      </c>
      <c r="C498" s="300"/>
      <c r="D498" s="237" t="s">
        <v>182</v>
      </c>
      <c r="E498" s="237" t="s">
        <v>192</v>
      </c>
      <c r="F498" s="295" t="s">
        <v>301</v>
      </c>
      <c r="G498" s="237" t="s">
        <v>287</v>
      </c>
      <c r="H498" s="237"/>
      <c r="I498" s="231">
        <f>I499</f>
        <v>440</v>
      </c>
      <c r="J498" s="231">
        <f>J499</f>
        <v>311</v>
      </c>
      <c r="K498" s="231">
        <f>K499</f>
        <v>299</v>
      </c>
    </row>
    <row r="499" spans="2:11" ht="15" customHeight="1">
      <c r="B499" s="206" t="s">
        <v>288</v>
      </c>
      <c r="C499" s="300"/>
      <c r="D499" s="237" t="s">
        <v>182</v>
      </c>
      <c r="E499" s="237" t="s">
        <v>192</v>
      </c>
      <c r="F499" s="295" t="s">
        <v>301</v>
      </c>
      <c r="G499" s="237" t="s">
        <v>289</v>
      </c>
      <c r="H499" s="237"/>
      <c r="I499" s="231">
        <f>I500</f>
        <v>440</v>
      </c>
      <c r="J499" s="231">
        <f>J500</f>
        <v>311</v>
      </c>
      <c r="K499" s="231">
        <f>K500</f>
        <v>299</v>
      </c>
    </row>
    <row r="500" spans="2:11" ht="15" customHeight="1">
      <c r="B500" s="207" t="s">
        <v>270</v>
      </c>
      <c r="C500" s="300"/>
      <c r="D500" s="237" t="s">
        <v>182</v>
      </c>
      <c r="E500" s="237" t="s">
        <v>192</v>
      </c>
      <c r="F500" s="295" t="s">
        <v>301</v>
      </c>
      <c r="G500" s="237" t="s">
        <v>289</v>
      </c>
      <c r="H500" s="237">
        <v>2</v>
      </c>
      <c r="I500" s="231">
        <v>440</v>
      </c>
      <c r="J500" s="231">
        <v>311</v>
      </c>
      <c r="K500" s="231">
        <v>299</v>
      </c>
    </row>
    <row r="501" spans="2:11" ht="15" customHeight="1">
      <c r="B501" s="297" t="s">
        <v>290</v>
      </c>
      <c r="C501" s="300"/>
      <c r="D501" s="237" t="s">
        <v>182</v>
      </c>
      <c r="E501" s="237" t="s">
        <v>192</v>
      </c>
      <c r="F501" s="295" t="s">
        <v>301</v>
      </c>
      <c r="G501" s="237" t="s">
        <v>291</v>
      </c>
      <c r="H501" s="237"/>
      <c r="I501" s="231">
        <f>I502</f>
        <v>10</v>
      </c>
      <c r="J501" s="231">
        <f>J502</f>
        <v>0</v>
      </c>
      <c r="K501" s="231">
        <f>K502</f>
        <v>0</v>
      </c>
    </row>
    <row r="502" spans="2:11" ht="15" customHeight="1">
      <c r="B502" s="297" t="s">
        <v>292</v>
      </c>
      <c r="C502" s="300"/>
      <c r="D502" s="237" t="s">
        <v>182</v>
      </c>
      <c r="E502" s="237" t="s">
        <v>192</v>
      </c>
      <c r="F502" s="295" t="s">
        <v>301</v>
      </c>
      <c r="G502" s="237" t="s">
        <v>293</v>
      </c>
      <c r="H502" s="237"/>
      <c r="I502" s="231">
        <f>I503</f>
        <v>10</v>
      </c>
      <c r="J502" s="231">
        <f>J503</f>
        <v>0</v>
      </c>
      <c r="K502" s="231">
        <f>K503</f>
        <v>0</v>
      </c>
    </row>
    <row r="503" spans="2:11" ht="15" customHeight="1">
      <c r="B503" s="297" t="s">
        <v>270</v>
      </c>
      <c r="C503" s="300"/>
      <c r="D503" s="237" t="s">
        <v>182</v>
      </c>
      <c r="E503" s="237" t="s">
        <v>192</v>
      </c>
      <c r="F503" s="295" t="s">
        <v>301</v>
      </c>
      <c r="G503" s="237" t="s">
        <v>293</v>
      </c>
      <c r="H503" s="237" t="s">
        <v>294</v>
      </c>
      <c r="I503" s="231">
        <v>10</v>
      </c>
      <c r="J503" s="231"/>
      <c r="K503" s="231"/>
    </row>
    <row r="504" spans="2:11" ht="43.5" customHeight="1">
      <c r="B504" s="299" t="s">
        <v>282</v>
      </c>
      <c r="C504" s="300"/>
      <c r="D504" s="237" t="s">
        <v>182</v>
      </c>
      <c r="E504" s="237" t="s">
        <v>192</v>
      </c>
      <c r="F504" s="295" t="s">
        <v>283</v>
      </c>
      <c r="G504" s="237"/>
      <c r="H504" s="237"/>
      <c r="I504" s="231">
        <f>I505</f>
        <v>84.2</v>
      </c>
      <c r="J504" s="231">
        <f>J505</f>
        <v>0</v>
      </c>
      <c r="K504" s="231">
        <f>K505</f>
        <v>0</v>
      </c>
    </row>
    <row r="505" spans="2:11" ht="41.25" customHeight="1">
      <c r="B505" s="301" t="s">
        <v>278</v>
      </c>
      <c r="C505" s="300"/>
      <c r="D505" s="237" t="s">
        <v>182</v>
      </c>
      <c r="E505" s="237" t="s">
        <v>192</v>
      </c>
      <c r="F505" s="295" t="s">
        <v>283</v>
      </c>
      <c r="G505" s="237" t="s">
        <v>279</v>
      </c>
      <c r="H505" s="237"/>
      <c r="I505" s="231">
        <f>I506</f>
        <v>84.2</v>
      </c>
      <c r="J505" s="231">
        <f>J506</f>
        <v>0</v>
      </c>
      <c r="K505" s="231">
        <f>K506</f>
        <v>0</v>
      </c>
    </row>
    <row r="506" spans="2:11" ht="15" customHeight="1">
      <c r="B506" s="207" t="s">
        <v>280</v>
      </c>
      <c r="C506" s="300"/>
      <c r="D506" s="237" t="s">
        <v>182</v>
      </c>
      <c r="E506" s="237" t="s">
        <v>192</v>
      </c>
      <c r="F506" s="295" t="s">
        <v>283</v>
      </c>
      <c r="G506" s="237" t="s">
        <v>281</v>
      </c>
      <c r="H506" s="237"/>
      <c r="I506" s="231">
        <f>I507</f>
        <v>84.2</v>
      </c>
      <c r="J506" s="231">
        <f>J507</f>
        <v>0</v>
      </c>
      <c r="K506" s="231">
        <f>K507</f>
        <v>0</v>
      </c>
    </row>
    <row r="507" spans="2:12" ht="15" customHeight="1">
      <c r="B507" s="207" t="s">
        <v>271</v>
      </c>
      <c r="C507" s="300"/>
      <c r="D507" s="237" t="s">
        <v>182</v>
      </c>
      <c r="E507" s="237" t="s">
        <v>192</v>
      </c>
      <c r="F507" s="295" t="s">
        <v>283</v>
      </c>
      <c r="G507" s="237" t="s">
        <v>281</v>
      </c>
      <c r="H507" s="237" t="s">
        <v>326</v>
      </c>
      <c r="I507" s="231">
        <v>84.2</v>
      </c>
      <c r="J507" s="231"/>
      <c r="K507" s="231"/>
      <c r="L507" s="261">
        <v>84.2</v>
      </c>
    </row>
    <row r="508" spans="2:11" ht="15" customHeight="1">
      <c r="B508" s="282" t="s">
        <v>197</v>
      </c>
      <c r="C508" s="300"/>
      <c r="D508" s="288" t="s">
        <v>198</v>
      </c>
      <c r="E508" s="288"/>
      <c r="F508" s="288"/>
      <c r="G508" s="288"/>
      <c r="H508" s="288"/>
      <c r="I508" s="281">
        <f>I511</f>
        <v>773.3</v>
      </c>
      <c r="J508" s="281">
        <f>J511</f>
        <v>799</v>
      </c>
      <c r="K508" s="281">
        <f>K511</f>
        <v>826.8</v>
      </c>
    </row>
    <row r="509" spans="2:11" ht="14.25" customHeight="1">
      <c r="B509" s="306" t="s">
        <v>199</v>
      </c>
      <c r="C509" s="300"/>
      <c r="D509" s="291" t="s">
        <v>198</v>
      </c>
      <c r="E509" s="291" t="s">
        <v>200</v>
      </c>
      <c r="F509" s="361"/>
      <c r="G509" s="237"/>
      <c r="H509" s="237"/>
      <c r="I509" s="231">
        <f>I510</f>
        <v>773.3</v>
      </c>
      <c r="J509" s="231">
        <f>J510</f>
        <v>799</v>
      </c>
      <c r="K509" s="231">
        <f>K510</f>
        <v>826.8</v>
      </c>
    </row>
    <row r="510" spans="2:11" ht="14.25" customHeight="1">
      <c r="B510" s="206" t="s">
        <v>274</v>
      </c>
      <c r="C510" s="300"/>
      <c r="D510" s="237" t="s">
        <v>198</v>
      </c>
      <c r="E510" s="237" t="s">
        <v>200</v>
      </c>
      <c r="F510" s="238" t="s">
        <v>275</v>
      </c>
      <c r="G510" s="288"/>
      <c r="H510" s="288"/>
      <c r="I510" s="231">
        <f>I511</f>
        <v>773.3</v>
      </c>
      <c r="J510" s="231">
        <f>J511</f>
        <v>799</v>
      </c>
      <c r="K510" s="231">
        <f>K511</f>
        <v>826.8</v>
      </c>
    </row>
    <row r="511" spans="2:11" ht="26.25" customHeight="1">
      <c r="B511" s="294" t="s">
        <v>348</v>
      </c>
      <c r="C511" s="315"/>
      <c r="D511" s="237" t="s">
        <v>198</v>
      </c>
      <c r="E511" s="237" t="s">
        <v>200</v>
      </c>
      <c r="F511" s="237" t="s">
        <v>349</v>
      </c>
      <c r="G511" s="237"/>
      <c r="H511" s="237"/>
      <c r="I511" s="231">
        <f>I512</f>
        <v>773.3</v>
      </c>
      <c r="J511" s="231">
        <f>J512</f>
        <v>799</v>
      </c>
      <c r="K511" s="231">
        <f>K512</f>
        <v>826.8</v>
      </c>
    </row>
    <row r="512" spans="2:11" ht="14.25" customHeight="1">
      <c r="B512" s="206" t="s">
        <v>350</v>
      </c>
      <c r="C512" s="287"/>
      <c r="D512" s="237" t="s">
        <v>198</v>
      </c>
      <c r="E512" s="237" t="s">
        <v>200</v>
      </c>
      <c r="F512" s="237" t="s">
        <v>349</v>
      </c>
      <c r="G512" s="237" t="s">
        <v>351</v>
      </c>
      <c r="H512" s="237"/>
      <c r="I512" s="231">
        <f>I513</f>
        <v>773.3</v>
      </c>
      <c r="J512" s="231">
        <f>J513</f>
        <v>799</v>
      </c>
      <c r="K512" s="231">
        <f>K513</f>
        <v>826.8</v>
      </c>
    </row>
    <row r="513" spans="2:11" ht="14.25" customHeight="1">
      <c r="B513" s="206" t="s">
        <v>352</v>
      </c>
      <c r="C513" s="287"/>
      <c r="D513" s="237" t="s">
        <v>198</v>
      </c>
      <c r="E513" s="237" t="s">
        <v>200</v>
      </c>
      <c r="F513" s="237" t="s">
        <v>349</v>
      </c>
      <c r="G513" s="237" t="s">
        <v>353</v>
      </c>
      <c r="H513" s="237"/>
      <c r="I513" s="231">
        <f>I514</f>
        <v>773.3</v>
      </c>
      <c r="J513" s="231">
        <f>J514</f>
        <v>799</v>
      </c>
      <c r="K513" s="231">
        <f>K514</f>
        <v>826.8</v>
      </c>
    </row>
    <row r="514" spans="2:11" ht="14.25" customHeight="1">
      <c r="B514" s="207" t="s">
        <v>272</v>
      </c>
      <c r="C514" s="293"/>
      <c r="D514" s="237" t="s">
        <v>198</v>
      </c>
      <c r="E514" s="237" t="s">
        <v>200</v>
      </c>
      <c r="F514" s="237" t="s">
        <v>349</v>
      </c>
      <c r="G514" s="237" t="s">
        <v>353</v>
      </c>
      <c r="H514" s="237" t="s">
        <v>304</v>
      </c>
      <c r="I514" s="231">
        <v>773.3</v>
      </c>
      <c r="J514" s="231">
        <v>799</v>
      </c>
      <c r="K514" s="231">
        <v>826.8</v>
      </c>
    </row>
    <row r="515" spans="2:11" ht="12.75" customHeight="1">
      <c r="B515" s="282" t="s">
        <v>201</v>
      </c>
      <c r="C515" s="305"/>
      <c r="D515" s="288" t="s">
        <v>202</v>
      </c>
      <c r="E515" s="237"/>
      <c r="F515" s="237"/>
      <c r="G515" s="237"/>
      <c r="H515" s="237"/>
      <c r="I515" s="231">
        <f>I516</f>
        <v>11874.900000000001</v>
      </c>
      <c r="J515" s="231">
        <f>J516</f>
        <v>6745.3</v>
      </c>
      <c r="K515" s="231">
        <f>K516</f>
        <v>7530</v>
      </c>
    </row>
    <row r="516" spans="2:11" ht="12.75" customHeight="1">
      <c r="B516" s="306" t="s">
        <v>205</v>
      </c>
      <c r="C516" s="293"/>
      <c r="D516" s="291" t="s">
        <v>202</v>
      </c>
      <c r="E516" s="291" t="s">
        <v>206</v>
      </c>
      <c r="F516" s="237"/>
      <c r="G516" s="237"/>
      <c r="H516" s="237"/>
      <c r="I516" s="231">
        <f>I517</f>
        <v>11874.900000000001</v>
      </c>
      <c r="J516" s="231">
        <f>J517</f>
        <v>6745.3</v>
      </c>
      <c r="K516" s="231">
        <f>K517</f>
        <v>7530</v>
      </c>
    </row>
    <row r="517" spans="2:11" ht="26.25" customHeight="1">
      <c r="B517" s="307" t="s">
        <v>356</v>
      </c>
      <c r="C517" s="293"/>
      <c r="D517" s="237" t="s">
        <v>202</v>
      </c>
      <c r="E517" s="237" t="s">
        <v>206</v>
      </c>
      <c r="F517" s="308" t="s">
        <v>357</v>
      </c>
      <c r="G517" s="237"/>
      <c r="H517" s="237"/>
      <c r="I517" s="231">
        <f>I518+I523+I527+I539+I543+I547+I536</f>
        <v>11874.900000000001</v>
      </c>
      <c r="J517" s="231">
        <f>J518+J523+J527+J539+J543+J547</f>
        <v>6745.3</v>
      </c>
      <c r="K517" s="231">
        <f>K518+K523+K527+K539+K543+K547</f>
        <v>7530</v>
      </c>
    </row>
    <row r="518" spans="2:11" ht="12.75" customHeight="1" hidden="1">
      <c r="B518" s="335" t="s">
        <v>358</v>
      </c>
      <c r="C518" s="293"/>
      <c r="D518" s="237" t="s">
        <v>202</v>
      </c>
      <c r="E518" s="237" t="s">
        <v>206</v>
      </c>
      <c r="F518" s="308" t="s">
        <v>359</v>
      </c>
      <c r="G518" s="237"/>
      <c r="H518" s="237"/>
      <c r="I518" s="231">
        <f>I520</f>
        <v>0</v>
      </c>
      <c r="J518" s="231">
        <f>J520</f>
        <v>0</v>
      </c>
      <c r="K518" s="231">
        <f>K520</f>
        <v>0</v>
      </c>
    </row>
    <row r="519" spans="2:11" ht="14.25" customHeight="1" hidden="1">
      <c r="B519" s="336"/>
      <c r="C519" s="293"/>
      <c r="D519" s="237"/>
      <c r="E519" s="237"/>
      <c r="F519" s="308"/>
      <c r="G519" s="237"/>
      <c r="H519" s="237"/>
      <c r="I519" s="231"/>
      <c r="J519" s="231"/>
      <c r="K519" s="231"/>
    </row>
    <row r="520" spans="2:11" ht="14.25" customHeight="1" hidden="1">
      <c r="B520" s="206" t="s">
        <v>286</v>
      </c>
      <c r="C520" s="286"/>
      <c r="D520" s="237" t="s">
        <v>202</v>
      </c>
      <c r="E520" s="237" t="s">
        <v>206</v>
      </c>
      <c r="F520" s="308" t="s">
        <v>359</v>
      </c>
      <c r="G520" s="237" t="s">
        <v>287</v>
      </c>
      <c r="H520" s="237"/>
      <c r="I520" s="231">
        <f>I521</f>
        <v>0</v>
      </c>
      <c r="J520" s="231">
        <f>J521</f>
        <v>0</v>
      </c>
      <c r="K520" s="231">
        <f>K521</f>
        <v>0</v>
      </c>
    </row>
    <row r="521" spans="2:11" ht="12.75" customHeight="1" hidden="1">
      <c r="B521" s="206" t="s">
        <v>288</v>
      </c>
      <c r="C521" s="286"/>
      <c r="D521" s="237" t="s">
        <v>202</v>
      </c>
      <c r="E521" s="237" t="s">
        <v>206</v>
      </c>
      <c r="F521" s="308" t="s">
        <v>359</v>
      </c>
      <c r="G521" s="237" t="s">
        <v>289</v>
      </c>
      <c r="H521" s="237"/>
      <c r="I521" s="231">
        <f>I522</f>
        <v>0</v>
      </c>
      <c r="J521" s="231">
        <f>J522</f>
        <v>0</v>
      </c>
      <c r="K521" s="231">
        <f>K522</f>
        <v>0</v>
      </c>
    </row>
    <row r="522" spans="2:11" ht="12.75" customHeight="1" hidden="1">
      <c r="B522" s="207" t="s">
        <v>270</v>
      </c>
      <c r="C522" s="293"/>
      <c r="D522" s="237" t="s">
        <v>202</v>
      </c>
      <c r="E522" s="237" t="s">
        <v>206</v>
      </c>
      <c r="F522" s="308" t="s">
        <v>359</v>
      </c>
      <c r="G522" s="237" t="s">
        <v>289</v>
      </c>
      <c r="H522" s="237" t="s">
        <v>294</v>
      </c>
      <c r="I522" s="231"/>
      <c r="J522" s="231"/>
      <c r="K522" s="231"/>
    </row>
    <row r="523" spans="2:11" ht="26.25" customHeight="1" hidden="1">
      <c r="B523" s="330" t="s">
        <v>360</v>
      </c>
      <c r="C523" s="293"/>
      <c r="D523" s="237" t="s">
        <v>202</v>
      </c>
      <c r="E523" s="237" t="s">
        <v>206</v>
      </c>
      <c r="F523" s="308" t="s">
        <v>361</v>
      </c>
      <c r="G523" s="237"/>
      <c r="H523" s="237"/>
      <c r="I523" s="231">
        <f>I524</f>
        <v>0</v>
      </c>
      <c r="J523" s="231">
        <f>J524</f>
        <v>0</v>
      </c>
      <c r="K523" s="231">
        <f>K524</f>
        <v>0</v>
      </c>
    </row>
    <row r="524" spans="2:11" ht="12.75" customHeight="1" hidden="1">
      <c r="B524" s="206" t="s">
        <v>286</v>
      </c>
      <c r="C524" s="293"/>
      <c r="D524" s="237" t="s">
        <v>202</v>
      </c>
      <c r="E524" s="237" t="s">
        <v>206</v>
      </c>
      <c r="F524" s="308" t="s">
        <v>361</v>
      </c>
      <c r="G524" s="237" t="s">
        <v>287</v>
      </c>
      <c r="H524" s="237"/>
      <c r="I524" s="231">
        <f>I525</f>
        <v>0</v>
      </c>
      <c r="J524" s="231">
        <f>J525</f>
        <v>0</v>
      </c>
      <c r="K524" s="231">
        <f>K525</f>
        <v>0</v>
      </c>
    </row>
    <row r="525" spans="2:11" ht="14.25" customHeight="1" hidden="1">
      <c r="B525" s="206" t="s">
        <v>288</v>
      </c>
      <c r="C525" s="293"/>
      <c r="D525" s="237" t="s">
        <v>202</v>
      </c>
      <c r="E525" s="237" t="s">
        <v>206</v>
      </c>
      <c r="F525" s="308" t="s">
        <v>361</v>
      </c>
      <c r="G525" s="237" t="s">
        <v>289</v>
      </c>
      <c r="H525" s="237"/>
      <c r="I525" s="231">
        <f>I526</f>
        <v>0</v>
      </c>
      <c r="J525" s="231">
        <f>J526</f>
        <v>0</v>
      </c>
      <c r="K525" s="231">
        <f>K526</f>
        <v>0</v>
      </c>
    </row>
    <row r="526" spans="2:11" ht="12.75" customHeight="1" hidden="1">
      <c r="B526" s="207" t="s">
        <v>270</v>
      </c>
      <c r="C526" s="286"/>
      <c r="D526" s="237" t="s">
        <v>202</v>
      </c>
      <c r="E526" s="237" t="s">
        <v>206</v>
      </c>
      <c r="F526" s="308" t="s">
        <v>361</v>
      </c>
      <c r="G526" s="237" t="s">
        <v>289</v>
      </c>
      <c r="H526" s="237" t="s">
        <v>294</v>
      </c>
      <c r="I526" s="231"/>
      <c r="J526" s="231"/>
      <c r="K526" s="231"/>
    </row>
    <row r="527" spans="2:11" ht="12.75" customHeight="1">
      <c r="B527" s="330" t="s">
        <v>362</v>
      </c>
      <c r="C527" s="286"/>
      <c r="D527" s="237" t="s">
        <v>202</v>
      </c>
      <c r="E527" s="237" t="s">
        <v>206</v>
      </c>
      <c r="F527" s="308" t="s">
        <v>363</v>
      </c>
      <c r="G527" s="237"/>
      <c r="H527" s="237"/>
      <c r="I527" s="231">
        <f>I528+I531</f>
        <v>5855.8</v>
      </c>
      <c r="J527" s="231">
        <f>J528+J531</f>
        <v>6000</v>
      </c>
      <c r="K527" s="231">
        <f>K528+K531</f>
        <v>6000</v>
      </c>
    </row>
    <row r="528" spans="2:11" ht="14.25" customHeight="1">
      <c r="B528" s="206" t="s">
        <v>286</v>
      </c>
      <c r="C528" s="293"/>
      <c r="D528" s="237" t="s">
        <v>202</v>
      </c>
      <c r="E528" s="237" t="s">
        <v>206</v>
      </c>
      <c r="F528" s="308" t="s">
        <v>363</v>
      </c>
      <c r="G528" s="237" t="s">
        <v>287</v>
      </c>
      <c r="H528" s="237"/>
      <c r="I528" s="231">
        <f>I529</f>
        <v>5855.8</v>
      </c>
      <c r="J528" s="231">
        <f>J529</f>
        <v>6000</v>
      </c>
      <c r="K528" s="231">
        <f>K529</f>
        <v>6000</v>
      </c>
    </row>
    <row r="529" spans="2:11" ht="14.25" customHeight="1">
      <c r="B529" s="206" t="s">
        <v>288</v>
      </c>
      <c r="C529" s="305"/>
      <c r="D529" s="237" t="s">
        <v>202</v>
      </c>
      <c r="E529" s="237" t="s">
        <v>206</v>
      </c>
      <c r="F529" s="308" t="s">
        <v>363</v>
      </c>
      <c r="G529" s="237" t="s">
        <v>289</v>
      </c>
      <c r="H529" s="237"/>
      <c r="I529" s="231">
        <f>I530</f>
        <v>5855.8</v>
      </c>
      <c r="J529" s="231">
        <f>J530</f>
        <v>6000</v>
      </c>
      <c r="K529" s="231">
        <f>K530</f>
        <v>6000</v>
      </c>
    </row>
    <row r="530" spans="2:12" ht="14.25" customHeight="1">
      <c r="B530" s="207" t="s">
        <v>270</v>
      </c>
      <c r="C530" s="293"/>
      <c r="D530" s="237" t="s">
        <v>202</v>
      </c>
      <c r="E530" s="237" t="s">
        <v>206</v>
      </c>
      <c r="F530" s="308" t="s">
        <v>363</v>
      </c>
      <c r="G530" s="237" t="s">
        <v>289</v>
      </c>
      <c r="H530" s="237" t="s">
        <v>294</v>
      </c>
      <c r="I530" s="231">
        <v>5855.8</v>
      </c>
      <c r="J530" s="231">
        <v>6000</v>
      </c>
      <c r="K530" s="231">
        <v>6000</v>
      </c>
      <c r="L530" s="261">
        <v>-360.1</v>
      </c>
    </row>
    <row r="531" spans="2:11" ht="26.25" customHeight="1" hidden="1">
      <c r="B531" s="207" t="s">
        <v>364</v>
      </c>
      <c r="C531" s="293"/>
      <c r="D531" s="237" t="s">
        <v>202</v>
      </c>
      <c r="E531" s="237" t="s">
        <v>206</v>
      </c>
      <c r="F531" s="308" t="s">
        <v>365</v>
      </c>
      <c r="G531" s="237"/>
      <c r="H531" s="237"/>
      <c r="I531" s="231">
        <f>I532</f>
        <v>0</v>
      </c>
      <c r="J531" s="231">
        <f>J532</f>
        <v>0</v>
      </c>
      <c r="K531" s="231">
        <f>K532</f>
        <v>0</v>
      </c>
    </row>
    <row r="532" spans="2:11" ht="14.25" customHeight="1" hidden="1">
      <c r="B532" s="206" t="s">
        <v>286</v>
      </c>
      <c r="C532" s="293"/>
      <c r="D532" s="237" t="s">
        <v>202</v>
      </c>
      <c r="E532" s="237" t="s">
        <v>206</v>
      </c>
      <c r="F532" s="308" t="s">
        <v>365</v>
      </c>
      <c r="G532" s="237" t="s">
        <v>287</v>
      </c>
      <c r="H532" s="237"/>
      <c r="I532" s="231">
        <f>I533</f>
        <v>0</v>
      </c>
      <c r="J532" s="231">
        <f>J533</f>
        <v>0</v>
      </c>
      <c r="K532" s="231">
        <f>K533</f>
        <v>0</v>
      </c>
    </row>
    <row r="533" spans="2:11" ht="14.25" customHeight="1" hidden="1">
      <c r="B533" s="206" t="s">
        <v>288</v>
      </c>
      <c r="C533" s="293"/>
      <c r="D533" s="237" t="s">
        <v>202</v>
      </c>
      <c r="E533" s="237" t="s">
        <v>206</v>
      </c>
      <c r="F533" s="308" t="s">
        <v>365</v>
      </c>
      <c r="G533" s="237" t="s">
        <v>289</v>
      </c>
      <c r="H533" s="237"/>
      <c r="I533" s="231">
        <f>I535</f>
        <v>0</v>
      </c>
      <c r="J533" s="231">
        <f>J535</f>
        <v>0</v>
      </c>
      <c r="K533" s="231">
        <f>K535</f>
        <v>0</v>
      </c>
    </row>
    <row r="534" spans="2:11" ht="14.25" customHeight="1" hidden="1">
      <c r="B534" s="207"/>
      <c r="C534" s="293"/>
      <c r="D534" s="237"/>
      <c r="E534" s="237"/>
      <c r="F534" s="308" t="s">
        <v>619</v>
      </c>
      <c r="G534" s="237"/>
      <c r="H534" s="237"/>
      <c r="I534" s="231"/>
      <c r="J534" s="231"/>
      <c r="K534" s="231"/>
    </row>
    <row r="535" spans="2:11" ht="14.25" customHeight="1" hidden="1">
      <c r="B535" s="207" t="s">
        <v>271</v>
      </c>
      <c r="C535" s="286"/>
      <c r="D535" s="237" t="s">
        <v>202</v>
      </c>
      <c r="E535" s="237" t="s">
        <v>206</v>
      </c>
      <c r="F535" s="308" t="s">
        <v>365</v>
      </c>
      <c r="G535" s="237" t="s">
        <v>289</v>
      </c>
      <c r="H535" s="237" t="s">
        <v>326</v>
      </c>
      <c r="I535" s="231"/>
      <c r="J535" s="231"/>
      <c r="K535" s="231"/>
    </row>
    <row r="536" spans="2:11" ht="14.25" customHeight="1">
      <c r="B536" s="330" t="s">
        <v>350</v>
      </c>
      <c r="C536" s="286"/>
      <c r="D536" s="237" t="s">
        <v>202</v>
      </c>
      <c r="E536" s="237" t="s">
        <v>206</v>
      </c>
      <c r="F536" s="308" t="s">
        <v>363</v>
      </c>
      <c r="G536" s="237" t="s">
        <v>351</v>
      </c>
      <c r="H536" s="237"/>
      <c r="I536" s="231">
        <f>I537</f>
        <v>278.5</v>
      </c>
      <c r="J536" s="231">
        <f>J537</f>
        <v>0</v>
      </c>
      <c r="K536" s="231">
        <f>K537</f>
        <v>0</v>
      </c>
    </row>
    <row r="537" spans="2:11" ht="14.25" customHeight="1">
      <c r="B537" s="330" t="s">
        <v>153</v>
      </c>
      <c r="C537" s="286"/>
      <c r="D537" s="237" t="s">
        <v>202</v>
      </c>
      <c r="E537" s="237" t="s">
        <v>206</v>
      </c>
      <c r="F537" s="308" t="s">
        <v>363</v>
      </c>
      <c r="G537" s="237" t="s">
        <v>367</v>
      </c>
      <c r="H537" s="237"/>
      <c r="I537" s="231">
        <f>I538</f>
        <v>278.5</v>
      </c>
      <c r="J537" s="231">
        <f>J538</f>
        <v>0</v>
      </c>
      <c r="K537" s="231">
        <f>K538</f>
        <v>0</v>
      </c>
    </row>
    <row r="538" spans="2:12" ht="14.25" customHeight="1">
      <c r="B538" s="207" t="s">
        <v>270</v>
      </c>
      <c r="C538" s="286"/>
      <c r="D538" s="237" t="s">
        <v>202</v>
      </c>
      <c r="E538" s="237" t="s">
        <v>206</v>
      </c>
      <c r="F538" s="308" t="s">
        <v>363</v>
      </c>
      <c r="G538" s="237" t="s">
        <v>367</v>
      </c>
      <c r="H538" s="237" t="s">
        <v>294</v>
      </c>
      <c r="I538" s="231">
        <v>278.5</v>
      </c>
      <c r="J538" s="231"/>
      <c r="K538" s="231"/>
      <c r="L538" s="261">
        <v>178.5</v>
      </c>
    </row>
    <row r="539" spans="2:11" ht="26.25" customHeight="1">
      <c r="B539" s="309" t="s">
        <v>368</v>
      </c>
      <c r="C539" s="286"/>
      <c r="D539" s="237" t="s">
        <v>202</v>
      </c>
      <c r="E539" s="237" t="s">
        <v>206</v>
      </c>
      <c r="F539" s="308" t="s">
        <v>369</v>
      </c>
      <c r="G539" s="237"/>
      <c r="H539" s="237"/>
      <c r="I539" s="231">
        <f>I540</f>
        <v>70</v>
      </c>
      <c r="J539" s="231">
        <f>J540</f>
        <v>0</v>
      </c>
      <c r="K539" s="231">
        <f>K540</f>
        <v>0</v>
      </c>
    </row>
    <row r="540" spans="2:11" ht="14.25" customHeight="1">
      <c r="B540" s="330" t="s">
        <v>350</v>
      </c>
      <c r="C540" s="293"/>
      <c r="D540" s="237" t="s">
        <v>202</v>
      </c>
      <c r="E540" s="237" t="s">
        <v>206</v>
      </c>
      <c r="F540" s="308" t="s">
        <v>369</v>
      </c>
      <c r="G540" s="237" t="s">
        <v>351</v>
      </c>
      <c r="H540" s="237"/>
      <c r="I540" s="231">
        <f>I541</f>
        <v>70</v>
      </c>
      <c r="J540" s="231">
        <f>J541</f>
        <v>0</v>
      </c>
      <c r="K540" s="231">
        <f>K541</f>
        <v>0</v>
      </c>
    </row>
    <row r="541" spans="2:11" ht="12.75" customHeight="1">
      <c r="B541" s="330" t="s">
        <v>153</v>
      </c>
      <c r="C541" s="286"/>
      <c r="D541" s="237" t="s">
        <v>202</v>
      </c>
      <c r="E541" s="237" t="s">
        <v>206</v>
      </c>
      <c r="F541" s="308" t="s">
        <v>369</v>
      </c>
      <c r="G541" s="237" t="s">
        <v>367</v>
      </c>
      <c r="H541" s="237"/>
      <c r="I541" s="231">
        <f>I542</f>
        <v>70</v>
      </c>
      <c r="J541" s="231">
        <f>J542</f>
        <v>0</v>
      </c>
      <c r="K541" s="231">
        <f>K542</f>
        <v>0</v>
      </c>
    </row>
    <row r="542" spans="2:11" ht="12.75" customHeight="1">
      <c r="B542" s="207" t="s">
        <v>270</v>
      </c>
      <c r="C542" s="286"/>
      <c r="D542" s="237" t="s">
        <v>202</v>
      </c>
      <c r="E542" s="237" t="s">
        <v>206</v>
      </c>
      <c r="F542" s="308" t="s">
        <v>369</v>
      </c>
      <c r="G542" s="237" t="s">
        <v>367</v>
      </c>
      <c r="H542" s="237" t="s">
        <v>294</v>
      </c>
      <c r="I542" s="231">
        <v>70</v>
      </c>
      <c r="J542" s="231"/>
      <c r="K542" s="231"/>
    </row>
    <row r="543" spans="2:11" ht="14.25" customHeight="1">
      <c r="B543" s="324" t="s">
        <v>370</v>
      </c>
      <c r="C543" s="286"/>
      <c r="D543" s="237" t="s">
        <v>202</v>
      </c>
      <c r="E543" s="237" t="s">
        <v>206</v>
      </c>
      <c r="F543" s="308" t="s">
        <v>371</v>
      </c>
      <c r="G543" s="237"/>
      <c r="H543" s="237"/>
      <c r="I543" s="231">
        <f>I544</f>
        <v>5670.6</v>
      </c>
      <c r="J543" s="231">
        <f>J544</f>
        <v>745.3</v>
      </c>
      <c r="K543" s="231">
        <f>K544</f>
        <v>1530</v>
      </c>
    </row>
    <row r="544" spans="2:11" ht="12.75" customHeight="1">
      <c r="B544" s="330" t="s">
        <v>350</v>
      </c>
      <c r="C544" s="293"/>
      <c r="D544" s="237" t="s">
        <v>202</v>
      </c>
      <c r="E544" s="237" t="s">
        <v>206</v>
      </c>
      <c r="F544" s="308" t="s">
        <v>371</v>
      </c>
      <c r="G544" s="237" t="s">
        <v>351</v>
      </c>
      <c r="H544" s="237"/>
      <c r="I544" s="231">
        <f>I545</f>
        <v>5670.6</v>
      </c>
      <c r="J544" s="231">
        <f>J545</f>
        <v>745.3</v>
      </c>
      <c r="K544" s="231">
        <f>K545</f>
        <v>1530</v>
      </c>
    </row>
    <row r="545" spans="2:11" ht="12.75" customHeight="1">
      <c r="B545" s="330" t="s">
        <v>153</v>
      </c>
      <c r="C545" s="293"/>
      <c r="D545" s="237" t="s">
        <v>202</v>
      </c>
      <c r="E545" s="237" t="s">
        <v>206</v>
      </c>
      <c r="F545" s="308" t="s">
        <v>371</v>
      </c>
      <c r="G545" s="237" t="s">
        <v>367</v>
      </c>
      <c r="H545" s="237"/>
      <c r="I545" s="231">
        <f>I546</f>
        <v>5670.6</v>
      </c>
      <c r="J545" s="231">
        <f>J546</f>
        <v>745.3</v>
      </c>
      <c r="K545" s="231">
        <f>K546</f>
        <v>1530</v>
      </c>
    </row>
    <row r="546" spans="2:11" ht="14.25" customHeight="1">
      <c r="B546" s="207" t="s">
        <v>270</v>
      </c>
      <c r="C546" s="293"/>
      <c r="D546" s="237" t="s">
        <v>202</v>
      </c>
      <c r="E546" s="237" t="s">
        <v>206</v>
      </c>
      <c r="F546" s="308" t="s">
        <v>371</v>
      </c>
      <c r="G546" s="237" t="s">
        <v>367</v>
      </c>
      <c r="H546" s="237" t="s">
        <v>294</v>
      </c>
      <c r="I546" s="231">
        <v>5670.6</v>
      </c>
      <c r="J546" s="231">
        <v>745.3</v>
      </c>
      <c r="K546" s="231">
        <v>1530</v>
      </c>
    </row>
    <row r="547" spans="2:11" ht="26.25" customHeight="1" hidden="1">
      <c r="B547" s="309" t="s">
        <v>372</v>
      </c>
      <c r="C547" s="315"/>
      <c r="D547" s="237" t="s">
        <v>202</v>
      </c>
      <c r="E547" s="237" t="s">
        <v>206</v>
      </c>
      <c r="F547" s="308" t="s">
        <v>373</v>
      </c>
      <c r="G547" s="237"/>
      <c r="H547" s="237"/>
      <c r="I547" s="231">
        <f>I548</f>
        <v>0</v>
      </c>
      <c r="J547" s="231">
        <f>J548</f>
        <v>0</v>
      </c>
      <c r="K547" s="231">
        <f>K548</f>
        <v>0</v>
      </c>
    </row>
    <row r="548" spans="2:11" ht="12.75" customHeight="1" hidden="1">
      <c r="B548" s="206" t="s">
        <v>286</v>
      </c>
      <c r="C548" s="287"/>
      <c r="D548" s="237" t="s">
        <v>202</v>
      </c>
      <c r="E548" s="237" t="s">
        <v>206</v>
      </c>
      <c r="F548" s="308" t="s">
        <v>373</v>
      </c>
      <c r="G548" s="237" t="s">
        <v>287</v>
      </c>
      <c r="H548" s="237"/>
      <c r="I548" s="231">
        <f>I549</f>
        <v>0</v>
      </c>
      <c r="J548" s="231">
        <f>J549</f>
        <v>0</v>
      </c>
      <c r="K548" s="231">
        <f>K549</f>
        <v>0</v>
      </c>
    </row>
    <row r="549" spans="2:11" ht="12.75" customHeight="1" hidden="1">
      <c r="B549" s="206" t="s">
        <v>288</v>
      </c>
      <c r="C549" s="287"/>
      <c r="D549" s="237" t="s">
        <v>202</v>
      </c>
      <c r="E549" s="237" t="s">
        <v>206</v>
      </c>
      <c r="F549" s="308" t="s">
        <v>373</v>
      </c>
      <c r="G549" s="237" t="s">
        <v>289</v>
      </c>
      <c r="H549" s="237"/>
      <c r="I549" s="231">
        <f>I550</f>
        <v>0</v>
      </c>
      <c r="J549" s="231">
        <f>J550</f>
        <v>0</v>
      </c>
      <c r="K549" s="231">
        <f>K550</f>
        <v>0</v>
      </c>
    </row>
    <row r="550" spans="2:11" ht="12.75" customHeight="1" hidden="1">
      <c r="B550" s="207" t="s">
        <v>270</v>
      </c>
      <c r="C550" s="287"/>
      <c r="D550" s="237" t="s">
        <v>202</v>
      </c>
      <c r="E550" s="237" t="s">
        <v>206</v>
      </c>
      <c r="F550" s="308" t="s">
        <v>373</v>
      </c>
      <c r="G550" s="237" t="s">
        <v>289</v>
      </c>
      <c r="H550" s="237" t="s">
        <v>294</v>
      </c>
      <c r="I550" s="231"/>
      <c r="J550" s="231"/>
      <c r="K550" s="231"/>
    </row>
    <row r="551" spans="2:11" ht="12.75" customHeight="1">
      <c r="B551" s="282" t="s">
        <v>207</v>
      </c>
      <c r="C551" s="287"/>
      <c r="D551" s="288" t="s">
        <v>208</v>
      </c>
      <c r="E551" s="237"/>
      <c r="F551" s="237"/>
      <c r="G551" s="237"/>
      <c r="H551" s="274"/>
      <c r="I551" s="281">
        <f>I552+I574</f>
        <v>2266.2</v>
      </c>
      <c r="J551" s="281">
        <f>J552+J574</f>
        <v>0</v>
      </c>
      <c r="K551" s="281">
        <f>K552+K574</f>
        <v>0</v>
      </c>
    </row>
    <row r="552" spans="2:11" ht="14.25" customHeight="1">
      <c r="B552" s="311" t="s">
        <v>211</v>
      </c>
      <c r="C552" s="305"/>
      <c r="D552" s="291" t="s">
        <v>208</v>
      </c>
      <c r="E552" s="291" t="s">
        <v>212</v>
      </c>
      <c r="F552" s="237"/>
      <c r="G552" s="237"/>
      <c r="H552" s="237"/>
      <c r="I552" s="231">
        <f>I553+I570</f>
        <v>2116.2</v>
      </c>
      <c r="J552" s="231">
        <f>J553+J570</f>
        <v>0</v>
      </c>
      <c r="K552" s="231">
        <f>K553+K570</f>
        <v>0</v>
      </c>
    </row>
    <row r="553" spans="2:11" ht="26.25" customHeight="1">
      <c r="B553" s="283" t="s">
        <v>393</v>
      </c>
      <c r="C553" s="293"/>
      <c r="D553" s="237" t="s">
        <v>208</v>
      </c>
      <c r="E553" s="237" t="s">
        <v>212</v>
      </c>
      <c r="F553" s="295" t="s">
        <v>394</v>
      </c>
      <c r="G553" s="237"/>
      <c r="H553" s="237"/>
      <c r="I553" s="231">
        <f>I554+I558+I562+I566</f>
        <v>2005.2</v>
      </c>
      <c r="J553" s="231">
        <f>J554+J558+J562+J566</f>
        <v>0</v>
      </c>
      <c r="K553" s="231">
        <f>K554+K558+K562+K566</f>
        <v>0</v>
      </c>
    </row>
    <row r="554" spans="2:11" ht="12.75" customHeight="1" hidden="1">
      <c r="B554" s="325" t="s">
        <v>395</v>
      </c>
      <c r="C554" s="293"/>
      <c r="D554" s="237" t="s">
        <v>208</v>
      </c>
      <c r="E554" s="237" t="s">
        <v>212</v>
      </c>
      <c r="F554" s="295" t="s">
        <v>396</v>
      </c>
      <c r="G554" s="237"/>
      <c r="H554" s="237"/>
      <c r="I554" s="231">
        <f>I555</f>
        <v>0</v>
      </c>
      <c r="J554" s="231">
        <f>J555</f>
        <v>0</v>
      </c>
      <c r="K554" s="231">
        <f>K555</f>
        <v>0</v>
      </c>
    </row>
    <row r="555" spans="2:11" ht="14.25" customHeight="1" hidden="1">
      <c r="B555" s="206" t="s">
        <v>286</v>
      </c>
      <c r="C555" s="293"/>
      <c r="D555" s="237" t="s">
        <v>208</v>
      </c>
      <c r="E555" s="237" t="s">
        <v>212</v>
      </c>
      <c r="F555" s="295" t="s">
        <v>396</v>
      </c>
      <c r="G555" s="237" t="s">
        <v>287</v>
      </c>
      <c r="H555" s="345"/>
      <c r="I555" s="231">
        <f>I556</f>
        <v>0</v>
      </c>
      <c r="J555" s="231">
        <f>J556</f>
        <v>0</v>
      </c>
      <c r="K555" s="231">
        <f>K556</f>
        <v>0</v>
      </c>
    </row>
    <row r="556" spans="2:11" ht="12.75" customHeight="1" hidden="1">
      <c r="B556" s="206" t="s">
        <v>288</v>
      </c>
      <c r="C556" s="293"/>
      <c r="D556" s="237" t="s">
        <v>208</v>
      </c>
      <c r="E556" s="237" t="s">
        <v>212</v>
      </c>
      <c r="F556" s="295" t="s">
        <v>396</v>
      </c>
      <c r="G556" s="237" t="s">
        <v>289</v>
      </c>
      <c r="H556" s="237"/>
      <c r="I556" s="231">
        <f>I557</f>
        <v>0</v>
      </c>
      <c r="J556" s="231">
        <f>J557</f>
        <v>0</v>
      </c>
      <c r="K556" s="231">
        <f>K557</f>
        <v>0</v>
      </c>
    </row>
    <row r="557" spans="2:11" ht="14.25" customHeight="1" hidden="1">
      <c r="B557" s="207" t="s">
        <v>270</v>
      </c>
      <c r="C557" s="293"/>
      <c r="D557" s="237" t="s">
        <v>208</v>
      </c>
      <c r="E557" s="237" t="s">
        <v>212</v>
      </c>
      <c r="F557" s="295" t="s">
        <v>396</v>
      </c>
      <c r="G557" s="237" t="s">
        <v>289</v>
      </c>
      <c r="H557" s="237">
        <v>2</v>
      </c>
      <c r="I557" s="231"/>
      <c r="J557" s="231"/>
      <c r="K557" s="231"/>
    </row>
    <row r="558" spans="2:11" ht="12.75" customHeight="1">
      <c r="B558" s="325" t="s">
        <v>397</v>
      </c>
      <c r="C558" s="286"/>
      <c r="D558" s="237" t="s">
        <v>208</v>
      </c>
      <c r="E558" s="237" t="s">
        <v>212</v>
      </c>
      <c r="F558" s="295" t="s">
        <v>398</v>
      </c>
      <c r="G558" s="237"/>
      <c r="H558" s="237"/>
      <c r="I558" s="231">
        <f>I559</f>
        <v>2005.2</v>
      </c>
      <c r="J558" s="231">
        <f>J559</f>
        <v>0</v>
      </c>
      <c r="K558" s="231">
        <f>K559</f>
        <v>0</v>
      </c>
    </row>
    <row r="559" spans="2:11" ht="12.75" customHeight="1">
      <c r="B559" s="206" t="s">
        <v>286</v>
      </c>
      <c r="C559" s="286"/>
      <c r="D559" s="237" t="s">
        <v>208</v>
      </c>
      <c r="E559" s="237" t="s">
        <v>212</v>
      </c>
      <c r="F559" s="295" t="s">
        <v>398</v>
      </c>
      <c r="G559" s="237" t="s">
        <v>351</v>
      </c>
      <c r="H559" s="237"/>
      <c r="I559" s="231">
        <f>I560</f>
        <v>2005.2</v>
      </c>
      <c r="J559" s="231">
        <f>J560</f>
        <v>0</v>
      </c>
      <c r="K559" s="231">
        <f>K560</f>
        <v>0</v>
      </c>
    </row>
    <row r="560" spans="2:11" ht="14.25" customHeight="1">
      <c r="B560" s="206" t="s">
        <v>288</v>
      </c>
      <c r="C560" s="293"/>
      <c r="D560" s="237" t="s">
        <v>208</v>
      </c>
      <c r="E560" s="237" t="s">
        <v>212</v>
      </c>
      <c r="F560" s="295" t="s">
        <v>398</v>
      </c>
      <c r="G560" s="237" t="s">
        <v>367</v>
      </c>
      <c r="H560" s="237"/>
      <c r="I560" s="231">
        <f>I561</f>
        <v>2005.2</v>
      </c>
      <c r="J560" s="231">
        <f>J561</f>
        <v>0</v>
      </c>
      <c r="K560" s="231">
        <f>K561</f>
        <v>0</v>
      </c>
    </row>
    <row r="561" spans="2:11" ht="12.75" customHeight="1">
      <c r="B561" s="207" t="s">
        <v>270</v>
      </c>
      <c r="C561" s="286"/>
      <c r="D561" s="237" t="s">
        <v>208</v>
      </c>
      <c r="E561" s="237" t="s">
        <v>212</v>
      </c>
      <c r="F561" s="295" t="s">
        <v>398</v>
      </c>
      <c r="G561" s="237" t="s">
        <v>367</v>
      </c>
      <c r="H561" s="237" t="s">
        <v>294</v>
      </c>
      <c r="I561" s="231">
        <v>2005.2</v>
      </c>
      <c r="J561" s="231"/>
      <c r="K561" s="231"/>
    </row>
    <row r="562" spans="2:11" ht="12.75" customHeight="1" hidden="1">
      <c r="B562" s="325" t="s">
        <v>399</v>
      </c>
      <c r="C562" s="286"/>
      <c r="D562" s="237" t="s">
        <v>208</v>
      </c>
      <c r="E562" s="237" t="s">
        <v>212</v>
      </c>
      <c r="F562" s="295" t="s">
        <v>400</v>
      </c>
      <c r="G562" s="237"/>
      <c r="H562" s="237"/>
      <c r="I562" s="231">
        <f>I563</f>
        <v>0</v>
      </c>
      <c r="J562" s="231">
        <f>J563</f>
        <v>0</v>
      </c>
      <c r="K562" s="231">
        <f>K563</f>
        <v>0</v>
      </c>
    </row>
    <row r="563" spans="2:11" ht="12.75" customHeight="1" hidden="1">
      <c r="B563" s="206" t="s">
        <v>286</v>
      </c>
      <c r="C563" s="286"/>
      <c r="D563" s="237" t="s">
        <v>208</v>
      </c>
      <c r="E563" s="237" t="s">
        <v>212</v>
      </c>
      <c r="F563" s="295" t="s">
        <v>400</v>
      </c>
      <c r="G563" s="237" t="s">
        <v>287</v>
      </c>
      <c r="H563" s="237"/>
      <c r="I563" s="231">
        <f>I564</f>
        <v>0</v>
      </c>
      <c r="J563" s="231">
        <f>J564</f>
        <v>0</v>
      </c>
      <c r="K563" s="231">
        <f>K564</f>
        <v>0</v>
      </c>
    </row>
    <row r="564" spans="2:11" ht="12.75" customHeight="1" hidden="1">
      <c r="B564" s="206" t="s">
        <v>288</v>
      </c>
      <c r="C564" s="286"/>
      <c r="D564" s="237" t="s">
        <v>208</v>
      </c>
      <c r="E564" s="237" t="s">
        <v>212</v>
      </c>
      <c r="F564" s="295" t="s">
        <v>400</v>
      </c>
      <c r="G564" s="237" t="s">
        <v>289</v>
      </c>
      <c r="H564" s="237"/>
      <c r="I564" s="231">
        <f>I565</f>
        <v>0</v>
      </c>
      <c r="J564" s="231">
        <f>J565</f>
        <v>0</v>
      </c>
      <c r="K564" s="231">
        <f>K565</f>
        <v>0</v>
      </c>
    </row>
    <row r="565" spans="2:11" ht="12.75" customHeight="1" hidden="1">
      <c r="B565" s="207" t="s">
        <v>270</v>
      </c>
      <c r="C565" s="286"/>
      <c r="D565" s="237" t="s">
        <v>208</v>
      </c>
      <c r="E565" s="237" t="s">
        <v>212</v>
      </c>
      <c r="F565" s="295" t="s">
        <v>400</v>
      </c>
      <c r="G565" s="237" t="s">
        <v>289</v>
      </c>
      <c r="H565" s="237" t="s">
        <v>294</v>
      </c>
      <c r="I565" s="231"/>
      <c r="J565" s="231"/>
      <c r="K565" s="231"/>
    </row>
    <row r="566" spans="2:11" ht="14.25" customHeight="1" hidden="1">
      <c r="B566" s="325" t="s">
        <v>401</v>
      </c>
      <c r="C566" s="293"/>
      <c r="D566" s="237" t="s">
        <v>208</v>
      </c>
      <c r="E566" s="237" t="s">
        <v>212</v>
      </c>
      <c r="F566" s="295" t="s">
        <v>402</v>
      </c>
      <c r="G566" s="237"/>
      <c r="H566" s="237"/>
      <c r="I566" s="231">
        <f>I567</f>
        <v>0</v>
      </c>
      <c r="J566" s="231">
        <f>J567</f>
        <v>0</v>
      </c>
      <c r="K566" s="231">
        <f>K567</f>
        <v>0</v>
      </c>
    </row>
    <row r="567" spans="2:11" ht="12.75" customHeight="1" hidden="1">
      <c r="B567" s="206" t="s">
        <v>286</v>
      </c>
      <c r="C567" s="293"/>
      <c r="D567" s="237" t="s">
        <v>208</v>
      </c>
      <c r="E567" s="237" t="s">
        <v>212</v>
      </c>
      <c r="F567" s="295" t="s">
        <v>402</v>
      </c>
      <c r="G567" s="237" t="s">
        <v>287</v>
      </c>
      <c r="H567" s="237"/>
      <c r="I567" s="231">
        <f>I568</f>
        <v>0</v>
      </c>
      <c r="J567" s="231">
        <f>J568</f>
        <v>0</v>
      </c>
      <c r="K567" s="231">
        <f>K568</f>
        <v>0</v>
      </c>
    </row>
    <row r="568" spans="2:11" ht="12.75" customHeight="1" hidden="1">
      <c r="B568" s="206" t="s">
        <v>288</v>
      </c>
      <c r="C568" s="293"/>
      <c r="D568" s="237" t="s">
        <v>208</v>
      </c>
      <c r="E568" s="237" t="s">
        <v>212</v>
      </c>
      <c r="F568" s="295" t="s">
        <v>402</v>
      </c>
      <c r="G568" s="237" t="s">
        <v>289</v>
      </c>
      <c r="H568" s="237"/>
      <c r="I568" s="231">
        <f>I569</f>
        <v>0</v>
      </c>
      <c r="J568" s="231">
        <f>J569</f>
        <v>0</v>
      </c>
      <c r="K568" s="231">
        <f>K569</f>
        <v>0</v>
      </c>
    </row>
    <row r="569" spans="2:11" ht="12.75" customHeight="1" hidden="1">
      <c r="B569" s="207" t="s">
        <v>270</v>
      </c>
      <c r="C569" s="305"/>
      <c r="D569" s="237" t="s">
        <v>208</v>
      </c>
      <c r="E569" s="237" t="s">
        <v>212</v>
      </c>
      <c r="F569" s="295" t="s">
        <v>402</v>
      </c>
      <c r="G569" s="237" t="s">
        <v>289</v>
      </c>
      <c r="H569" s="237" t="s">
        <v>294</v>
      </c>
      <c r="I569" s="231"/>
      <c r="J569" s="231"/>
      <c r="K569" s="231"/>
    </row>
    <row r="570" spans="2:11" ht="40.5" customHeight="1">
      <c r="B570" s="296" t="s">
        <v>405</v>
      </c>
      <c r="C570" s="293"/>
      <c r="D570" s="237" t="s">
        <v>208</v>
      </c>
      <c r="E570" s="237" t="s">
        <v>212</v>
      </c>
      <c r="F570" s="295" t="s">
        <v>406</v>
      </c>
      <c r="G570" s="237"/>
      <c r="H570" s="237"/>
      <c r="I570" s="231">
        <f>I571</f>
        <v>111</v>
      </c>
      <c r="J570" s="231">
        <f>J571</f>
        <v>0</v>
      </c>
      <c r="K570" s="231">
        <f>K571</f>
        <v>0</v>
      </c>
    </row>
    <row r="571" spans="2:11" ht="12.75" customHeight="1">
      <c r="B571" s="296" t="s">
        <v>350</v>
      </c>
      <c r="C571" s="286"/>
      <c r="D571" s="237" t="s">
        <v>208</v>
      </c>
      <c r="E571" s="237" t="s">
        <v>212</v>
      </c>
      <c r="F571" s="295" t="s">
        <v>406</v>
      </c>
      <c r="G571" s="237" t="s">
        <v>351</v>
      </c>
      <c r="H571" s="237"/>
      <c r="I571" s="231">
        <f>I572</f>
        <v>111</v>
      </c>
      <c r="J571" s="231">
        <f>J572</f>
        <v>0</v>
      </c>
      <c r="K571" s="231">
        <f>K572</f>
        <v>0</v>
      </c>
    </row>
    <row r="572" spans="2:11" ht="12.75" customHeight="1">
      <c r="B572" s="207" t="s">
        <v>153</v>
      </c>
      <c r="C572" s="286"/>
      <c r="D572" s="237" t="s">
        <v>208</v>
      </c>
      <c r="E572" s="237" t="s">
        <v>212</v>
      </c>
      <c r="F572" s="295" t="s">
        <v>406</v>
      </c>
      <c r="G572" s="237" t="s">
        <v>367</v>
      </c>
      <c r="H572" s="237"/>
      <c r="I572" s="231">
        <f>I573</f>
        <v>111</v>
      </c>
      <c r="J572" s="231">
        <f>J573</f>
        <v>0</v>
      </c>
      <c r="K572" s="231">
        <f>K573</f>
        <v>0</v>
      </c>
    </row>
    <row r="573" spans="2:11" ht="14.25" customHeight="1">
      <c r="B573" s="206" t="s">
        <v>271</v>
      </c>
      <c r="C573" s="293"/>
      <c r="D573" s="237" t="s">
        <v>208</v>
      </c>
      <c r="E573" s="237" t="s">
        <v>212</v>
      </c>
      <c r="F573" s="295" t="s">
        <v>406</v>
      </c>
      <c r="G573" s="237" t="s">
        <v>367</v>
      </c>
      <c r="H573" s="237" t="s">
        <v>326</v>
      </c>
      <c r="I573" s="231">
        <v>111</v>
      </c>
      <c r="J573" s="231"/>
      <c r="K573" s="231"/>
    </row>
    <row r="574" spans="2:11" ht="12.75" customHeight="1">
      <c r="B574" s="346" t="s">
        <v>213</v>
      </c>
      <c r="C574" s="293"/>
      <c r="D574" s="291" t="s">
        <v>208</v>
      </c>
      <c r="E574" s="291" t="s">
        <v>214</v>
      </c>
      <c r="F574" s="87"/>
      <c r="G574" s="237"/>
      <c r="H574" s="237"/>
      <c r="I574" s="231">
        <f>I575</f>
        <v>150</v>
      </c>
      <c r="J574" s="231">
        <f>J575</f>
        <v>0</v>
      </c>
      <c r="K574" s="231">
        <f>K575</f>
        <v>0</v>
      </c>
    </row>
    <row r="575" spans="2:11" ht="16.5" customHeight="1">
      <c r="B575" s="362" t="s">
        <v>426</v>
      </c>
      <c r="C575" s="293"/>
      <c r="D575" s="237" t="s">
        <v>208</v>
      </c>
      <c r="E575" s="237" t="s">
        <v>214</v>
      </c>
      <c r="F575" s="295" t="s">
        <v>427</v>
      </c>
      <c r="G575" s="237"/>
      <c r="H575" s="237"/>
      <c r="I575" s="231">
        <f>I576</f>
        <v>150</v>
      </c>
      <c r="J575" s="231">
        <f>J576</f>
        <v>0</v>
      </c>
      <c r="K575" s="231">
        <f>K576</f>
        <v>0</v>
      </c>
    </row>
    <row r="576" spans="2:11" ht="16.5" customHeight="1">
      <c r="B576" s="363" t="s">
        <v>428</v>
      </c>
      <c r="C576" s="293"/>
      <c r="D576" s="237" t="s">
        <v>208</v>
      </c>
      <c r="E576" s="237" t="s">
        <v>214</v>
      </c>
      <c r="F576" s="295" t="s">
        <v>427</v>
      </c>
      <c r="G576" s="237" t="s">
        <v>351</v>
      </c>
      <c r="H576" s="237"/>
      <c r="I576" s="231">
        <f>I577</f>
        <v>150</v>
      </c>
      <c r="J576" s="231">
        <f>J577</f>
        <v>0</v>
      </c>
      <c r="K576" s="231">
        <f>K577</f>
        <v>0</v>
      </c>
    </row>
    <row r="577" spans="2:11" ht="16.5" customHeight="1">
      <c r="B577" s="363" t="s">
        <v>429</v>
      </c>
      <c r="C577" s="293"/>
      <c r="D577" s="237" t="s">
        <v>208</v>
      </c>
      <c r="E577" s="237" t="s">
        <v>214</v>
      </c>
      <c r="F577" s="295" t="s">
        <v>427</v>
      </c>
      <c r="G577" s="237" t="s">
        <v>367</v>
      </c>
      <c r="H577" s="237"/>
      <c r="I577" s="231">
        <f>I578</f>
        <v>150</v>
      </c>
      <c r="J577" s="231">
        <f>J578</f>
        <v>0</v>
      </c>
      <c r="K577" s="231">
        <f>K578</f>
        <v>0</v>
      </c>
    </row>
    <row r="578" spans="2:11" ht="12.75" customHeight="1">
      <c r="B578" s="207" t="s">
        <v>270</v>
      </c>
      <c r="C578" s="293"/>
      <c r="D578" s="237" t="s">
        <v>208</v>
      </c>
      <c r="E578" s="237" t="s">
        <v>214</v>
      </c>
      <c r="F578" s="295" t="s">
        <v>427</v>
      </c>
      <c r="G578" s="237" t="s">
        <v>367</v>
      </c>
      <c r="H578" s="237" t="s">
        <v>294</v>
      </c>
      <c r="I578" s="231">
        <v>150</v>
      </c>
      <c r="J578" s="231"/>
      <c r="K578" s="231"/>
    </row>
    <row r="579" spans="2:11" ht="28.5" customHeight="1" hidden="1">
      <c r="B579" s="364" t="s">
        <v>430</v>
      </c>
      <c r="C579" s="293"/>
      <c r="D579" s="237" t="s">
        <v>208</v>
      </c>
      <c r="E579" s="237" t="s">
        <v>214</v>
      </c>
      <c r="F579" s="87" t="s">
        <v>422</v>
      </c>
      <c r="G579" s="237"/>
      <c r="H579" s="237"/>
      <c r="I579" s="231">
        <f>I580</f>
        <v>0</v>
      </c>
      <c r="J579" s="231">
        <f>J580</f>
        <v>0</v>
      </c>
      <c r="K579" s="231">
        <f>K580</f>
        <v>0</v>
      </c>
    </row>
    <row r="580" spans="2:11" ht="12.75" customHeight="1" hidden="1">
      <c r="B580" s="296" t="s">
        <v>350</v>
      </c>
      <c r="C580" s="293"/>
      <c r="D580" s="237" t="s">
        <v>208</v>
      </c>
      <c r="E580" s="237" t="s">
        <v>214</v>
      </c>
      <c r="F580" s="87" t="s">
        <v>422</v>
      </c>
      <c r="G580" s="237" t="s">
        <v>351</v>
      </c>
      <c r="H580" s="237"/>
      <c r="I580" s="231">
        <f>I581</f>
        <v>0</v>
      </c>
      <c r="J580" s="231">
        <f>J581</f>
        <v>0</v>
      </c>
      <c r="K580" s="231">
        <f>K581</f>
        <v>0</v>
      </c>
    </row>
    <row r="581" spans="2:11" ht="14.25" customHeight="1" hidden="1">
      <c r="B581" s="207" t="s">
        <v>153</v>
      </c>
      <c r="C581" s="293"/>
      <c r="D581" s="237" t="s">
        <v>208</v>
      </c>
      <c r="E581" s="237" t="s">
        <v>214</v>
      </c>
      <c r="F581" s="87" t="s">
        <v>422</v>
      </c>
      <c r="G581" s="237" t="s">
        <v>367</v>
      </c>
      <c r="H581" s="237"/>
      <c r="I581" s="231">
        <f>I582</f>
        <v>0</v>
      </c>
      <c r="J581" s="231">
        <f>J582</f>
        <v>0</v>
      </c>
      <c r="K581" s="231">
        <f>K582</f>
        <v>0</v>
      </c>
    </row>
    <row r="582" spans="2:11" ht="12.75" customHeight="1" hidden="1">
      <c r="B582" s="207" t="s">
        <v>270</v>
      </c>
      <c r="C582" s="293"/>
      <c r="D582" s="237" t="s">
        <v>208</v>
      </c>
      <c r="E582" s="237" t="s">
        <v>214</v>
      </c>
      <c r="F582" s="87" t="s">
        <v>422</v>
      </c>
      <c r="G582" s="237" t="s">
        <v>367</v>
      </c>
      <c r="H582" s="237" t="s">
        <v>294</v>
      </c>
      <c r="I582" s="231"/>
      <c r="J582" s="231"/>
      <c r="K582" s="231"/>
    </row>
    <row r="583" spans="2:11" ht="26.25" customHeight="1" hidden="1">
      <c r="B583" s="207" t="s">
        <v>405</v>
      </c>
      <c r="C583" s="293"/>
      <c r="D583" s="237" t="s">
        <v>208</v>
      </c>
      <c r="E583" s="237" t="s">
        <v>214</v>
      </c>
      <c r="F583" s="295" t="s">
        <v>406</v>
      </c>
      <c r="G583" s="237"/>
      <c r="H583" s="237"/>
      <c r="I583" s="231">
        <f>I584</f>
        <v>0</v>
      </c>
      <c r="J583" s="231">
        <f>J584</f>
        <v>0</v>
      </c>
      <c r="K583" s="231">
        <f>K584</f>
        <v>0</v>
      </c>
    </row>
    <row r="584" spans="2:11" ht="14.25" customHeight="1" hidden="1">
      <c r="B584" s="206" t="s">
        <v>286</v>
      </c>
      <c r="C584" s="293"/>
      <c r="D584" s="237" t="s">
        <v>208</v>
      </c>
      <c r="E584" s="237" t="s">
        <v>214</v>
      </c>
      <c r="F584" s="295" t="s">
        <v>406</v>
      </c>
      <c r="G584" s="237" t="s">
        <v>287</v>
      </c>
      <c r="H584" s="237"/>
      <c r="I584" s="231">
        <f>I585</f>
        <v>0</v>
      </c>
      <c r="J584" s="231">
        <f>J585</f>
        <v>0</v>
      </c>
      <c r="K584" s="231">
        <f>K585</f>
        <v>0</v>
      </c>
    </row>
    <row r="585" spans="2:11" ht="14.25" customHeight="1" hidden="1">
      <c r="B585" s="206" t="s">
        <v>288</v>
      </c>
      <c r="C585" s="293"/>
      <c r="D585" s="237" t="s">
        <v>208</v>
      </c>
      <c r="E585" s="237" t="s">
        <v>214</v>
      </c>
      <c r="F585" s="295" t="s">
        <v>406</v>
      </c>
      <c r="G585" s="237" t="s">
        <v>289</v>
      </c>
      <c r="H585" s="237"/>
      <c r="I585" s="231">
        <f>I586</f>
        <v>0</v>
      </c>
      <c r="J585" s="231">
        <f>J586</f>
        <v>0</v>
      </c>
      <c r="K585" s="231">
        <f>K586</f>
        <v>0</v>
      </c>
    </row>
    <row r="586" spans="2:11" ht="14.25" customHeight="1" hidden="1">
      <c r="B586" s="206" t="s">
        <v>271</v>
      </c>
      <c r="C586" s="293"/>
      <c r="D586" s="237" t="s">
        <v>208</v>
      </c>
      <c r="E586" s="237" t="s">
        <v>214</v>
      </c>
      <c r="F586" s="295" t="s">
        <v>406</v>
      </c>
      <c r="G586" s="237" t="s">
        <v>289</v>
      </c>
      <c r="H586" s="237" t="s">
        <v>326</v>
      </c>
      <c r="I586" s="231"/>
      <c r="J586" s="231"/>
      <c r="K586" s="231"/>
    </row>
    <row r="587" spans="2:11" ht="14.25" customHeight="1" hidden="1">
      <c r="B587" s="282" t="s">
        <v>233</v>
      </c>
      <c r="C587" s="365"/>
      <c r="D587" s="288" t="s">
        <v>234</v>
      </c>
      <c r="E587" s="298"/>
      <c r="F587" s="298"/>
      <c r="G587" s="237"/>
      <c r="H587" s="237"/>
      <c r="I587" s="281">
        <f>I588</f>
        <v>0</v>
      </c>
      <c r="J587" s="281">
        <f>J588</f>
        <v>0</v>
      </c>
      <c r="K587" s="281">
        <f>K588</f>
        <v>0</v>
      </c>
    </row>
    <row r="588" spans="2:11" ht="14.25" customHeight="1" hidden="1">
      <c r="B588" s="306" t="s">
        <v>235</v>
      </c>
      <c r="C588" s="293"/>
      <c r="D588" s="291" t="s">
        <v>234</v>
      </c>
      <c r="E588" s="291" t="s">
        <v>236</v>
      </c>
      <c r="F588" s="366"/>
      <c r="G588" s="237"/>
      <c r="H588" s="237"/>
      <c r="I588" s="231">
        <f>I589</f>
        <v>0</v>
      </c>
      <c r="J588" s="231">
        <f>J589</f>
        <v>0</v>
      </c>
      <c r="K588" s="231">
        <f>K589</f>
        <v>0</v>
      </c>
    </row>
    <row r="589" spans="2:11" ht="28.5" customHeight="1" hidden="1">
      <c r="B589" s="207" t="s">
        <v>405</v>
      </c>
      <c r="C589" s="293"/>
      <c r="D589" s="237" t="s">
        <v>234</v>
      </c>
      <c r="E589" s="237" t="s">
        <v>236</v>
      </c>
      <c r="F589" s="295" t="s">
        <v>406</v>
      </c>
      <c r="G589" s="237"/>
      <c r="H589" s="237"/>
      <c r="I589" s="231">
        <f>I590</f>
        <v>0</v>
      </c>
      <c r="J589" s="231">
        <f>J590</f>
        <v>0</v>
      </c>
      <c r="K589" s="231">
        <f>K590</f>
        <v>0</v>
      </c>
    </row>
    <row r="590" spans="2:11" ht="14.25" customHeight="1" hidden="1">
      <c r="B590" s="296" t="s">
        <v>350</v>
      </c>
      <c r="C590" s="286"/>
      <c r="D590" s="237" t="s">
        <v>234</v>
      </c>
      <c r="E590" s="237" t="s">
        <v>236</v>
      </c>
      <c r="F590" s="295" t="s">
        <v>406</v>
      </c>
      <c r="G590" s="237" t="s">
        <v>351</v>
      </c>
      <c r="H590" s="237"/>
      <c r="I590" s="231">
        <f>I591</f>
        <v>0</v>
      </c>
      <c r="J590" s="231">
        <f>J591</f>
        <v>0</v>
      </c>
      <c r="K590" s="231">
        <f>K591</f>
        <v>0</v>
      </c>
    </row>
    <row r="591" spans="2:11" ht="14.25" customHeight="1" hidden="1">
      <c r="B591" s="207" t="s">
        <v>153</v>
      </c>
      <c r="C591" s="286"/>
      <c r="D591" s="237" t="s">
        <v>234</v>
      </c>
      <c r="E591" s="237" t="s">
        <v>236</v>
      </c>
      <c r="F591" s="295" t="s">
        <v>406</v>
      </c>
      <c r="G591" s="237" t="s">
        <v>367</v>
      </c>
      <c r="H591" s="237"/>
      <c r="I591" s="231">
        <f>I592</f>
        <v>0</v>
      </c>
      <c r="J591" s="231">
        <f>J592</f>
        <v>0</v>
      </c>
      <c r="K591" s="231">
        <f>K592</f>
        <v>0</v>
      </c>
    </row>
    <row r="592" spans="2:11" ht="14.25" customHeight="1" hidden="1">
      <c r="B592" s="206" t="s">
        <v>271</v>
      </c>
      <c r="C592" s="293"/>
      <c r="D592" s="237" t="s">
        <v>234</v>
      </c>
      <c r="E592" s="237" t="s">
        <v>236</v>
      </c>
      <c r="F592" s="295" t="s">
        <v>406</v>
      </c>
      <c r="G592" s="237" t="s">
        <v>367</v>
      </c>
      <c r="H592" s="237" t="s">
        <v>326</v>
      </c>
      <c r="I592" s="231"/>
      <c r="J592" s="231"/>
      <c r="K592" s="231"/>
    </row>
    <row r="593" spans="2:11" ht="12.75" customHeight="1">
      <c r="B593" s="367" t="s">
        <v>253</v>
      </c>
      <c r="C593" s="305"/>
      <c r="D593" s="368">
        <v>1300</v>
      </c>
      <c r="E593" s="288"/>
      <c r="F593" s="288"/>
      <c r="G593" s="288"/>
      <c r="H593" s="288"/>
      <c r="I593" s="281">
        <f>I594</f>
        <v>450</v>
      </c>
      <c r="J593" s="281">
        <f>J594</f>
        <v>288</v>
      </c>
      <c r="K593" s="281">
        <f>K594</f>
        <v>0</v>
      </c>
    </row>
    <row r="594" spans="2:11" ht="16.5" customHeight="1">
      <c r="B594" s="206" t="s">
        <v>274</v>
      </c>
      <c r="C594" s="293"/>
      <c r="D594" s="298">
        <v>1300</v>
      </c>
      <c r="E594" s="298">
        <v>1301</v>
      </c>
      <c r="F594" s="237" t="s">
        <v>275</v>
      </c>
      <c r="G594" s="303"/>
      <c r="H594" s="303"/>
      <c r="I594" s="231">
        <f>I595</f>
        <v>450</v>
      </c>
      <c r="J594" s="231">
        <f>J595</f>
        <v>288</v>
      </c>
      <c r="K594" s="231">
        <f>K595</f>
        <v>0</v>
      </c>
    </row>
    <row r="595" spans="2:11" ht="12.75" customHeight="1">
      <c r="B595" s="297" t="s">
        <v>589</v>
      </c>
      <c r="C595" s="369"/>
      <c r="D595" s="298">
        <v>1300</v>
      </c>
      <c r="E595" s="298">
        <v>1301</v>
      </c>
      <c r="F595" s="298" t="s">
        <v>590</v>
      </c>
      <c r="G595" s="303"/>
      <c r="H595" s="303"/>
      <c r="I595" s="231">
        <f>I596</f>
        <v>450</v>
      </c>
      <c r="J595" s="231">
        <f>J596</f>
        <v>288</v>
      </c>
      <c r="K595" s="231">
        <f>K596</f>
        <v>0</v>
      </c>
    </row>
    <row r="596" spans="2:11" ht="12.75" customHeight="1">
      <c r="B596" s="297" t="s">
        <v>591</v>
      </c>
      <c r="C596" s="369"/>
      <c r="D596" s="298">
        <v>1300</v>
      </c>
      <c r="E596" s="298">
        <v>1301</v>
      </c>
      <c r="F596" s="298" t="s">
        <v>590</v>
      </c>
      <c r="G596" s="298">
        <v>700</v>
      </c>
      <c r="H596" s="303"/>
      <c r="I596" s="231">
        <f>I597</f>
        <v>450</v>
      </c>
      <c r="J596" s="231">
        <f>J597</f>
        <v>288</v>
      </c>
      <c r="K596" s="231">
        <f>K597</f>
        <v>0</v>
      </c>
    </row>
    <row r="597" spans="2:11" ht="14.25" customHeight="1">
      <c r="B597" s="297" t="s">
        <v>592</v>
      </c>
      <c r="C597" s="369"/>
      <c r="D597" s="298">
        <v>1300</v>
      </c>
      <c r="E597" s="298">
        <v>1301</v>
      </c>
      <c r="F597" s="298" t="s">
        <v>590</v>
      </c>
      <c r="G597" s="298">
        <v>730</v>
      </c>
      <c r="H597" s="303"/>
      <c r="I597" s="231">
        <f>I598</f>
        <v>450</v>
      </c>
      <c r="J597" s="231">
        <f>J598</f>
        <v>288</v>
      </c>
      <c r="K597" s="231">
        <f>K598</f>
        <v>0</v>
      </c>
    </row>
    <row r="598" spans="2:11" ht="12.75" customHeight="1">
      <c r="B598" s="297" t="s">
        <v>270</v>
      </c>
      <c r="C598" s="293"/>
      <c r="D598" s="298">
        <v>1300</v>
      </c>
      <c r="E598" s="298">
        <v>1301</v>
      </c>
      <c r="F598" s="298" t="s">
        <v>590</v>
      </c>
      <c r="G598" s="298">
        <v>730</v>
      </c>
      <c r="H598" s="298">
        <v>2</v>
      </c>
      <c r="I598" s="231">
        <v>450</v>
      </c>
      <c r="J598" s="231">
        <v>288</v>
      </c>
      <c r="K598" s="231"/>
    </row>
    <row r="599" spans="2:11" ht="26.25" customHeight="1">
      <c r="B599" s="283" t="s">
        <v>255</v>
      </c>
      <c r="C599" s="305"/>
      <c r="D599" s="288" t="s">
        <v>256</v>
      </c>
      <c r="E599" s="288"/>
      <c r="F599" s="288"/>
      <c r="G599" s="288"/>
      <c r="H599" s="288"/>
      <c r="I599" s="281">
        <f>I600+I606</f>
        <v>8242.6</v>
      </c>
      <c r="J599" s="281">
        <f>J600+J606</f>
        <v>3655.6</v>
      </c>
      <c r="K599" s="281">
        <f>K600+K606</f>
        <v>3655.6</v>
      </c>
    </row>
    <row r="600" spans="2:11" ht="27.75" customHeight="1">
      <c r="B600" s="289" t="s">
        <v>257</v>
      </c>
      <c r="C600" s="290"/>
      <c r="D600" s="291" t="s">
        <v>256</v>
      </c>
      <c r="E600" s="291" t="s">
        <v>258</v>
      </c>
      <c r="F600" s="237"/>
      <c r="G600" s="237"/>
      <c r="H600" s="237"/>
      <c r="I600" s="231">
        <f>I601</f>
        <v>3655.6</v>
      </c>
      <c r="J600" s="231">
        <f>J601</f>
        <v>3655.6</v>
      </c>
      <c r="K600" s="231">
        <f>K601</f>
        <v>3655.6</v>
      </c>
    </row>
    <row r="601" spans="2:11" ht="12.75" customHeight="1">
      <c r="B601" s="206" t="s">
        <v>274</v>
      </c>
      <c r="C601" s="369"/>
      <c r="D601" s="237" t="s">
        <v>256</v>
      </c>
      <c r="E601" s="237" t="s">
        <v>258</v>
      </c>
      <c r="F601" s="237" t="s">
        <v>275</v>
      </c>
      <c r="G601" s="237"/>
      <c r="H601" s="237"/>
      <c r="I601" s="231">
        <f>I602</f>
        <v>3655.6</v>
      </c>
      <c r="J601" s="231">
        <f>J602</f>
        <v>3655.6</v>
      </c>
      <c r="K601" s="231">
        <f>K602</f>
        <v>3655.6</v>
      </c>
    </row>
    <row r="602" spans="2:11" ht="26.25" customHeight="1">
      <c r="B602" s="304" t="s">
        <v>593</v>
      </c>
      <c r="C602" s="369"/>
      <c r="D602" s="237" t="s">
        <v>256</v>
      </c>
      <c r="E602" s="237" t="s">
        <v>258</v>
      </c>
      <c r="F602" s="344" t="s">
        <v>594</v>
      </c>
      <c r="G602" s="237"/>
      <c r="H602" s="237"/>
      <c r="I602" s="231">
        <f>I603</f>
        <v>3655.6</v>
      </c>
      <c r="J602" s="231">
        <f>J603</f>
        <v>3655.6</v>
      </c>
      <c r="K602" s="231">
        <f>K603</f>
        <v>3655.6</v>
      </c>
    </row>
    <row r="603" spans="2:11" ht="14.25" customHeight="1">
      <c r="B603" s="296" t="s">
        <v>350</v>
      </c>
      <c r="C603" s="369"/>
      <c r="D603" s="237" t="s">
        <v>256</v>
      </c>
      <c r="E603" s="237" t="s">
        <v>258</v>
      </c>
      <c r="F603" s="344" t="s">
        <v>594</v>
      </c>
      <c r="G603" s="237" t="s">
        <v>351</v>
      </c>
      <c r="H603" s="237"/>
      <c r="I603" s="231">
        <f>I604</f>
        <v>3655.6</v>
      </c>
      <c r="J603" s="231">
        <f>J604</f>
        <v>3655.6</v>
      </c>
      <c r="K603" s="231">
        <f>K604</f>
        <v>3655.6</v>
      </c>
    </row>
    <row r="604" spans="2:11" ht="12.75" customHeight="1">
      <c r="B604" s="296" t="s">
        <v>595</v>
      </c>
      <c r="C604" s="315"/>
      <c r="D604" s="237" t="s">
        <v>256</v>
      </c>
      <c r="E604" s="237" t="s">
        <v>258</v>
      </c>
      <c r="F604" s="344" t="s">
        <v>594</v>
      </c>
      <c r="G604" s="237" t="s">
        <v>596</v>
      </c>
      <c r="H604" s="237"/>
      <c r="I604" s="231">
        <f>I605</f>
        <v>3655.6</v>
      </c>
      <c r="J604" s="231">
        <f>J605</f>
        <v>3655.6</v>
      </c>
      <c r="K604" s="231">
        <f>K605</f>
        <v>3655.6</v>
      </c>
    </row>
    <row r="605" spans="2:11" ht="12.75" customHeight="1">
      <c r="B605" s="296" t="s">
        <v>271</v>
      </c>
      <c r="C605" s="293"/>
      <c r="D605" s="237" t="s">
        <v>256</v>
      </c>
      <c r="E605" s="237" t="s">
        <v>258</v>
      </c>
      <c r="F605" s="344" t="s">
        <v>594</v>
      </c>
      <c r="G605" s="237" t="s">
        <v>596</v>
      </c>
      <c r="H605" s="237">
        <v>3</v>
      </c>
      <c r="I605" s="231">
        <v>3655.6</v>
      </c>
      <c r="J605" s="231">
        <v>3655.6</v>
      </c>
      <c r="K605" s="231">
        <v>3655.6</v>
      </c>
    </row>
    <row r="606" spans="2:11" ht="12.75" customHeight="1">
      <c r="B606" s="306" t="s">
        <v>259</v>
      </c>
      <c r="C606" s="290"/>
      <c r="D606" s="291" t="s">
        <v>256</v>
      </c>
      <c r="E606" s="291" t="s">
        <v>260</v>
      </c>
      <c r="F606" s="237"/>
      <c r="G606" s="237"/>
      <c r="H606" s="237"/>
      <c r="I606" s="231">
        <f>I607</f>
        <v>4587</v>
      </c>
      <c r="J606" s="231">
        <f>J607</f>
        <v>0</v>
      </c>
      <c r="K606" s="231">
        <f>K607</f>
        <v>0</v>
      </c>
    </row>
    <row r="607" spans="2:11" ht="12.75" customHeight="1">
      <c r="B607" s="206" t="s">
        <v>274</v>
      </c>
      <c r="C607" s="293"/>
      <c r="D607" s="237" t="s">
        <v>256</v>
      </c>
      <c r="E607" s="237" t="s">
        <v>260</v>
      </c>
      <c r="F607" s="237" t="s">
        <v>275</v>
      </c>
      <c r="G607" s="237"/>
      <c r="H607" s="237"/>
      <c r="I607" s="231">
        <f>I608</f>
        <v>4587</v>
      </c>
      <c r="J607" s="231">
        <f>J608</f>
        <v>0</v>
      </c>
      <c r="K607" s="231">
        <f>K608</f>
        <v>0</v>
      </c>
    </row>
    <row r="608" spans="2:11" ht="27.75" customHeight="1">
      <c r="B608" s="207" t="s">
        <v>597</v>
      </c>
      <c r="C608" s="293"/>
      <c r="D608" s="237" t="s">
        <v>256</v>
      </c>
      <c r="E608" s="237" t="s">
        <v>260</v>
      </c>
      <c r="F608" s="344" t="s">
        <v>598</v>
      </c>
      <c r="G608" s="237"/>
      <c r="H608" s="237"/>
      <c r="I608" s="231">
        <f>I609</f>
        <v>4587</v>
      </c>
      <c r="J608" s="231">
        <f>J609</f>
        <v>0</v>
      </c>
      <c r="K608" s="231">
        <f>K609</f>
        <v>0</v>
      </c>
    </row>
    <row r="609" spans="2:11" ht="12.75" customHeight="1">
      <c r="B609" s="296" t="s">
        <v>350</v>
      </c>
      <c r="C609" s="287"/>
      <c r="D609" s="237" t="s">
        <v>256</v>
      </c>
      <c r="E609" s="237" t="s">
        <v>260</v>
      </c>
      <c r="F609" s="344" t="s">
        <v>598</v>
      </c>
      <c r="G609" s="237" t="s">
        <v>351</v>
      </c>
      <c r="H609" s="237"/>
      <c r="I609" s="231">
        <f>I610</f>
        <v>4587</v>
      </c>
      <c r="J609" s="231">
        <f>J610</f>
        <v>0</v>
      </c>
      <c r="K609" s="231">
        <f>K610</f>
        <v>0</v>
      </c>
    </row>
    <row r="610" spans="2:11" ht="14.25" customHeight="1">
      <c r="B610" s="296" t="s">
        <v>595</v>
      </c>
      <c r="C610" s="305"/>
      <c r="D610" s="237" t="s">
        <v>256</v>
      </c>
      <c r="E610" s="237" t="s">
        <v>260</v>
      </c>
      <c r="F610" s="344" t="s">
        <v>598</v>
      </c>
      <c r="G610" s="237" t="s">
        <v>596</v>
      </c>
      <c r="H610" s="237"/>
      <c r="I610" s="231">
        <f>I611</f>
        <v>4587</v>
      </c>
      <c r="J610" s="231">
        <f>J611</f>
        <v>0</v>
      </c>
      <c r="K610" s="231">
        <f>K611</f>
        <v>0</v>
      </c>
    </row>
    <row r="611" spans="2:12" ht="12.75" customHeight="1">
      <c r="B611" s="296" t="s">
        <v>270</v>
      </c>
      <c r="C611" s="293"/>
      <c r="D611" s="237" t="s">
        <v>256</v>
      </c>
      <c r="E611" s="237" t="s">
        <v>260</v>
      </c>
      <c r="F611" s="344" t="s">
        <v>598</v>
      </c>
      <c r="G611" s="237" t="s">
        <v>596</v>
      </c>
      <c r="H611" s="237">
        <v>2</v>
      </c>
      <c r="I611" s="231">
        <v>4587</v>
      </c>
      <c r="J611" s="231"/>
      <c r="K611" s="231"/>
      <c r="L611" s="261">
        <v>500</v>
      </c>
    </row>
    <row r="612" spans="2:11" ht="12.75" customHeight="1">
      <c r="B612" s="370" t="s">
        <v>261</v>
      </c>
      <c r="C612" s="293"/>
      <c r="D612" s="368">
        <v>9900</v>
      </c>
      <c r="E612" s="368"/>
      <c r="F612" s="368"/>
      <c r="G612" s="368"/>
      <c r="H612" s="371"/>
      <c r="I612" s="372">
        <f aca="true" t="shared" si="6" ref="I612:I618">I613</f>
        <v>0</v>
      </c>
      <c r="J612" s="372">
        <f aca="true" t="shared" si="7" ref="J612:J618">J613</f>
        <v>2741.6</v>
      </c>
      <c r="K612" s="372">
        <f aca="true" t="shared" si="8" ref="K612:K618">K613</f>
        <v>5502.1</v>
      </c>
    </row>
    <row r="613" spans="2:11" ht="12.75" customHeight="1">
      <c r="B613" s="373" t="s">
        <v>270</v>
      </c>
      <c r="C613" s="293"/>
      <c r="D613" s="368"/>
      <c r="E613" s="368"/>
      <c r="F613" s="368"/>
      <c r="G613" s="368"/>
      <c r="H613" s="371">
        <v>2</v>
      </c>
      <c r="I613" s="374">
        <f t="shared" si="6"/>
        <v>0</v>
      </c>
      <c r="J613" s="374">
        <f t="shared" si="7"/>
        <v>2741.6</v>
      </c>
      <c r="K613" s="374">
        <f t="shared" si="8"/>
        <v>5502.1</v>
      </c>
    </row>
    <row r="614" spans="2:11" ht="12.75" customHeight="1">
      <c r="B614" s="375" t="s">
        <v>261</v>
      </c>
      <c r="C614" s="293"/>
      <c r="D614" s="298">
        <v>9900</v>
      </c>
      <c r="E614" s="298">
        <v>9999</v>
      </c>
      <c r="F614" s="298"/>
      <c r="G614" s="298"/>
      <c r="H614" s="371"/>
      <c r="I614" s="374">
        <f t="shared" si="6"/>
        <v>0</v>
      </c>
      <c r="J614" s="374">
        <f t="shared" si="7"/>
        <v>2741.6</v>
      </c>
      <c r="K614" s="374">
        <f t="shared" si="8"/>
        <v>5502.1</v>
      </c>
    </row>
    <row r="615" spans="2:11" ht="12.75" customHeight="1">
      <c r="B615" s="359" t="s">
        <v>274</v>
      </c>
      <c r="C615" s="293"/>
      <c r="D615" s="298">
        <v>9900</v>
      </c>
      <c r="E615" s="298">
        <v>9999</v>
      </c>
      <c r="F615" s="237" t="s">
        <v>275</v>
      </c>
      <c r="G615" s="298"/>
      <c r="H615" s="371"/>
      <c r="I615" s="374">
        <f t="shared" si="6"/>
        <v>0</v>
      </c>
      <c r="J615" s="374">
        <f t="shared" si="7"/>
        <v>2741.6</v>
      </c>
      <c r="K615" s="374">
        <f t="shared" si="8"/>
        <v>5502.1</v>
      </c>
    </row>
    <row r="616" spans="2:11" ht="12.75" customHeight="1">
      <c r="B616" s="375" t="s">
        <v>599</v>
      </c>
      <c r="C616" s="293"/>
      <c r="D616" s="298">
        <v>9900</v>
      </c>
      <c r="E616" s="298">
        <v>9999</v>
      </c>
      <c r="F616" s="237" t="s">
        <v>600</v>
      </c>
      <c r="G616" s="298"/>
      <c r="H616" s="371"/>
      <c r="I616" s="374">
        <f t="shared" si="6"/>
        <v>0</v>
      </c>
      <c r="J616" s="374">
        <f t="shared" si="7"/>
        <v>2741.6</v>
      </c>
      <c r="K616" s="374">
        <f t="shared" si="8"/>
        <v>5502.1</v>
      </c>
    </row>
    <row r="617" spans="2:11" ht="12.75" customHeight="1">
      <c r="B617" s="359" t="s">
        <v>290</v>
      </c>
      <c r="C617" s="293"/>
      <c r="D617" s="298">
        <v>9900</v>
      </c>
      <c r="E617" s="298">
        <v>9999</v>
      </c>
      <c r="F617" s="237" t="s">
        <v>600</v>
      </c>
      <c r="G617" s="298">
        <v>800</v>
      </c>
      <c r="H617" s="371"/>
      <c r="I617" s="374">
        <f t="shared" si="6"/>
        <v>0</v>
      </c>
      <c r="J617" s="374">
        <f t="shared" si="7"/>
        <v>2741.6</v>
      </c>
      <c r="K617" s="374">
        <f t="shared" si="8"/>
        <v>5502.1</v>
      </c>
    </row>
    <row r="618" spans="2:11" ht="12.75" customHeight="1">
      <c r="B618" s="359" t="s">
        <v>307</v>
      </c>
      <c r="C618" s="293"/>
      <c r="D618" s="298">
        <v>9900</v>
      </c>
      <c r="E618" s="298">
        <v>9999</v>
      </c>
      <c r="F618" s="237" t="s">
        <v>600</v>
      </c>
      <c r="G618" s="298">
        <v>870</v>
      </c>
      <c r="H618" s="371"/>
      <c r="I618" s="374">
        <f t="shared" si="6"/>
        <v>0</v>
      </c>
      <c r="J618" s="374">
        <f t="shared" si="7"/>
        <v>2741.6</v>
      </c>
      <c r="K618" s="374">
        <f t="shared" si="8"/>
        <v>5502.1</v>
      </c>
    </row>
    <row r="619" spans="2:11" ht="12.75" customHeight="1">
      <c r="B619" s="301" t="s">
        <v>270</v>
      </c>
      <c r="C619" s="293"/>
      <c r="D619" s="298">
        <v>9900</v>
      </c>
      <c r="E619" s="298">
        <v>9999</v>
      </c>
      <c r="F619" s="237" t="s">
        <v>600</v>
      </c>
      <c r="G619" s="298">
        <v>870</v>
      </c>
      <c r="H619" s="371">
        <v>2</v>
      </c>
      <c r="I619" s="374"/>
      <c r="J619" s="374">
        <v>2741.6</v>
      </c>
      <c r="K619" s="374">
        <v>5502.1</v>
      </c>
    </row>
    <row r="620" spans="2:11" ht="12.75" customHeight="1" hidden="1">
      <c r="B620" s="296"/>
      <c r="C620" s="293"/>
      <c r="D620" s="237"/>
      <c r="E620" s="237"/>
      <c r="F620" s="344"/>
      <c r="G620" s="237"/>
      <c r="H620" s="237"/>
      <c r="I620" s="231"/>
      <c r="J620" s="231"/>
      <c r="K620" s="231"/>
    </row>
    <row r="621" spans="2:12" ht="12.75" customHeight="1">
      <c r="B621" s="321" t="s">
        <v>620</v>
      </c>
      <c r="C621" s="376" t="s">
        <v>621</v>
      </c>
      <c r="D621" s="237"/>
      <c r="E621" s="237"/>
      <c r="F621" s="295"/>
      <c r="G621" s="288"/>
      <c r="H621" s="288"/>
      <c r="I621" s="281">
        <f>I627</f>
        <v>774.9</v>
      </c>
      <c r="J621" s="281">
        <f>J627</f>
        <v>583</v>
      </c>
      <c r="K621" s="281">
        <f>K627</f>
        <v>683</v>
      </c>
      <c r="L621" s="261">
        <f>L633+L636</f>
        <v>0</v>
      </c>
    </row>
    <row r="622" spans="2:11" ht="12.75" customHeight="1" hidden="1">
      <c r="B622" s="206" t="s">
        <v>269</v>
      </c>
      <c r="C622" s="287"/>
      <c r="D622" s="237"/>
      <c r="E622" s="237"/>
      <c r="F622" s="295"/>
      <c r="G622" s="237"/>
      <c r="H622" s="237" t="s">
        <v>518</v>
      </c>
      <c r="I622" s="231"/>
      <c r="J622" s="231"/>
      <c r="K622" s="231"/>
    </row>
    <row r="623" spans="2:11" ht="12.75" customHeight="1">
      <c r="B623" s="206" t="s">
        <v>270</v>
      </c>
      <c r="C623" s="287"/>
      <c r="D623" s="237"/>
      <c r="E623" s="237"/>
      <c r="F623" s="295"/>
      <c r="G623" s="237"/>
      <c r="H623" s="237" t="s">
        <v>294</v>
      </c>
      <c r="I623" s="231">
        <f>I633+I636+I645+I648+I639</f>
        <v>774.9</v>
      </c>
      <c r="J623" s="231">
        <f>J633+J636+J645+J648</f>
        <v>583</v>
      </c>
      <c r="K623" s="231">
        <f>K633+K636+K645+K648</f>
        <v>683</v>
      </c>
    </row>
    <row r="624" spans="2:11" ht="12.75" customHeight="1" hidden="1">
      <c r="B624" s="206" t="s">
        <v>271</v>
      </c>
      <c r="C624" s="287"/>
      <c r="D624" s="237"/>
      <c r="E624" s="237"/>
      <c r="F624" s="295"/>
      <c r="G624" s="237"/>
      <c r="H624" s="237" t="s">
        <v>326</v>
      </c>
      <c r="I624" s="231"/>
      <c r="J624" s="231"/>
      <c r="K624" s="231"/>
    </row>
    <row r="625" spans="2:11" ht="12.75" customHeight="1" hidden="1">
      <c r="B625" s="206" t="s">
        <v>272</v>
      </c>
      <c r="C625" s="287"/>
      <c r="D625" s="237"/>
      <c r="E625" s="237"/>
      <c r="F625" s="295"/>
      <c r="G625" s="237"/>
      <c r="H625" s="237" t="s">
        <v>304</v>
      </c>
      <c r="I625" s="231"/>
      <c r="J625" s="231"/>
      <c r="K625" s="231"/>
    </row>
    <row r="626" spans="2:11" ht="12.75" customHeight="1" hidden="1">
      <c r="B626" s="206" t="s">
        <v>273</v>
      </c>
      <c r="C626" s="287"/>
      <c r="D626" s="237"/>
      <c r="E626" s="237"/>
      <c r="F626" s="295"/>
      <c r="G626" s="237"/>
      <c r="H626" s="237" t="s">
        <v>519</v>
      </c>
      <c r="I626" s="231"/>
      <c r="J626" s="231"/>
      <c r="K626" s="231"/>
    </row>
    <row r="627" spans="2:11" ht="12.75" customHeight="1">
      <c r="B627" s="282" t="s">
        <v>181</v>
      </c>
      <c r="C627" s="293"/>
      <c r="D627" s="288" t="s">
        <v>182</v>
      </c>
      <c r="E627" s="288"/>
      <c r="F627" s="310"/>
      <c r="G627" s="288"/>
      <c r="H627" s="288"/>
      <c r="I627" s="281">
        <f>I628+I640</f>
        <v>774.9</v>
      </c>
      <c r="J627" s="281">
        <f>J628+J640</f>
        <v>583</v>
      </c>
      <c r="K627" s="281">
        <f>K628+K640</f>
        <v>683</v>
      </c>
    </row>
    <row r="628" spans="2:11" ht="27.75" customHeight="1">
      <c r="B628" s="289" t="s">
        <v>185</v>
      </c>
      <c r="C628" s="293"/>
      <c r="D628" s="291" t="s">
        <v>182</v>
      </c>
      <c r="E628" s="291" t="s">
        <v>186</v>
      </c>
      <c r="F628" s="238"/>
      <c r="G628" s="237"/>
      <c r="H628" s="237"/>
      <c r="I628" s="231">
        <f>I629</f>
        <v>774.9</v>
      </c>
      <c r="J628" s="231">
        <f>J629</f>
        <v>583</v>
      </c>
      <c r="K628" s="231">
        <f>K629</f>
        <v>683</v>
      </c>
    </row>
    <row r="629" spans="2:11" ht="12.75" customHeight="1">
      <c r="B629" s="206" t="s">
        <v>274</v>
      </c>
      <c r="C629" s="293"/>
      <c r="D629" s="237" t="s">
        <v>182</v>
      </c>
      <c r="E629" s="237" t="s">
        <v>186</v>
      </c>
      <c r="F629" s="237" t="s">
        <v>275</v>
      </c>
      <c r="G629" s="237"/>
      <c r="H629" s="237"/>
      <c r="I629" s="231">
        <f>I630</f>
        <v>774.9</v>
      </c>
      <c r="J629" s="231">
        <f>J630</f>
        <v>583</v>
      </c>
      <c r="K629" s="231">
        <f>K630</f>
        <v>683</v>
      </c>
    </row>
    <row r="630" spans="2:11" ht="14.25" customHeight="1">
      <c r="B630" s="330" t="s">
        <v>284</v>
      </c>
      <c r="C630" s="293"/>
      <c r="D630" s="237" t="s">
        <v>182</v>
      </c>
      <c r="E630" s="237" t="s">
        <v>186</v>
      </c>
      <c r="F630" s="295" t="s">
        <v>285</v>
      </c>
      <c r="G630" s="237"/>
      <c r="H630" s="237"/>
      <c r="I630" s="231">
        <f>I631+I634+I637</f>
        <v>774.9</v>
      </c>
      <c r="J630" s="231">
        <f>J631+J634</f>
        <v>583</v>
      </c>
      <c r="K630" s="231">
        <f>K631+K634</f>
        <v>683</v>
      </c>
    </row>
    <row r="631" spans="2:11" ht="40.5" customHeight="1">
      <c r="B631" s="296" t="s">
        <v>278</v>
      </c>
      <c r="C631" s="286"/>
      <c r="D631" s="237" t="s">
        <v>182</v>
      </c>
      <c r="E631" s="237" t="s">
        <v>186</v>
      </c>
      <c r="F631" s="295" t="s">
        <v>285</v>
      </c>
      <c r="G631" s="237" t="s">
        <v>279</v>
      </c>
      <c r="H631" s="237"/>
      <c r="I631" s="231">
        <f>I632</f>
        <v>665.4</v>
      </c>
      <c r="J631" s="231">
        <f>J632</f>
        <v>538.5</v>
      </c>
      <c r="K631" s="231">
        <f>K632</f>
        <v>638.5</v>
      </c>
    </row>
    <row r="632" spans="2:11" ht="12.75" customHeight="1">
      <c r="B632" s="207" t="s">
        <v>280</v>
      </c>
      <c r="C632" s="286"/>
      <c r="D632" s="237" t="s">
        <v>182</v>
      </c>
      <c r="E632" s="237" t="s">
        <v>186</v>
      </c>
      <c r="F632" s="295" t="s">
        <v>285</v>
      </c>
      <c r="G632" s="237" t="s">
        <v>281</v>
      </c>
      <c r="H632" s="237"/>
      <c r="I632" s="231">
        <f>I633</f>
        <v>665.4</v>
      </c>
      <c r="J632" s="231">
        <f>J633</f>
        <v>538.5</v>
      </c>
      <c r="K632" s="231">
        <f>K633</f>
        <v>638.5</v>
      </c>
    </row>
    <row r="633" spans="2:11" ht="14.25" customHeight="1">
      <c r="B633" s="207" t="s">
        <v>270</v>
      </c>
      <c r="C633" s="293"/>
      <c r="D633" s="237" t="s">
        <v>182</v>
      </c>
      <c r="E633" s="237" t="s">
        <v>186</v>
      </c>
      <c r="F633" s="295" t="s">
        <v>285</v>
      </c>
      <c r="G633" s="237" t="s">
        <v>281</v>
      </c>
      <c r="H633" s="237">
        <v>2</v>
      </c>
      <c r="I633" s="231">
        <v>665.4</v>
      </c>
      <c r="J633" s="231">
        <v>538.5</v>
      </c>
      <c r="K633" s="231">
        <v>638.5</v>
      </c>
    </row>
    <row r="634" spans="2:11" ht="12.75" customHeight="1">
      <c r="B634" s="206" t="s">
        <v>286</v>
      </c>
      <c r="C634" s="286"/>
      <c r="D634" s="237" t="s">
        <v>182</v>
      </c>
      <c r="E634" s="237" t="s">
        <v>186</v>
      </c>
      <c r="F634" s="295" t="s">
        <v>285</v>
      </c>
      <c r="G634" s="237" t="s">
        <v>287</v>
      </c>
      <c r="H634" s="237"/>
      <c r="I634" s="231">
        <f>I635</f>
        <v>104.5</v>
      </c>
      <c r="J634" s="231">
        <f>J635</f>
        <v>44.5</v>
      </c>
      <c r="K634" s="231">
        <f>K635</f>
        <v>44.5</v>
      </c>
    </row>
    <row r="635" spans="2:11" ht="12.75" customHeight="1">
      <c r="B635" s="206" t="s">
        <v>288</v>
      </c>
      <c r="C635" s="303"/>
      <c r="D635" s="237" t="s">
        <v>182</v>
      </c>
      <c r="E635" s="237" t="s">
        <v>186</v>
      </c>
      <c r="F635" s="295" t="s">
        <v>285</v>
      </c>
      <c r="G635" s="237" t="s">
        <v>289</v>
      </c>
      <c r="H635" s="237"/>
      <c r="I635" s="231">
        <f>I636</f>
        <v>104.5</v>
      </c>
      <c r="J635" s="231">
        <f>J636</f>
        <v>44.5</v>
      </c>
      <c r="K635" s="231">
        <f>K636</f>
        <v>44.5</v>
      </c>
    </row>
    <row r="636" spans="2:11" ht="12.75" customHeight="1">
      <c r="B636" s="207" t="s">
        <v>270</v>
      </c>
      <c r="C636" s="303"/>
      <c r="D636" s="237" t="s">
        <v>182</v>
      </c>
      <c r="E636" s="237" t="s">
        <v>186</v>
      </c>
      <c r="F636" s="295" t="s">
        <v>285</v>
      </c>
      <c r="G636" s="237" t="s">
        <v>289</v>
      </c>
      <c r="H636" s="237">
        <v>2</v>
      </c>
      <c r="I636" s="231">
        <v>104.5</v>
      </c>
      <c r="J636" s="231">
        <v>44.5</v>
      </c>
      <c r="K636" s="231">
        <v>44.5</v>
      </c>
    </row>
    <row r="637" spans="2:11" ht="12.75" customHeight="1">
      <c r="B637" s="297" t="s">
        <v>290</v>
      </c>
      <c r="C637" s="303"/>
      <c r="D637" s="237" t="s">
        <v>182</v>
      </c>
      <c r="E637" s="237" t="s">
        <v>186</v>
      </c>
      <c r="F637" s="295" t="s">
        <v>285</v>
      </c>
      <c r="G637" s="237" t="s">
        <v>291</v>
      </c>
      <c r="H637" s="237"/>
      <c r="I637" s="231">
        <f>I638</f>
        <v>5</v>
      </c>
      <c r="J637" s="231"/>
      <c r="K637" s="231"/>
    </row>
    <row r="638" spans="2:11" ht="12.75" customHeight="1">
      <c r="B638" s="297" t="s">
        <v>292</v>
      </c>
      <c r="C638" s="303"/>
      <c r="D638" s="237" t="s">
        <v>182</v>
      </c>
      <c r="E638" s="237" t="s">
        <v>186</v>
      </c>
      <c r="F638" s="295" t="s">
        <v>285</v>
      </c>
      <c r="G638" s="237" t="s">
        <v>293</v>
      </c>
      <c r="H638" s="237"/>
      <c r="I638" s="231">
        <f>I639</f>
        <v>5</v>
      </c>
      <c r="J638" s="231"/>
      <c r="K638" s="231"/>
    </row>
    <row r="639" spans="2:11" ht="12.75" customHeight="1">
      <c r="B639" s="297" t="s">
        <v>270</v>
      </c>
      <c r="C639" s="303"/>
      <c r="D639" s="237" t="s">
        <v>182</v>
      </c>
      <c r="E639" s="237" t="s">
        <v>186</v>
      </c>
      <c r="F639" s="295" t="s">
        <v>285</v>
      </c>
      <c r="G639" s="237" t="s">
        <v>293</v>
      </c>
      <c r="H639" s="237" t="s">
        <v>294</v>
      </c>
      <c r="I639" s="231">
        <v>5</v>
      </c>
      <c r="J639" s="231"/>
      <c r="K639" s="231"/>
    </row>
    <row r="640" spans="2:11" ht="26.25" customHeight="1" hidden="1">
      <c r="B640" s="302" t="s">
        <v>191</v>
      </c>
      <c r="C640" s="303"/>
      <c r="D640" s="291" t="s">
        <v>182</v>
      </c>
      <c r="E640" s="291" t="s">
        <v>192</v>
      </c>
      <c r="F640" s="237"/>
      <c r="G640" s="237"/>
      <c r="H640" s="237"/>
      <c r="I640" s="231">
        <f>I641</f>
        <v>0</v>
      </c>
      <c r="J640" s="231">
        <f>J641</f>
        <v>0</v>
      </c>
      <c r="K640" s="231">
        <f>K641</f>
        <v>0</v>
      </c>
    </row>
    <row r="641" spans="2:11" ht="12.75" customHeight="1" hidden="1">
      <c r="B641" s="207" t="s">
        <v>274</v>
      </c>
      <c r="C641" s="303"/>
      <c r="D641" s="237" t="s">
        <v>182</v>
      </c>
      <c r="E641" s="237" t="s">
        <v>192</v>
      </c>
      <c r="F641" s="238" t="s">
        <v>275</v>
      </c>
      <c r="G641" s="237"/>
      <c r="H641" s="237"/>
      <c r="I641" s="231">
        <f>I642</f>
        <v>0</v>
      </c>
      <c r="J641" s="231">
        <f>J642</f>
        <v>0</v>
      </c>
      <c r="K641" s="231">
        <f>K642</f>
        <v>0</v>
      </c>
    </row>
    <row r="642" spans="2:11" ht="12.75" customHeight="1" hidden="1">
      <c r="B642" s="294" t="s">
        <v>300</v>
      </c>
      <c r="C642" s="303"/>
      <c r="D642" s="237" t="s">
        <v>182</v>
      </c>
      <c r="E642" s="237" t="s">
        <v>192</v>
      </c>
      <c r="F642" s="295" t="s">
        <v>285</v>
      </c>
      <c r="G642" s="237"/>
      <c r="H642" s="237"/>
      <c r="I642" s="231">
        <f>I643+I646</f>
        <v>0</v>
      </c>
      <c r="J642" s="231">
        <f>J643+J646</f>
        <v>0</v>
      </c>
      <c r="K642" s="231">
        <f>K643+K646</f>
        <v>0</v>
      </c>
    </row>
    <row r="643" spans="2:11" ht="40.5" customHeight="1" hidden="1">
      <c r="B643" s="207" t="s">
        <v>278</v>
      </c>
      <c r="C643" s="303"/>
      <c r="D643" s="237" t="s">
        <v>182</v>
      </c>
      <c r="E643" s="237" t="s">
        <v>192</v>
      </c>
      <c r="F643" s="295" t="s">
        <v>285</v>
      </c>
      <c r="G643" s="237" t="s">
        <v>279</v>
      </c>
      <c r="H643" s="237"/>
      <c r="I643" s="231">
        <f>I644</f>
        <v>0</v>
      </c>
      <c r="J643" s="231">
        <f>J644</f>
        <v>0</v>
      </c>
      <c r="K643" s="231">
        <f>K644</f>
        <v>0</v>
      </c>
    </row>
    <row r="644" spans="2:11" ht="14.25" customHeight="1" hidden="1">
      <c r="B644" s="207" t="s">
        <v>280</v>
      </c>
      <c r="C644" s="303"/>
      <c r="D644" s="237" t="s">
        <v>182</v>
      </c>
      <c r="E644" s="237" t="s">
        <v>192</v>
      </c>
      <c r="F644" s="295" t="s">
        <v>285</v>
      </c>
      <c r="G644" s="237" t="s">
        <v>281</v>
      </c>
      <c r="H644" s="237"/>
      <c r="I644" s="231">
        <f>I645</f>
        <v>0</v>
      </c>
      <c r="J644" s="231">
        <f>J645</f>
        <v>0</v>
      </c>
      <c r="K644" s="231">
        <f>K645</f>
        <v>0</v>
      </c>
    </row>
    <row r="645" spans="2:11" ht="12.75" customHeight="1" hidden="1">
      <c r="B645" s="207" t="s">
        <v>270</v>
      </c>
      <c r="C645" s="303"/>
      <c r="D645" s="237" t="s">
        <v>182</v>
      </c>
      <c r="E645" s="237" t="s">
        <v>192</v>
      </c>
      <c r="F645" s="295" t="s">
        <v>285</v>
      </c>
      <c r="G645" s="237" t="s">
        <v>281</v>
      </c>
      <c r="H645" s="237">
        <v>2</v>
      </c>
      <c r="I645" s="231"/>
      <c r="J645" s="231"/>
      <c r="K645" s="231"/>
    </row>
    <row r="646" spans="2:11" ht="12.75" customHeight="1" hidden="1">
      <c r="B646" s="206" t="s">
        <v>286</v>
      </c>
      <c r="C646" s="303"/>
      <c r="D646" s="237" t="s">
        <v>182</v>
      </c>
      <c r="E646" s="237" t="s">
        <v>192</v>
      </c>
      <c r="F646" s="295" t="s">
        <v>285</v>
      </c>
      <c r="G646" s="237" t="s">
        <v>287</v>
      </c>
      <c r="H646" s="237"/>
      <c r="I646" s="231">
        <f>I647</f>
        <v>0</v>
      </c>
      <c r="J646" s="231">
        <f>J647</f>
        <v>0</v>
      </c>
      <c r="K646" s="231">
        <f>K647</f>
        <v>0</v>
      </c>
    </row>
    <row r="647" spans="2:11" ht="12.75" customHeight="1" hidden="1">
      <c r="B647" s="206" t="s">
        <v>288</v>
      </c>
      <c r="C647" s="303"/>
      <c r="D647" s="237" t="s">
        <v>182</v>
      </c>
      <c r="E647" s="237" t="s">
        <v>192</v>
      </c>
      <c r="F647" s="295" t="s">
        <v>285</v>
      </c>
      <c r="G647" s="237" t="s">
        <v>289</v>
      </c>
      <c r="H647" s="237"/>
      <c r="I647" s="231">
        <f>I648</f>
        <v>0</v>
      </c>
      <c r="J647" s="231">
        <f>J648</f>
        <v>0</v>
      </c>
      <c r="K647" s="231">
        <f>K648</f>
        <v>0</v>
      </c>
    </row>
    <row r="648" spans="2:11" ht="12.75" customHeight="1" hidden="1">
      <c r="B648" s="207" t="s">
        <v>270</v>
      </c>
      <c r="C648" s="303"/>
      <c r="D648" s="237" t="s">
        <v>182</v>
      </c>
      <c r="E648" s="237" t="s">
        <v>192</v>
      </c>
      <c r="F648" s="295" t="s">
        <v>285</v>
      </c>
      <c r="G648" s="237" t="s">
        <v>289</v>
      </c>
      <c r="H648" s="237">
        <v>2</v>
      </c>
      <c r="I648" s="231"/>
      <c r="J648" s="231"/>
      <c r="K648" s="231"/>
    </row>
    <row r="649" spans="1:66" s="379" customFormat="1" ht="12.75" customHeight="1">
      <c r="A649" s="377"/>
      <c r="B649" s="282" t="s">
        <v>622</v>
      </c>
      <c r="C649" s="378">
        <v>904</v>
      </c>
      <c r="D649" s="288"/>
      <c r="E649" s="288"/>
      <c r="F649" s="310"/>
      <c r="G649" s="288"/>
      <c r="H649" s="288"/>
      <c r="I649" s="281">
        <f>I650</f>
        <v>834.9000000000001</v>
      </c>
      <c r="J649" s="281">
        <f>J650</f>
        <v>461</v>
      </c>
      <c r="K649" s="281">
        <f>K650</f>
        <v>513.5</v>
      </c>
      <c r="L649" s="261">
        <f>L661+L658</f>
        <v>100</v>
      </c>
      <c r="M649" s="261"/>
      <c r="N649" s="261"/>
      <c r="O649" s="261"/>
      <c r="P649" s="261"/>
      <c r="Q649" s="261"/>
      <c r="R649" s="261"/>
      <c r="S649" s="261"/>
      <c r="T649" s="261"/>
      <c r="U649" s="261"/>
      <c r="V649" s="261"/>
      <c r="W649" s="261"/>
      <c r="X649" s="261"/>
      <c r="Y649" s="261"/>
      <c r="Z649" s="261"/>
      <c r="AA649" s="261"/>
      <c r="AB649" s="261"/>
      <c r="AC649" s="261"/>
      <c r="AD649" s="261"/>
      <c r="AE649" s="261"/>
      <c r="AF649" s="377"/>
      <c r="AG649" s="377"/>
      <c r="AH649" s="377"/>
      <c r="AI649" s="377"/>
      <c r="AJ649" s="377"/>
      <c r="AK649" s="377"/>
      <c r="AL649" s="377"/>
      <c r="AM649" s="377"/>
      <c r="AN649" s="377"/>
      <c r="AO649" s="377"/>
      <c r="AP649" s="377"/>
      <c r="AQ649" s="377"/>
      <c r="AR649" s="377"/>
      <c r="AS649" s="377"/>
      <c r="AT649" s="377"/>
      <c r="AU649" s="377"/>
      <c r="AV649" s="377"/>
      <c r="AW649" s="377"/>
      <c r="AX649" s="377"/>
      <c r="AY649" s="377"/>
      <c r="AZ649" s="377"/>
      <c r="BA649" s="377"/>
      <c r="BB649" s="377"/>
      <c r="BC649" s="377"/>
      <c r="BD649" s="377"/>
      <c r="BE649" s="377"/>
      <c r="BF649" s="377"/>
      <c r="BG649" s="377"/>
      <c r="BH649" s="377"/>
      <c r="BI649" s="377"/>
      <c r="BJ649" s="377"/>
      <c r="BK649" s="377"/>
      <c r="BL649" s="377"/>
      <c r="BM649" s="377"/>
      <c r="BN649" s="377"/>
    </row>
    <row r="650" spans="1:66" s="379" customFormat="1" ht="12.75" customHeight="1">
      <c r="A650" s="377"/>
      <c r="B650" s="282" t="s">
        <v>181</v>
      </c>
      <c r="C650" s="287"/>
      <c r="D650" s="288" t="s">
        <v>182</v>
      </c>
      <c r="E650" s="288"/>
      <c r="F650" s="310"/>
      <c r="G650" s="288"/>
      <c r="H650" s="288"/>
      <c r="I650" s="281">
        <f>I651</f>
        <v>834.9000000000001</v>
      </c>
      <c r="J650" s="281">
        <f>J651</f>
        <v>461</v>
      </c>
      <c r="K650" s="281">
        <f>K651</f>
        <v>513.5</v>
      </c>
      <c r="L650" s="261"/>
      <c r="M650" s="261"/>
      <c r="N650" s="261"/>
      <c r="O650" s="261"/>
      <c r="P650" s="261"/>
      <c r="Q650" s="261"/>
      <c r="R650" s="261"/>
      <c r="S650" s="261"/>
      <c r="T650" s="261"/>
      <c r="U650" s="261"/>
      <c r="V650" s="261"/>
      <c r="W650" s="261"/>
      <c r="X650" s="261"/>
      <c r="Y650" s="261"/>
      <c r="Z650" s="261"/>
      <c r="AA650" s="261"/>
      <c r="AB650" s="261"/>
      <c r="AC650" s="261"/>
      <c r="AD650" s="261"/>
      <c r="AE650" s="261"/>
      <c r="AF650" s="377"/>
      <c r="AG650" s="377"/>
      <c r="AH650" s="377"/>
      <c r="AI650" s="377"/>
      <c r="AJ650" s="377"/>
      <c r="AK650" s="377"/>
      <c r="AL650" s="377"/>
      <c r="AM650" s="377"/>
      <c r="AN650" s="377"/>
      <c r="AO650" s="377"/>
      <c r="AP650" s="377"/>
      <c r="AQ650" s="377"/>
      <c r="AR650" s="377"/>
      <c r="AS650" s="377"/>
      <c r="AT650" s="377"/>
      <c r="AU650" s="377"/>
      <c r="AV650" s="377"/>
      <c r="AW650" s="377"/>
      <c r="AX650" s="377"/>
      <c r="AY650" s="377"/>
      <c r="AZ650" s="377"/>
      <c r="BA650" s="377"/>
      <c r="BB650" s="377"/>
      <c r="BC650" s="377"/>
      <c r="BD650" s="377"/>
      <c r="BE650" s="377"/>
      <c r="BF650" s="377"/>
      <c r="BG650" s="377"/>
      <c r="BH650" s="377"/>
      <c r="BI650" s="377"/>
      <c r="BJ650" s="377"/>
      <c r="BK650" s="377"/>
      <c r="BL650" s="377"/>
      <c r="BM650" s="377"/>
      <c r="BN650" s="377"/>
    </row>
    <row r="651" spans="2:11" ht="12.75" customHeight="1">
      <c r="B651" s="206" t="s">
        <v>270</v>
      </c>
      <c r="C651" s="303"/>
      <c r="D651" s="237"/>
      <c r="E651" s="237"/>
      <c r="F651" s="295"/>
      <c r="G651" s="237"/>
      <c r="H651" s="237" t="s">
        <v>294</v>
      </c>
      <c r="I651" s="231">
        <f>I658+I661</f>
        <v>834.9000000000001</v>
      </c>
      <c r="J651" s="231">
        <f>J658+J661</f>
        <v>461</v>
      </c>
      <c r="K651" s="231">
        <f>K658+K661</f>
        <v>513.5</v>
      </c>
    </row>
    <row r="652" spans="2:11" ht="12.75" customHeight="1" hidden="1">
      <c r="B652" s="206" t="s">
        <v>271</v>
      </c>
      <c r="C652" s="303"/>
      <c r="D652" s="237"/>
      <c r="E652" s="237"/>
      <c r="F652" s="295"/>
      <c r="G652" s="237"/>
      <c r="H652" s="237" t="s">
        <v>326</v>
      </c>
      <c r="I652" s="231"/>
      <c r="J652" s="231"/>
      <c r="K652" s="231"/>
    </row>
    <row r="653" spans="2:11" ht="28.5" customHeight="1">
      <c r="B653" s="289" t="s">
        <v>191</v>
      </c>
      <c r="C653" s="303"/>
      <c r="D653" s="291" t="s">
        <v>182</v>
      </c>
      <c r="E653" s="291" t="s">
        <v>192</v>
      </c>
      <c r="F653" s="237"/>
      <c r="G653" s="237"/>
      <c r="H653" s="237"/>
      <c r="I653" s="231">
        <f>I654</f>
        <v>834.9000000000001</v>
      </c>
      <c r="J653" s="231">
        <f>J654</f>
        <v>461</v>
      </c>
      <c r="K653" s="231">
        <f>K654</f>
        <v>513.5</v>
      </c>
    </row>
    <row r="654" spans="2:11" ht="12.75" customHeight="1">
      <c r="B654" s="207" t="s">
        <v>274</v>
      </c>
      <c r="C654" s="303"/>
      <c r="D654" s="237" t="s">
        <v>182</v>
      </c>
      <c r="E654" s="237" t="s">
        <v>192</v>
      </c>
      <c r="F654" s="238" t="s">
        <v>275</v>
      </c>
      <c r="G654" s="237"/>
      <c r="H654" s="237"/>
      <c r="I654" s="231">
        <f>I655</f>
        <v>834.9000000000001</v>
      </c>
      <c r="J654" s="231">
        <f>J655</f>
        <v>461</v>
      </c>
      <c r="K654" s="231">
        <f>K655</f>
        <v>513.5</v>
      </c>
    </row>
    <row r="655" spans="2:11" ht="12.75" customHeight="1">
      <c r="B655" s="294" t="s">
        <v>300</v>
      </c>
      <c r="C655" s="303"/>
      <c r="D655" s="237" t="s">
        <v>182</v>
      </c>
      <c r="E655" s="237" t="s">
        <v>192</v>
      </c>
      <c r="F655" s="295" t="s">
        <v>285</v>
      </c>
      <c r="G655" s="237"/>
      <c r="H655" s="237"/>
      <c r="I655" s="231">
        <f>I658+I661</f>
        <v>834.9000000000001</v>
      </c>
      <c r="J655" s="231">
        <f>J658+J661</f>
        <v>461</v>
      </c>
      <c r="K655" s="231">
        <f>K658+K661</f>
        <v>513.5</v>
      </c>
    </row>
    <row r="656" spans="2:11" ht="41.25" customHeight="1">
      <c r="B656" s="296" t="s">
        <v>278</v>
      </c>
      <c r="C656" s="303"/>
      <c r="D656" s="237" t="s">
        <v>182</v>
      </c>
      <c r="E656" s="237" t="s">
        <v>192</v>
      </c>
      <c r="F656" s="295" t="s">
        <v>285</v>
      </c>
      <c r="G656" s="237" t="s">
        <v>279</v>
      </c>
      <c r="H656" s="237"/>
      <c r="I656" s="231">
        <f>I657</f>
        <v>727.2</v>
      </c>
      <c r="J656" s="231">
        <f>J657</f>
        <v>447.5</v>
      </c>
      <c r="K656" s="231">
        <f>K657</f>
        <v>500</v>
      </c>
    </row>
    <row r="657" spans="2:11" ht="12.75" customHeight="1">
      <c r="B657" s="207" t="s">
        <v>280</v>
      </c>
      <c r="C657" s="303"/>
      <c r="D657" s="237" t="s">
        <v>182</v>
      </c>
      <c r="E657" s="237" t="s">
        <v>192</v>
      </c>
      <c r="F657" s="295" t="s">
        <v>285</v>
      </c>
      <c r="G657" s="237" t="s">
        <v>281</v>
      </c>
      <c r="H657" s="237"/>
      <c r="I657" s="231">
        <f>I658</f>
        <v>727.2</v>
      </c>
      <c r="J657" s="231">
        <f>J658</f>
        <v>447.5</v>
      </c>
      <c r="K657" s="231">
        <f>K658</f>
        <v>500</v>
      </c>
    </row>
    <row r="658" spans="2:12" ht="12.75" customHeight="1">
      <c r="B658" s="207" t="s">
        <v>270</v>
      </c>
      <c r="C658" s="303"/>
      <c r="D658" s="237" t="s">
        <v>182</v>
      </c>
      <c r="E658" s="237" t="s">
        <v>192</v>
      </c>
      <c r="F658" s="295" t="s">
        <v>285</v>
      </c>
      <c r="G658" s="237" t="s">
        <v>281</v>
      </c>
      <c r="H658" s="237">
        <v>2</v>
      </c>
      <c r="I658" s="231">
        <v>727.2</v>
      </c>
      <c r="J658" s="231">
        <v>447.5</v>
      </c>
      <c r="K658" s="231">
        <v>500</v>
      </c>
      <c r="L658" s="261">
        <v>100</v>
      </c>
    </row>
    <row r="659" spans="2:11" ht="12.75" customHeight="1">
      <c r="B659" s="206" t="s">
        <v>286</v>
      </c>
      <c r="C659" s="303"/>
      <c r="D659" s="237" t="s">
        <v>182</v>
      </c>
      <c r="E659" s="237" t="s">
        <v>192</v>
      </c>
      <c r="F659" s="295" t="s">
        <v>285</v>
      </c>
      <c r="G659" s="237" t="s">
        <v>287</v>
      </c>
      <c r="H659" s="237"/>
      <c r="I659" s="231">
        <f>I660</f>
        <v>107.7</v>
      </c>
      <c r="J659" s="231">
        <f>J660</f>
        <v>13.5</v>
      </c>
      <c r="K659" s="231">
        <f>K660</f>
        <v>13.5</v>
      </c>
    </row>
    <row r="660" spans="2:11" ht="12.75" customHeight="1">
      <c r="B660" s="206" t="s">
        <v>288</v>
      </c>
      <c r="C660" s="303"/>
      <c r="D660" s="237" t="s">
        <v>182</v>
      </c>
      <c r="E660" s="237" t="s">
        <v>192</v>
      </c>
      <c r="F660" s="295" t="s">
        <v>285</v>
      </c>
      <c r="G660" s="237" t="s">
        <v>289</v>
      </c>
      <c r="H660" s="237"/>
      <c r="I660" s="231">
        <f>I661</f>
        <v>107.7</v>
      </c>
      <c r="J660" s="231">
        <f>J661</f>
        <v>13.5</v>
      </c>
      <c r="K660" s="231">
        <f>K661</f>
        <v>13.5</v>
      </c>
    </row>
    <row r="661" spans="2:11" ht="12.75" customHeight="1">
      <c r="B661" s="207" t="s">
        <v>270</v>
      </c>
      <c r="C661" s="303"/>
      <c r="D661" s="237" t="s">
        <v>182</v>
      </c>
      <c r="E661" s="237" t="s">
        <v>192</v>
      </c>
      <c r="F661" s="295" t="s">
        <v>285</v>
      </c>
      <c r="G661" s="237" t="s">
        <v>289</v>
      </c>
      <c r="H661" s="237">
        <v>2</v>
      </c>
      <c r="I661" s="231">
        <v>107.7</v>
      </c>
      <c r="J661" s="231">
        <v>13.5</v>
      </c>
      <c r="K661" s="231">
        <v>13.5</v>
      </c>
    </row>
    <row r="662" spans="2:12" ht="27.75" customHeight="1">
      <c r="B662" s="380" t="s">
        <v>623</v>
      </c>
      <c r="C662" s="378">
        <v>905</v>
      </c>
      <c r="D662" s="288"/>
      <c r="E662" s="288"/>
      <c r="F662" s="326"/>
      <c r="G662" s="288"/>
      <c r="H662" s="288"/>
      <c r="I662" s="281">
        <f>I668+I682+I747+I675</f>
        <v>6157.6</v>
      </c>
      <c r="J662" s="281">
        <f>J668+J682</f>
        <v>1878.3</v>
      </c>
      <c r="K662" s="281">
        <f>K668+K682</f>
        <v>2078.2999999999997</v>
      </c>
      <c r="L662" s="285">
        <f>L698+L739+L726+L717+L730+L746</f>
        <v>1256.3</v>
      </c>
    </row>
    <row r="663" spans="2:11" ht="15.75" customHeight="1" hidden="1">
      <c r="B663" s="206" t="s">
        <v>269</v>
      </c>
      <c r="C663" s="378"/>
      <c r="D663" s="237"/>
      <c r="E663" s="237"/>
      <c r="F663" s="322"/>
      <c r="G663" s="237"/>
      <c r="H663" s="237" t="s">
        <v>518</v>
      </c>
      <c r="I663" s="231"/>
      <c r="J663" s="231"/>
      <c r="K663" s="231"/>
    </row>
    <row r="664" spans="2:11" ht="14.25" customHeight="1">
      <c r="B664" s="206" t="s">
        <v>270</v>
      </c>
      <c r="C664" s="378"/>
      <c r="D664" s="237"/>
      <c r="E664" s="237"/>
      <c r="F664" s="322"/>
      <c r="G664" s="237"/>
      <c r="H664" s="237" t="s">
        <v>294</v>
      </c>
      <c r="I664" s="231">
        <f>I674+I694+I698+I702+I706+I722+I736+I739+I742+I711+I753+I688+I681+I726+I717+I730</f>
        <v>6101.3</v>
      </c>
      <c r="J664" s="231">
        <f>J674+J694+J698+J702+J706+J722+J736+J739+J742</f>
        <v>1878.3</v>
      </c>
      <c r="K664" s="231">
        <f>K674+K694+K698+K702+K706+K722+K736+K739+K742</f>
        <v>2078.2999999999997</v>
      </c>
    </row>
    <row r="665" spans="2:11" ht="14.25" customHeight="1" hidden="1">
      <c r="B665" s="206" t="s">
        <v>271</v>
      </c>
      <c r="C665" s="378"/>
      <c r="D665" s="237"/>
      <c r="E665" s="237"/>
      <c r="F665" s="322"/>
      <c r="G665" s="237"/>
      <c r="H665" s="237" t="s">
        <v>326</v>
      </c>
      <c r="I665" s="231">
        <f>I746+I754</f>
        <v>56.3</v>
      </c>
      <c r="J665" s="231"/>
      <c r="K665" s="231"/>
    </row>
    <row r="666" spans="2:11" ht="14.25" customHeight="1" hidden="1">
      <c r="B666" s="206" t="s">
        <v>272</v>
      </c>
      <c r="C666" s="378"/>
      <c r="D666" s="237"/>
      <c r="E666" s="237"/>
      <c r="F666" s="322"/>
      <c r="G666" s="237"/>
      <c r="H666" s="237" t="s">
        <v>304</v>
      </c>
      <c r="I666" s="231"/>
      <c r="J666" s="231"/>
      <c r="K666" s="231"/>
    </row>
    <row r="667" spans="2:11" ht="14.25" customHeight="1" hidden="1">
      <c r="B667" s="206" t="s">
        <v>273</v>
      </c>
      <c r="C667" s="378"/>
      <c r="D667" s="237"/>
      <c r="E667" s="237"/>
      <c r="F667" s="322"/>
      <c r="G667" s="237"/>
      <c r="H667" s="237" t="s">
        <v>519</v>
      </c>
      <c r="I667" s="231"/>
      <c r="J667" s="231"/>
      <c r="K667" s="231"/>
    </row>
    <row r="668" spans="2:11" ht="14.25" customHeight="1" hidden="1">
      <c r="B668" s="282" t="s">
        <v>181</v>
      </c>
      <c r="C668" s="303"/>
      <c r="D668" s="288" t="s">
        <v>182</v>
      </c>
      <c r="E668" s="288"/>
      <c r="F668" s="326"/>
      <c r="G668" s="288"/>
      <c r="H668" s="288"/>
      <c r="I668" s="281">
        <f aca="true" t="shared" si="9" ref="I668:I673">I669</f>
        <v>0</v>
      </c>
      <c r="J668" s="281">
        <f aca="true" t="shared" si="10" ref="J668:J673">J669</f>
        <v>0</v>
      </c>
      <c r="K668" s="281">
        <f aca="true" t="shared" si="11" ref="K668:K673">K669</f>
        <v>0</v>
      </c>
    </row>
    <row r="669" spans="2:11" ht="12.75" customHeight="1" hidden="1">
      <c r="B669" s="302" t="s">
        <v>195</v>
      </c>
      <c r="C669" s="303"/>
      <c r="D669" s="291" t="s">
        <v>182</v>
      </c>
      <c r="E669" s="291" t="s">
        <v>196</v>
      </c>
      <c r="F669" s="87"/>
      <c r="G669" s="237"/>
      <c r="H669" s="237"/>
      <c r="I669" s="231">
        <f t="shared" si="9"/>
        <v>0</v>
      </c>
      <c r="J669" s="231">
        <f t="shared" si="10"/>
        <v>0</v>
      </c>
      <c r="K669" s="231">
        <f t="shared" si="11"/>
        <v>0</v>
      </c>
    </row>
    <row r="670" spans="2:11" ht="12.75" customHeight="1" hidden="1">
      <c r="B670" s="207" t="s">
        <v>274</v>
      </c>
      <c r="C670" s="303"/>
      <c r="D670" s="237" t="s">
        <v>182</v>
      </c>
      <c r="E670" s="237" t="s">
        <v>196</v>
      </c>
      <c r="F670" s="87" t="s">
        <v>275</v>
      </c>
      <c r="G670" s="237"/>
      <c r="H670" s="237"/>
      <c r="I670" s="231">
        <f t="shared" si="9"/>
        <v>0</v>
      </c>
      <c r="J670" s="231">
        <f t="shared" si="10"/>
        <v>0</v>
      </c>
      <c r="K670" s="231">
        <f t="shared" si="11"/>
        <v>0</v>
      </c>
    </row>
    <row r="671" spans="2:11" ht="27.75" customHeight="1" hidden="1">
      <c r="B671" s="207" t="s">
        <v>335</v>
      </c>
      <c r="C671" s="303"/>
      <c r="D671" s="237" t="s">
        <v>182</v>
      </c>
      <c r="E671" s="237" t="s">
        <v>196</v>
      </c>
      <c r="F671" s="295" t="s">
        <v>336</v>
      </c>
      <c r="G671" s="274"/>
      <c r="H671" s="274"/>
      <c r="I671" s="231">
        <f t="shared" si="9"/>
        <v>0</v>
      </c>
      <c r="J671" s="231">
        <f t="shared" si="10"/>
        <v>0</v>
      </c>
      <c r="K671" s="231">
        <f t="shared" si="11"/>
        <v>0</v>
      </c>
    </row>
    <row r="672" spans="2:11" ht="12.75" customHeight="1" hidden="1">
      <c r="B672" s="206" t="s">
        <v>286</v>
      </c>
      <c r="C672" s="303"/>
      <c r="D672" s="237" t="s">
        <v>182</v>
      </c>
      <c r="E672" s="237" t="s">
        <v>196</v>
      </c>
      <c r="F672" s="295" t="s">
        <v>336</v>
      </c>
      <c r="G672" s="274">
        <v>200</v>
      </c>
      <c r="H672" s="274"/>
      <c r="I672" s="231">
        <f t="shared" si="9"/>
        <v>0</v>
      </c>
      <c r="J672" s="231">
        <f t="shared" si="10"/>
        <v>0</v>
      </c>
      <c r="K672" s="231">
        <f t="shared" si="11"/>
        <v>0</v>
      </c>
    </row>
    <row r="673" spans="2:11" ht="14.25" customHeight="1" hidden="1">
      <c r="B673" s="206" t="s">
        <v>288</v>
      </c>
      <c r="C673" s="303"/>
      <c r="D673" s="237" t="s">
        <v>182</v>
      </c>
      <c r="E673" s="237" t="s">
        <v>196</v>
      </c>
      <c r="F673" s="295" t="s">
        <v>336</v>
      </c>
      <c r="G673" s="274">
        <v>240</v>
      </c>
      <c r="H673" s="274"/>
      <c r="I673" s="231">
        <f t="shared" si="9"/>
        <v>0</v>
      </c>
      <c r="J673" s="231">
        <f t="shared" si="10"/>
        <v>0</v>
      </c>
      <c r="K673" s="231">
        <f t="shared" si="11"/>
        <v>0</v>
      </c>
    </row>
    <row r="674" spans="2:11" ht="12.75" customHeight="1" hidden="1">
      <c r="B674" s="207" t="s">
        <v>270</v>
      </c>
      <c r="C674" s="293"/>
      <c r="D674" s="237" t="s">
        <v>182</v>
      </c>
      <c r="E674" s="237" t="s">
        <v>196</v>
      </c>
      <c r="F674" s="295" t="s">
        <v>336</v>
      </c>
      <c r="G674" s="274">
        <v>240</v>
      </c>
      <c r="H674" s="237" t="s">
        <v>294</v>
      </c>
      <c r="I674" s="231"/>
      <c r="J674" s="231"/>
      <c r="K674" s="231"/>
    </row>
    <row r="675" spans="2:11" ht="12.75" customHeight="1">
      <c r="B675" s="282" t="s">
        <v>201</v>
      </c>
      <c r="C675" s="293"/>
      <c r="D675" s="288" t="s">
        <v>202</v>
      </c>
      <c r="E675" s="237"/>
      <c r="F675" s="295"/>
      <c r="G675" s="274"/>
      <c r="H675" s="237"/>
      <c r="I675" s="281">
        <f aca="true" t="shared" si="12" ref="I675:I680">I676</f>
        <v>22.3</v>
      </c>
      <c r="J675" s="281">
        <f aca="true" t="shared" si="13" ref="J675:J680">J676</f>
        <v>0</v>
      </c>
      <c r="K675" s="281">
        <f aca="true" t="shared" si="14" ref="K675:K680">K676</f>
        <v>0</v>
      </c>
    </row>
    <row r="676" spans="2:11" ht="12.75" customHeight="1">
      <c r="B676" s="306" t="s">
        <v>205</v>
      </c>
      <c r="C676" s="293"/>
      <c r="D676" s="291" t="s">
        <v>202</v>
      </c>
      <c r="E676" s="291" t="s">
        <v>206</v>
      </c>
      <c r="F676" s="295"/>
      <c r="G676" s="274"/>
      <c r="H676" s="237"/>
      <c r="I676" s="347">
        <f t="shared" si="12"/>
        <v>22.3</v>
      </c>
      <c r="J676" s="347">
        <f t="shared" si="13"/>
        <v>0</v>
      </c>
      <c r="K676" s="347">
        <f t="shared" si="14"/>
        <v>0</v>
      </c>
    </row>
    <row r="677" spans="2:11" ht="27.75" customHeight="1">
      <c r="B677" s="307" t="s">
        <v>356</v>
      </c>
      <c r="C677" s="293"/>
      <c r="D677" s="237" t="s">
        <v>202</v>
      </c>
      <c r="E677" s="237" t="s">
        <v>206</v>
      </c>
      <c r="F677" s="381" t="s">
        <v>357</v>
      </c>
      <c r="G677" s="274"/>
      <c r="H677" s="237"/>
      <c r="I677" s="231">
        <f t="shared" si="12"/>
        <v>22.3</v>
      </c>
      <c r="J677" s="231">
        <f t="shared" si="13"/>
        <v>0</v>
      </c>
      <c r="K677" s="231">
        <f t="shared" si="14"/>
        <v>0</v>
      </c>
    </row>
    <row r="678" spans="2:11" ht="12.75" customHeight="1">
      <c r="B678" s="382" t="s">
        <v>370</v>
      </c>
      <c r="C678" s="293"/>
      <c r="D678" s="237" t="s">
        <v>202</v>
      </c>
      <c r="E678" s="237" t="s">
        <v>206</v>
      </c>
      <c r="F678" s="381" t="s">
        <v>371</v>
      </c>
      <c r="G678" s="274"/>
      <c r="H678" s="237"/>
      <c r="I678" s="231">
        <f t="shared" si="12"/>
        <v>22.3</v>
      </c>
      <c r="J678" s="231">
        <f t="shared" si="13"/>
        <v>0</v>
      </c>
      <c r="K678" s="231">
        <f t="shared" si="14"/>
        <v>0</v>
      </c>
    </row>
    <row r="679" spans="2:11" ht="12.75" customHeight="1">
      <c r="B679" s="206" t="s">
        <v>286</v>
      </c>
      <c r="C679" s="293"/>
      <c r="D679" s="237" t="s">
        <v>202</v>
      </c>
      <c r="E679" s="237" t="s">
        <v>206</v>
      </c>
      <c r="F679" s="381" t="s">
        <v>371</v>
      </c>
      <c r="G679" s="274">
        <v>200</v>
      </c>
      <c r="H679" s="274"/>
      <c r="I679" s="231">
        <f t="shared" si="12"/>
        <v>22.3</v>
      </c>
      <c r="J679" s="231">
        <f t="shared" si="13"/>
        <v>0</v>
      </c>
      <c r="K679" s="231">
        <f t="shared" si="14"/>
        <v>0</v>
      </c>
    </row>
    <row r="680" spans="2:11" ht="12.75" customHeight="1">
      <c r="B680" s="206" t="s">
        <v>288</v>
      </c>
      <c r="C680" s="293"/>
      <c r="D680" s="237" t="s">
        <v>202</v>
      </c>
      <c r="E680" s="237" t="s">
        <v>206</v>
      </c>
      <c r="F680" s="381" t="s">
        <v>371</v>
      </c>
      <c r="G680" s="274">
        <v>240</v>
      </c>
      <c r="H680" s="274"/>
      <c r="I680" s="231">
        <f t="shared" si="12"/>
        <v>22.3</v>
      </c>
      <c r="J680" s="231">
        <f t="shared" si="13"/>
        <v>0</v>
      </c>
      <c r="K680" s="231">
        <f t="shared" si="14"/>
        <v>0</v>
      </c>
    </row>
    <row r="681" spans="2:11" ht="12.75" customHeight="1">
      <c r="B681" s="207" t="s">
        <v>270</v>
      </c>
      <c r="C681" s="293"/>
      <c r="D681" s="237" t="s">
        <v>202</v>
      </c>
      <c r="E681" s="237" t="s">
        <v>206</v>
      </c>
      <c r="F681" s="381" t="s">
        <v>371</v>
      </c>
      <c r="G681" s="274">
        <v>240</v>
      </c>
      <c r="H681" s="237" t="s">
        <v>294</v>
      </c>
      <c r="I681" s="231">
        <v>22.3</v>
      </c>
      <c r="J681" s="231"/>
      <c r="K681" s="231"/>
    </row>
    <row r="682" spans="2:11" ht="14.25" customHeight="1">
      <c r="B682" s="282" t="s">
        <v>207</v>
      </c>
      <c r="C682" s="287"/>
      <c r="D682" s="288" t="s">
        <v>208</v>
      </c>
      <c r="E682" s="237"/>
      <c r="F682" s="237"/>
      <c r="G682" s="237"/>
      <c r="H682" s="274"/>
      <c r="I682" s="231">
        <f>I689+I712+I731+I683</f>
        <v>6135.3</v>
      </c>
      <c r="J682" s="231">
        <f>J689+J712+J731</f>
        <v>1878.3</v>
      </c>
      <c r="K682" s="231">
        <f>K689+K712+K731</f>
        <v>2078.2999999999997</v>
      </c>
    </row>
    <row r="683" spans="2:11" ht="14.25" customHeight="1">
      <c r="B683" s="289" t="s">
        <v>209</v>
      </c>
      <c r="C683" s="287"/>
      <c r="D683" s="291" t="s">
        <v>208</v>
      </c>
      <c r="E683" s="291" t="s">
        <v>210</v>
      </c>
      <c r="F683" s="291"/>
      <c r="G683" s="291"/>
      <c r="H683" s="383"/>
      <c r="I683" s="347">
        <f>I684</f>
        <v>85</v>
      </c>
      <c r="J683" s="347">
        <f>J684</f>
        <v>0</v>
      </c>
      <c r="K683" s="347">
        <f>K684</f>
        <v>0</v>
      </c>
    </row>
    <row r="684" spans="2:11" ht="14.25" customHeight="1">
      <c r="B684" s="296" t="s">
        <v>274</v>
      </c>
      <c r="C684" s="287"/>
      <c r="D684" s="237" t="s">
        <v>208</v>
      </c>
      <c r="E684" s="237" t="s">
        <v>210</v>
      </c>
      <c r="F684" s="87" t="s">
        <v>275</v>
      </c>
      <c r="G684" s="237"/>
      <c r="H684" s="274"/>
      <c r="I684" s="231">
        <f>I685</f>
        <v>85</v>
      </c>
      <c r="J684" s="231">
        <f>J685</f>
        <v>0</v>
      </c>
      <c r="K684" s="231">
        <f>K685</f>
        <v>0</v>
      </c>
    </row>
    <row r="685" spans="2:11" ht="27.75" customHeight="1">
      <c r="B685" s="304" t="s">
        <v>374</v>
      </c>
      <c r="C685" s="287"/>
      <c r="D685" s="237" t="s">
        <v>208</v>
      </c>
      <c r="E685" s="237" t="s">
        <v>210</v>
      </c>
      <c r="F685" s="295" t="s">
        <v>375</v>
      </c>
      <c r="G685" s="237"/>
      <c r="H685" s="274"/>
      <c r="I685" s="231">
        <f>I686</f>
        <v>85</v>
      </c>
      <c r="J685" s="231">
        <f>J686</f>
        <v>0</v>
      </c>
      <c r="K685" s="231">
        <f>K686</f>
        <v>0</v>
      </c>
    </row>
    <row r="686" spans="2:11" ht="14.25" customHeight="1">
      <c r="B686" s="296" t="s">
        <v>286</v>
      </c>
      <c r="C686" s="287"/>
      <c r="D686" s="237" t="s">
        <v>208</v>
      </c>
      <c r="E686" s="237" t="s">
        <v>210</v>
      </c>
      <c r="F686" s="295" t="s">
        <v>375</v>
      </c>
      <c r="G686" s="274">
        <v>200</v>
      </c>
      <c r="H686" s="274"/>
      <c r="I686" s="231">
        <f>I687</f>
        <v>85</v>
      </c>
      <c r="J686" s="231">
        <f>J687</f>
        <v>0</v>
      </c>
      <c r="K686" s="231">
        <f>K687</f>
        <v>0</v>
      </c>
    </row>
    <row r="687" spans="2:11" ht="14.25" customHeight="1">
      <c r="B687" s="296" t="s">
        <v>288</v>
      </c>
      <c r="C687" s="287"/>
      <c r="D687" s="237" t="s">
        <v>208</v>
      </c>
      <c r="E687" s="237" t="s">
        <v>210</v>
      </c>
      <c r="F687" s="295" t="s">
        <v>375</v>
      </c>
      <c r="G687" s="274">
        <v>240</v>
      </c>
      <c r="H687" s="274"/>
      <c r="I687" s="231">
        <f>I688</f>
        <v>85</v>
      </c>
      <c r="J687" s="231">
        <f>J688</f>
        <v>0</v>
      </c>
      <c r="K687" s="231">
        <f>K688</f>
        <v>0</v>
      </c>
    </row>
    <row r="688" spans="2:11" ht="14.25" customHeight="1">
      <c r="B688" s="296" t="s">
        <v>270</v>
      </c>
      <c r="C688" s="287"/>
      <c r="D688" s="237" t="s">
        <v>208</v>
      </c>
      <c r="E688" s="237" t="s">
        <v>210</v>
      </c>
      <c r="F688" s="295" t="s">
        <v>375</v>
      </c>
      <c r="G688" s="274">
        <v>240</v>
      </c>
      <c r="H688" s="274">
        <v>2</v>
      </c>
      <c r="I688" s="231">
        <v>85</v>
      </c>
      <c r="J688" s="231"/>
      <c r="K688" s="231"/>
    </row>
    <row r="689" spans="2:11" ht="14.25" customHeight="1">
      <c r="B689" s="311" t="s">
        <v>211</v>
      </c>
      <c r="C689" s="305"/>
      <c r="D689" s="291" t="s">
        <v>208</v>
      </c>
      <c r="E689" s="291" t="s">
        <v>212</v>
      </c>
      <c r="F689" s="237"/>
      <c r="G689" s="237"/>
      <c r="H689" s="237"/>
      <c r="I689" s="231">
        <f>I690+I707</f>
        <v>538.8</v>
      </c>
      <c r="J689" s="231">
        <f>J690</f>
        <v>0</v>
      </c>
      <c r="K689" s="231">
        <f>K690</f>
        <v>0</v>
      </c>
    </row>
    <row r="690" spans="2:11" ht="26.25" customHeight="1">
      <c r="B690" s="278" t="s">
        <v>393</v>
      </c>
      <c r="C690" s="293"/>
      <c r="D690" s="237" t="s">
        <v>208</v>
      </c>
      <c r="E690" s="237" t="s">
        <v>212</v>
      </c>
      <c r="F690" s="295" t="s">
        <v>394</v>
      </c>
      <c r="G690" s="237"/>
      <c r="H690" s="237"/>
      <c r="I690" s="231">
        <f>I691+I695+I699+I703</f>
        <v>538.8</v>
      </c>
      <c r="J690" s="231">
        <f>J691+J695+J699+J703</f>
        <v>0</v>
      </c>
      <c r="K690" s="231">
        <f>K691+K695+K699+K703</f>
        <v>0</v>
      </c>
    </row>
    <row r="691" spans="2:11" ht="14.25" customHeight="1" hidden="1">
      <c r="B691" s="325" t="s">
        <v>395</v>
      </c>
      <c r="C691" s="293"/>
      <c r="D691" s="237" t="s">
        <v>208</v>
      </c>
      <c r="E691" s="237" t="s">
        <v>212</v>
      </c>
      <c r="F691" s="295" t="s">
        <v>396</v>
      </c>
      <c r="G691" s="237"/>
      <c r="H691" s="237"/>
      <c r="I691" s="231">
        <f>I692</f>
        <v>0</v>
      </c>
      <c r="J691" s="231">
        <f>J692</f>
        <v>0</v>
      </c>
      <c r="K691" s="231">
        <f>K692</f>
        <v>0</v>
      </c>
    </row>
    <row r="692" spans="2:11" ht="14.25" customHeight="1" hidden="1">
      <c r="B692" s="206" t="s">
        <v>286</v>
      </c>
      <c r="C692" s="293"/>
      <c r="D692" s="237" t="s">
        <v>208</v>
      </c>
      <c r="E692" s="237" t="s">
        <v>212</v>
      </c>
      <c r="F692" s="295" t="s">
        <v>396</v>
      </c>
      <c r="G692" s="237" t="s">
        <v>287</v>
      </c>
      <c r="H692" s="345"/>
      <c r="I692" s="231">
        <f>I693</f>
        <v>0</v>
      </c>
      <c r="J692" s="231">
        <f>J693</f>
        <v>0</v>
      </c>
      <c r="K692" s="231">
        <f>K693</f>
        <v>0</v>
      </c>
    </row>
    <row r="693" spans="2:11" ht="12.75" customHeight="1" hidden="1">
      <c r="B693" s="206" t="s">
        <v>288</v>
      </c>
      <c r="C693" s="293"/>
      <c r="D693" s="237" t="s">
        <v>208</v>
      </c>
      <c r="E693" s="237" t="s">
        <v>212</v>
      </c>
      <c r="F693" s="295" t="s">
        <v>396</v>
      </c>
      <c r="G693" s="237" t="s">
        <v>289</v>
      </c>
      <c r="H693" s="237"/>
      <c r="I693" s="231">
        <f>I694</f>
        <v>0</v>
      </c>
      <c r="J693" s="231">
        <f>J694</f>
        <v>0</v>
      </c>
      <c r="K693" s="231">
        <f>K694</f>
        <v>0</v>
      </c>
    </row>
    <row r="694" spans="2:11" ht="12.75" customHeight="1" hidden="1">
      <c r="B694" s="207" t="s">
        <v>270</v>
      </c>
      <c r="C694" s="293"/>
      <c r="D694" s="237" t="s">
        <v>208</v>
      </c>
      <c r="E694" s="237" t="s">
        <v>212</v>
      </c>
      <c r="F694" s="295" t="s">
        <v>396</v>
      </c>
      <c r="G694" s="237" t="s">
        <v>289</v>
      </c>
      <c r="H694" s="237">
        <v>2</v>
      </c>
      <c r="I694" s="231"/>
      <c r="J694" s="231"/>
      <c r="K694" s="231"/>
    </row>
    <row r="695" spans="2:11" ht="14.25" customHeight="1">
      <c r="B695" s="325" t="s">
        <v>397</v>
      </c>
      <c r="C695" s="286"/>
      <c r="D695" s="237" t="s">
        <v>208</v>
      </c>
      <c r="E695" s="237" t="s">
        <v>212</v>
      </c>
      <c r="F695" s="295" t="s">
        <v>398</v>
      </c>
      <c r="G695" s="237"/>
      <c r="H695" s="237"/>
      <c r="I695" s="231">
        <f>I696</f>
        <v>538.8</v>
      </c>
      <c r="J695" s="231">
        <f>J696</f>
        <v>0</v>
      </c>
      <c r="K695" s="231">
        <f>K696</f>
        <v>0</v>
      </c>
    </row>
    <row r="696" spans="2:11" ht="14.25" customHeight="1">
      <c r="B696" s="206" t="s">
        <v>286</v>
      </c>
      <c r="C696" s="286"/>
      <c r="D696" s="237" t="s">
        <v>208</v>
      </c>
      <c r="E696" s="237" t="s">
        <v>212</v>
      </c>
      <c r="F696" s="295" t="s">
        <v>398</v>
      </c>
      <c r="G696" s="237" t="s">
        <v>287</v>
      </c>
      <c r="H696" s="237"/>
      <c r="I696" s="231">
        <f>I697</f>
        <v>538.8</v>
      </c>
      <c r="J696" s="231">
        <f>J697</f>
        <v>0</v>
      </c>
      <c r="K696" s="231">
        <f>K697</f>
        <v>0</v>
      </c>
    </row>
    <row r="697" spans="2:11" ht="14.25" customHeight="1">
      <c r="B697" s="206" t="s">
        <v>288</v>
      </c>
      <c r="C697" s="293"/>
      <c r="D697" s="237" t="s">
        <v>208</v>
      </c>
      <c r="E697" s="237" t="s">
        <v>212</v>
      </c>
      <c r="F697" s="295" t="s">
        <v>398</v>
      </c>
      <c r="G697" s="237" t="s">
        <v>289</v>
      </c>
      <c r="H697" s="237"/>
      <c r="I697" s="231">
        <f>I698</f>
        <v>538.8</v>
      </c>
      <c r="J697" s="231">
        <f>J698</f>
        <v>0</v>
      </c>
      <c r="K697" s="231">
        <f>K698</f>
        <v>0</v>
      </c>
    </row>
    <row r="698" spans="2:11" ht="12.75" customHeight="1">
      <c r="B698" s="207" t="s">
        <v>270</v>
      </c>
      <c r="C698" s="286"/>
      <c r="D698" s="237" t="s">
        <v>208</v>
      </c>
      <c r="E698" s="237" t="s">
        <v>212</v>
      </c>
      <c r="F698" s="295" t="s">
        <v>398</v>
      </c>
      <c r="G698" s="237" t="s">
        <v>289</v>
      </c>
      <c r="H698" s="237" t="s">
        <v>294</v>
      </c>
      <c r="I698" s="231">
        <v>538.8</v>
      </c>
      <c r="J698" s="231"/>
      <c r="K698" s="231"/>
    </row>
    <row r="699" spans="2:11" ht="12.75" customHeight="1" hidden="1">
      <c r="B699" s="325" t="s">
        <v>399</v>
      </c>
      <c r="C699" s="286"/>
      <c r="D699" s="237" t="s">
        <v>208</v>
      </c>
      <c r="E699" s="237" t="s">
        <v>212</v>
      </c>
      <c r="F699" s="295" t="s">
        <v>400</v>
      </c>
      <c r="G699" s="237"/>
      <c r="H699" s="237"/>
      <c r="I699" s="231">
        <f>I700</f>
        <v>0</v>
      </c>
      <c r="J699" s="231">
        <f>J700</f>
        <v>0</v>
      </c>
      <c r="K699" s="231">
        <f>K700</f>
        <v>0</v>
      </c>
    </row>
    <row r="700" spans="2:11" ht="12.75" customHeight="1" hidden="1">
      <c r="B700" s="206" t="s">
        <v>286</v>
      </c>
      <c r="C700" s="286"/>
      <c r="D700" s="237" t="s">
        <v>208</v>
      </c>
      <c r="E700" s="237" t="s">
        <v>212</v>
      </c>
      <c r="F700" s="295" t="s">
        <v>400</v>
      </c>
      <c r="G700" s="237" t="s">
        <v>287</v>
      </c>
      <c r="H700" s="237"/>
      <c r="I700" s="231">
        <f>I701</f>
        <v>0</v>
      </c>
      <c r="J700" s="231">
        <f>J701</f>
        <v>0</v>
      </c>
      <c r="K700" s="231">
        <f>K701</f>
        <v>0</v>
      </c>
    </row>
    <row r="701" spans="2:11" ht="14.25" customHeight="1" hidden="1">
      <c r="B701" s="206" t="s">
        <v>288</v>
      </c>
      <c r="C701" s="286"/>
      <c r="D701" s="237" t="s">
        <v>208</v>
      </c>
      <c r="E701" s="237" t="s">
        <v>212</v>
      </c>
      <c r="F701" s="295" t="s">
        <v>400</v>
      </c>
      <c r="G701" s="237" t="s">
        <v>289</v>
      </c>
      <c r="H701" s="237"/>
      <c r="I701" s="231">
        <f>I702</f>
        <v>0</v>
      </c>
      <c r="J701" s="231">
        <f>J702</f>
        <v>0</v>
      </c>
      <c r="K701" s="231">
        <f>K702</f>
        <v>0</v>
      </c>
    </row>
    <row r="702" spans="2:11" ht="14.25" customHeight="1" hidden="1">
      <c r="B702" s="207" t="s">
        <v>270</v>
      </c>
      <c r="C702" s="286"/>
      <c r="D702" s="237" t="s">
        <v>208</v>
      </c>
      <c r="E702" s="237" t="s">
        <v>212</v>
      </c>
      <c r="F702" s="295" t="s">
        <v>400</v>
      </c>
      <c r="G702" s="237" t="s">
        <v>289</v>
      </c>
      <c r="H702" s="237" t="s">
        <v>294</v>
      </c>
      <c r="I702" s="231"/>
      <c r="J702" s="231"/>
      <c r="K702" s="231"/>
    </row>
    <row r="703" spans="2:11" ht="12.75" customHeight="1" hidden="1">
      <c r="B703" s="325" t="s">
        <v>401</v>
      </c>
      <c r="C703" s="293"/>
      <c r="D703" s="237" t="s">
        <v>208</v>
      </c>
      <c r="E703" s="237" t="s">
        <v>212</v>
      </c>
      <c r="F703" s="295" t="s">
        <v>402</v>
      </c>
      <c r="G703" s="237"/>
      <c r="H703" s="237"/>
      <c r="I703" s="231">
        <f>I704</f>
        <v>0</v>
      </c>
      <c r="J703" s="231">
        <f>J704</f>
        <v>0</v>
      </c>
      <c r="K703" s="231">
        <f>K704</f>
        <v>0</v>
      </c>
    </row>
    <row r="704" spans="2:11" ht="12.75" customHeight="1" hidden="1">
      <c r="B704" s="206" t="s">
        <v>286</v>
      </c>
      <c r="C704" s="293"/>
      <c r="D704" s="237" t="s">
        <v>208</v>
      </c>
      <c r="E704" s="237" t="s">
        <v>212</v>
      </c>
      <c r="F704" s="295" t="s">
        <v>402</v>
      </c>
      <c r="G704" s="237" t="s">
        <v>287</v>
      </c>
      <c r="H704" s="237"/>
      <c r="I704" s="231">
        <f>I705</f>
        <v>0</v>
      </c>
      <c r="J704" s="231">
        <f>J705</f>
        <v>0</v>
      </c>
      <c r="K704" s="231">
        <f>K705</f>
        <v>0</v>
      </c>
    </row>
    <row r="705" spans="2:11" ht="12.75" customHeight="1" hidden="1">
      <c r="B705" s="206" t="s">
        <v>288</v>
      </c>
      <c r="C705" s="293"/>
      <c r="D705" s="237" t="s">
        <v>208</v>
      </c>
      <c r="E705" s="237" t="s">
        <v>212</v>
      </c>
      <c r="F705" s="295" t="s">
        <v>402</v>
      </c>
      <c r="G705" s="237" t="s">
        <v>289</v>
      </c>
      <c r="H705" s="237"/>
      <c r="I705" s="231">
        <f>I706</f>
        <v>0</v>
      </c>
      <c r="J705" s="231">
        <f>J706</f>
        <v>0</v>
      </c>
      <c r="K705" s="231">
        <f>K706</f>
        <v>0</v>
      </c>
    </row>
    <row r="706" spans="2:11" ht="12.75" customHeight="1" hidden="1">
      <c r="B706" s="207" t="s">
        <v>270</v>
      </c>
      <c r="C706" s="305"/>
      <c r="D706" s="237" t="s">
        <v>208</v>
      </c>
      <c r="E706" s="237" t="s">
        <v>212</v>
      </c>
      <c r="F706" s="295" t="s">
        <v>402</v>
      </c>
      <c r="G706" s="237" t="s">
        <v>289</v>
      </c>
      <c r="H706" s="237" t="s">
        <v>294</v>
      </c>
      <c r="I706" s="231"/>
      <c r="J706" s="231"/>
      <c r="K706" s="231"/>
    </row>
    <row r="707" spans="2:11" ht="12.75" customHeight="1" hidden="1">
      <c r="B707" s="330" t="s">
        <v>274</v>
      </c>
      <c r="C707" s="293"/>
      <c r="D707" s="237" t="s">
        <v>208</v>
      </c>
      <c r="E707" s="237" t="s">
        <v>212</v>
      </c>
      <c r="F707" s="87" t="s">
        <v>275</v>
      </c>
      <c r="G707" s="237"/>
      <c r="H707" s="237"/>
      <c r="I707" s="231">
        <f>I708</f>
        <v>0</v>
      </c>
      <c r="J707" s="231">
        <f>J708</f>
        <v>0</v>
      </c>
      <c r="K707" s="231">
        <f>K708</f>
        <v>0</v>
      </c>
    </row>
    <row r="708" spans="2:11" ht="27.75" customHeight="1" hidden="1">
      <c r="B708" s="330" t="s">
        <v>335</v>
      </c>
      <c r="C708" s="293"/>
      <c r="D708" s="237" t="s">
        <v>208</v>
      </c>
      <c r="E708" s="237" t="s">
        <v>212</v>
      </c>
      <c r="F708" s="87" t="s">
        <v>336</v>
      </c>
      <c r="G708" s="237"/>
      <c r="H708" s="237"/>
      <c r="I708" s="231">
        <f>I709</f>
        <v>0</v>
      </c>
      <c r="J708" s="231">
        <f>J709</f>
        <v>0</v>
      </c>
      <c r="K708" s="231">
        <f>K709</f>
        <v>0</v>
      </c>
    </row>
    <row r="709" spans="2:11" ht="12.75" customHeight="1" hidden="1">
      <c r="B709" s="206" t="s">
        <v>286</v>
      </c>
      <c r="C709" s="293"/>
      <c r="D709" s="237" t="s">
        <v>208</v>
      </c>
      <c r="E709" s="237" t="s">
        <v>212</v>
      </c>
      <c r="F709" s="87" t="s">
        <v>336</v>
      </c>
      <c r="G709" s="237" t="s">
        <v>287</v>
      </c>
      <c r="H709" s="237"/>
      <c r="I709" s="231">
        <f>I710</f>
        <v>0</v>
      </c>
      <c r="J709" s="231">
        <f>J710</f>
        <v>0</v>
      </c>
      <c r="K709" s="231">
        <f>K710</f>
        <v>0</v>
      </c>
    </row>
    <row r="710" spans="2:11" ht="12.75" customHeight="1" hidden="1">
      <c r="B710" s="206" t="s">
        <v>288</v>
      </c>
      <c r="C710" s="293"/>
      <c r="D710" s="237" t="s">
        <v>208</v>
      </c>
      <c r="E710" s="237" t="s">
        <v>212</v>
      </c>
      <c r="F710" s="87" t="s">
        <v>336</v>
      </c>
      <c r="G710" s="237" t="s">
        <v>289</v>
      </c>
      <c r="H710" s="237"/>
      <c r="I710" s="231">
        <f>I711</f>
        <v>0</v>
      </c>
      <c r="J710" s="231">
        <f>J711</f>
        <v>0</v>
      </c>
      <c r="K710" s="231">
        <f>K711</f>
        <v>0</v>
      </c>
    </row>
    <row r="711" spans="2:11" ht="12.75" customHeight="1" hidden="1">
      <c r="B711" s="207" t="s">
        <v>270</v>
      </c>
      <c r="C711" s="293"/>
      <c r="D711" s="237" t="s">
        <v>208</v>
      </c>
      <c r="E711" s="237" t="s">
        <v>212</v>
      </c>
      <c r="F711" s="87" t="s">
        <v>336</v>
      </c>
      <c r="G711" s="237" t="s">
        <v>289</v>
      </c>
      <c r="H711" s="237" t="s">
        <v>294</v>
      </c>
      <c r="I711" s="231"/>
      <c r="J711" s="231"/>
      <c r="K711" s="231"/>
    </row>
    <row r="712" spans="2:11" ht="14.25" customHeight="1">
      <c r="B712" s="346" t="s">
        <v>213</v>
      </c>
      <c r="C712" s="293"/>
      <c r="D712" s="291" t="s">
        <v>208</v>
      </c>
      <c r="E712" s="291" t="s">
        <v>214</v>
      </c>
      <c r="F712" s="87"/>
      <c r="G712" s="237"/>
      <c r="H712" s="237"/>
      <c r="I712" s="384">
        <f>I718+I713+I727</f>
        <v>3007.7</v>
      </c>
      <c r="J712" s="384">
        <f>J718+J713</f>
        <v>0</v>
      </c>
      <c r="K712" s="384">
        <f>K718+K713</f>
        <v>0</v>
      </c>
    </row>
    <row r="713" spans="2:11" ht="29.25" customHeight="1">
      <c r="B713" s="385" t="s">
        <v>430</v>
      </c>
      <c r="C713" s="386"/>
      <c r="D713" s="237" t="s">
        <v>208</v>
      </c>
      <c r="E713" s="237" t="s">
        <v>214</v>
      </c>
      <c r="F713" s="87" t="s">
        <v>408</v>
      </c>
      <c r="G713" s="237"/>
      <c r="H713" s="237"/>
      <c r="I713" s="231">
        <f>I714</f>
        <v>663</v>
      </c>
      <c r="J713" s="231">
        <f>J714</f>
        <v>0</v>
      </c>
      <c r="K713" s="231">
        <f>K714</f>
        <v>0</v>
      </c>
    </row>
    <row r="714" spans="2:11" ht="28.5">
      <c r="B714" s="387" t="s">
        <v>423</v>
      </c>
      <c r="C714" s="386"/>
      <c r="D714" s="237" t="s">
        <v>208</v>
      </c>
      <c r="E714" s="237" t="s">
        <v>214</v>
      </c>
      <c r="F714" s="87" t="s">
        <v>422</v>
      </c>
      <c r="G714" s="237"/>
      <c r="H714" s="237"/>
      <c r="I714" s="231">
        <f>I715</f>
        <v>663</v>
      </c>
      <c r="J714" s="231">
        <f>J715</f>
        <v>0</v>
      </c>
      <c r="K714" s="231">
        <f>K715</f>
        <v>0</v>
      </c>
    </row>
    <row r="715" spans="2:11" ht="14.25">
      <c r="B715" s="387" t="s">
        <v>286</v>
      </c>
      <c r="C715" s="386"/>
      <c r="D715" s="237" t="s">
        <v>208</v>
      </c>
      <c r="E715" s="237" t="s">
        <v>214</v>
      </c>
      <c r="F715" s="87" t="s">
        <v>422</v>
      </c>
      <c r="G715" s="237" t="s">
        <v>287</v>
      </c>
      <c r="H715" s="237"/>
      <c r="I715" s="231">
        <f>I716</f>
        <v>663</v>
      </c>
      <c r="J715" s="231">
        <f>J716</f>
        <v>0</v>
      </c>
      <c r="K715" s="231">
        <f>K716</f>
        <v>0</v>
      </c>
    </row>
    <row r="716" spans="2:11" ht="14.25">
      <c r="B716" s="387" t="s">
        <v>288</v>
      </c>
      <c r="C716" s="386"/>
      <c r="D716" s="237" t="s">
        <v>208</v>
      </c>
      <c r="E716" s="237" t="s">
        <v>214</v>
      </c>
      <c r="F716" s="87" t="s">
        <v>422</v>
      </c>
      <c r="G716" s="237" t="s">
        <v>289</v>
      </c>
      <c r="H716" s="237"/>
      <c r="I716" s="231">
        <f>I717</f>
        <v>663</v>
      </c>
      <c r="J716" s="231">
        <f>J717</f>
        <v>0</v>
      </c>
      <c r="K716" s="231">
        <f>K717</f>
        <v>0</v>
      </c>
    </row>
    <row r="717" spans="2:11" ht="14.25">
      <c r="B717" s="296" t="s">
        <v>270</v>
      </c>
      <c r="C717" s="386"/>
      <c r="D717" s="237" t="s">
        <v>208</v>
      </c>
      <c r="E717" s="237" t="s">
        <v>214</v>
      </c>
      <c r="F717" s="87" t="s">
        <v>422</v>
      </c>
      <c r="G717" s="237" t="s">
        <v>289</v>
      </c>
      <c r="H717" s="237" t="s">
        <v>294</v>
      </c>
      <c r="I717" s="231">
        <v>663</v>
      </c>
      <c r="J717" s="231">
        <v>0</v>
      </c>
      <c r="K717" s="231">
        <v>0</v>
      </c>
    </row>
    <row r="718" spans="2:11" ht="12.75" customHeight="1">
      <c r="B718" s="330" t="s">
        <v>274</v>
      </c>
      <c r="C718" s="293"/>
      <c r="D718" s="237" t="s">
        <v>208</v>
      </c>
      <c r="E718" s="237" t="s">
        <v>214</v>
      </c>
      <c r="F718" s="87" t="s">
        <v>275</v>
      </c>
      <c r="G718" s="237"/>
      <c r="H718" s="237"/>
      <c r="I718" s="231">
        <f>I719+I723</f>
        <v>1144.7</v>
      </c>
      <c r="J718" s="231">
        <f>J719</f>
        <v>0</v>
      </c>
      <c r="K718" s="231">
        <f>K719</f>
        <v>0</v>
      </c>
    </row>
    <row r="719" spans="2:11" ht="27.75" customHeight="1" hidden="1">
      <c r="B719" s="330" t="s">
        <v>335</v>
      </c>
      <c r="C719" s="293"/>
      <c r="D719" s="237" t="s">
        <v>208</v>
      </c>
      <c r="E719" s="237" t="s">
        <v>214</v>
      </c>
      <c r="F719" s="87" t="s">
        <v>336</v>
      </c>
      <c r="G719" s="237"/>
      <c r="H719" s="237"/>
      <c r="I719" s="231">
        <f>I720</f>
        <v>0</v>
      </c>
      <c r="J719" s="231">
        <f>J720</f>
        <v>0</v>
      </c>
      <c r="K719" s="231">
        <f>K720</f>
        <v>0</v>
      </c>
    </row>
    <row r="720" spans="2:11" ht="15.75" customHeight="1" hidden="1">
      <c r="B720" s="206" t="s">
        <v>286</v>
      </c>
      <c r="C720" s="293"/>
      <c r="D720" s="237" t="s">
        <v>208</v>
      </c>
      <c r="E720" s="237" t="s">
        <v>214</v>
      </c>
      <c r="F720" s="87" t="s">
        <v>336</v>
      </c>
      <c r="G720" s="237" t="s">
        <v>287</v>
      </c>
      <c r="H720" s="237"/>
      <c r="I720" s="231">
        <f>I721</f>
        <v>0</v>
      </c>
      <c r="J720" s="231">
        <f>J721</f>
        <v>0</v>
      </c>
      <c r="K720" s="231">
        <f>K721</f>
        <v>0</v>
      </c>
    </row>
    <row r="721" spans="2:11" ht="14.25" customHeight="1" hidden="1">
      <c r="B721" s="206" t="s">
        <v>288</v>
      </c>
      <c r="C721" s="293"/>
      <c r="D721" s="237" t="s">
        <v>208</v>
      </c>
      <c r="E721" s="237" t="s">
        <v>214</v>
      </c>
      <c r="F721" s="87" t="s">
        <v>336</v>
      </c>
      <c r="G721" s="237" t="s">
        <v>289</v>
      </c>
      <c r="H721" s="237"/>
      <c r="I721" s="231">
        <f>I722</f>
        <v>0</v>
      </c>
      <c r="J721" s="231">
        <f>J722</f>
        <v>0</v>
      </c>
      <c r="K721" s="231">
        <f>K722</f>
        <v>0</v>
      </c>
    </row>
    <row r="722" spans="2:11" ht="12.75" customHeight="1" hidden="1">
      <c r="B722" s="207" t="s">
        <v>270</v>
      </c>
      <c r="C722" s="293"/>
      <c r="D722" s="237" t="s">
        <v>208</v>
      </c>
      <c r="E722" s="237" t="s">
        <v>214</v>
      </c>
      <c r="F722" s="87" t="s">
        <v>336</v>
      </c>
      <c r="G722" s="237" t="s">
        <v>289</v>
      </c>
      <c r="H722" s="237" t="s">
        <v>294</v>
      </c>
      <c r="I722" s="231"/>
      <c r="J722" s="231"/>
      <c r="K722" s="231"/>
    </row>
    <row r="723" spans="2:11" ht="12.75" customHeight="1">
      <c r="B723" s="330" t="s">
        <v>213</v>
      </c>
      <c r="C723" s="293"/>
      <c r="D723" s="237" t="s">
        <v>208</v>
      </c>
      <c r="E723" s="237" t="s">
        <v>214</v>
      </c>
      <c r="F723" s="87" t="s">
        <v>425</v>
      </c>
      <c r="G723" s="237"/>
      <c r="H723" s="237"/>
      <c r="I723" s="231">
        <f>I724</f>
        <v>1144.7</v>
      </c>
      <c r="J723" s="231">
        <f>J724</f>
        <v>0</v>
      </c>
      <c r="K723" s="231">
        <f>K724</f>
        <v>0</v>
      </c>
    </row>
    <row r="724" spans="2:11" ht="12.75" customHeight="1">
      <c r="B724" s="206" t="s">
        <v>286</v>
      </c>
      <c r="C724" s="293"/>
      <c r="D724" s="237" t="s">
        <v>208</v>
      </c>
      <c r="E724" s="237" t="s">
        <v>214</v>
      </c>
      <c r="F724" s="87" t="s">
        <v>425</v>
      </c>
      <c r="G724" s="237" t="s">
        <v>287</v>
      </c>
      <c r="H724" s="237"/>
      <c r="I724" s="231">
        <f>I725</f>
        <v>1144.7</v>
      </c>
      <c r="J724" s="231">
        <f>J725</f>
        <v>0</v>
      </c>
      <c r="K724" s="231">
        <f>K725</f>
        <v>0</v>
      </c>
    </row>
    <row r="725" spans="2:11" ht="12.75" customHeight="1">
      <c r="B725" s="206" t="s">
        <v>288</v>
      </c>
      <c r="C725" s="293"/>
      <c r="D725" s="237" t="s">
        <v>208</v>
      </c>
      <c r="E725" s="237" t="s">
        <v>214</v>
      </c>
      <c r="F725" s="87" t="s">
        <v>425</v>
      </c>
      <c r="G725" s="237" t="s">
        <v>289</v>
      </c>
      <c r="H725" s="237"/>
      <c r="I725" s="231">
        <f>I726</f>
        <v>1144.7</v>
      </c>
      <c r="J725" s="231">
        <f>J726</f>
        <v>0</v>
      </c>
      <c r="K725" s="231">
        <f>K726</f>
        <v>0</v>
      </c>
    </row>
    <row r="726" spans="2:11" ht="12.75" customHeight="1">
      <c r="B726" s="207" t="s">
        <v>270</v>
      </c>
      <c r="C726" s="293"/>
      <c r="D726" s="237" t="s">
        <v>208</v>
      </c>
      <c r="E726" s="237" t="s">
        <v>214</v>
      </c>
      <c r="F726" s="87" t="s">
        <v>425</v>
      </c>
      <c r="G726" s="237" t="s">
        <v>289</v>
      </c>
      <c r="H726" s="237" t="s">
        <v>294</v>
      </c>
      <c r="I726" s="231">
        <v>1144.7</v>
      </c>
      <c r="J726" s="231"/>
      <c r="K726" s="231"/>
    </row>
    <row r="727" spans="2:11" ht="14.25">
      <c r="B727" s="205" t="s">
        <v>426</v>
      </c>
      <c r="C727" s="293"/>
      <c r="D727" s="106" t="s">
        <v>208</v>
      </c>
      <c r="E727" s="106" t="s">
        <v>214</v>
      </c>
      <c r="F727" s="154" t="s">
        <v>427</v>
      </c>
      <c r="G727" s="237"/>
      <c r="H727" s="237"/>
      <c r="I727" s="231">
        <f>I728</f>
        <v>1200</v>
      </c>
      <c r="J727" s="231">
        <f>J728</f>
        <v>0</v>
      </c>
      <c r="K727" s="231">
        <f>K728</f>
        <v>0</v>
      </c>
    </row>
    <row r="728" spans="2:11" ht="12.75" customHeight="1">
      <c r="B728" s="206" t="s">
        <v>286</v>
      </c>
      <c r="C728" s="293"/>
      <c r="D728" s="106" t="s">
        <v>208</v>
      </c>
      <c r="E728" s="106" t="s">
        <v>214</v>
      </c>
      <c r="F728" s="154" t="s">
        <v>427</v>
      </c>
      <c r="G728" s="237" t="s">
        <v>287</v>
      </c>
      <c r="H728" s="237"/>
      <c r="I728" s="231">
        <f>I729</f>
        <v>1200</v>
      </c>
      <c r="J728" s="231">
        <f>J729</f>
        <v>0</v>
      </c>
      <c r="K728" s="231">
        <f>K729</f>
        <v>0</v>
      </c>
    </row>
    <row r="729" spans="2:11" ht="12.75" customHeight="1">
      <c r="B729" s="206" t="s">
        <v>288</v>
      </c>
      <c r="C729" s="293"/>
      <c r="D729" s="106" t="s">
        <v>208</v>
      </c>
      <c r="E729" s="106" t="s">
        <v>214</v>
      </c>
      <c r="F729" s="154" t="s">
        <v>427</v>
      </c>
      <c r="G729" s="237" t="s">
        <v>289</v>
      </c>
      <c r="H729" s="237"/>
      <c r="I729" s="231">
        <f>I730</f>
        <v>1200</v>
      </c>
      <c r="J729" s="231">
        <f>J730</f>
        <v>0</v>
      </c>
      <c r="K729" s="231">
        <f>K730</f>
        <v>0</v>
      </c>
    </row>
    <row r="730" spans="2:12" ht="12.75" customHeight="1">
      <c r="B730" s="207" t="s">
        <v>270</v>
      </c>
      <c r="C730" s="293"/>
      <c r="D730" s="106" t="s">
        <v>208</v>
      </c>
      <c r="E730" s="106" t="s">
        <v>214</v>
      </c>
      <c r="F730" s="154" t="s">
        <v>427</v>
      </c>
      <c r="G730" s="237" t="s">
        <v>289</v>
      </c>
      <c r="H730" s="237" t="s">
        <v>294</v>
      </c>
      <c r="I730" s="231">
        <v>1200</v>
      </c>
      <c r="J730" s="231"/>
      <c r="K730" s="231"/>
      <c r="L730" s="261">
        <v>1200</v>
      </c>
    </row>
    <row r="731" spans="2:11" ht="12.75" customHeight="1">
      <c r="B731" s="311" t="s">
        <v>215</v>
      </c>
      <c r="C731" s="293"/>
      <c r="D731" s="291" t="s">
        <v>208</v>
      </c>
      <c r="E731" s="291" t="s">
        <v>216</v>
      </c>
      <c r="F731" s="87"/>
      <c r="G731" s="237"/>
      <c r="H731" s="237"/>
      <c r="I731" s="231">
        <f>I732+I743</f>
        <v>2503.8</v>
      </c>
      <c r="J731" s="231">
        <f>J732</f>
        <v>1878.3</v>
      </c>
      <c r="K731" s="231">
        <f>K732</f>
        <v>2078.2999999999997</v>
      </c>
    </row>
    <row r="732" spans="2:11" ht="12.75" customHeight="1">
      <c r="B732" s="207" t="s">
        <v>274</v>
      </c>
      <c r="C732" s="293"/>
      <c r="D732" s="237" t="s">
        <v>208</v>
      </c>
      <c r="E732" s="237" t="s">
        <v>216</v>
      </c>
      <c r="F732" s="87" t="s">
        <v>301</v>
      </c>
      <c r="G732" s="237"/>
      <c r="H732" s="237"/>
      <c r="I732" s="231">
        <f>I733</f>
        <v>2447.5</v>
      </c>
      <c r="J732" s="231">
        <f>J733</f>
        <v>1878.3</v>
      </c>
      <c r="K732" s="231">
        <f>K733</f>
        <v>2078.2999999999997</v>
      </c>
    </row>
    <row r="733" spans="2:11" ht="14.25" customHeight="1">
      <c r="B733" s="294" t="s">
        <v>300</v>
      </c>
      <c r="C733" s="300"/>
      <c r="D733" s="237" t="s">
        <v>208</v>
      </c>
      <c r="E733" s="237" t="s">
        <v>216</v>
      </c>
      <c r="F733" s="87" t="s">
        <v>301</v>
      </c>
      <c r="G733" s="237"/>
      <c r="H733" s="237"/>
      <c r="I733" s="231">
        <f>I736+I739+I742</f>
        <v>2447.5</v>
      </c>
      <c r="J733" s="231">
        <f>J736+J739+J742</f>
        <v>1878.3</v>
      </c>
      <c r="K733" s="231">
        <f>K736+K739+K742</f>
        <v>2078.2999999999997</v>
      </c>
    </row>
    <row r="734" spans="2:11" ht="40.5" customHeight="1">
      <c r="B734" s="296" t="s">
        <v>278</v>
      </c>
      <c r="C734" s="293"/>
      <c r="D734" s="237" t="s">
        <v>208</v>
      </c>
      <c r="E734" s="237" t="s">
        <v>216</v>
      </c>
      <c r="F734" s="87" t="s">
        <v>301</v>
      </c>
      <c r="G734" s="237" t="s">
        <v>279</v>
      </c>
      <c r="H734" s="237"/>
      <c r="I734" s="231">
        <f>I735</f>
        <v>2223.2</v>
      </c>
      <c r="J734" s="231">
        <f>J735</f>
        <v>1852.6</v>
      </c>
      <c r="K734" s="231">
        <f>K735</f>
        <v>2052.6</v>
      </c>
    </row>
    <row r="735" spans="2:11" ht="12.75" customHeight="1">
      <c r="B735" s="207" t="s">
        <v>280</v>
      </c>
      <c r="C735" s="293"/>
      <c r="D735" s="237" t="s">
        <v>208</v>
      </c>
      <c r="E735" s="237" t="s">
        <v>216</v>
      </c>
      <c r="F735" s="87" t="s">
        <v>301</v>
      </c>
      <c r="G735" s="237" t="s">
        <v>281</v>
      </c>
      <c r="H735" s="237"/>
      <c r="I735" s="231">
        <f>I736</f>
        <v>2223.2</v>
      </c>
      <c r="J735" s="231">
        <f>J736</f>
        <v>1852.6</v>
      </c>
      <c r="K735" s="231">
        <f>K736</f>
        <v>2052.6</v>
      </c>
    </row>
    <row r="736" spans="2:11" ht="14.25" customHeight="1">
      <c r="B736" s="207" t="s">
        <v>270</v>
      </c>
      <c r="C736" s="305"/>
      <c r="D736" s="237" t="s">
        <v>208</v>
      </c>
      <c r="E736" s="237" t="s">
        <v>216</v>
      </c>
      <c r="F736" s="87" t="s">
        <v>301</v>
      </c>
      <c r="G736" s="237" t="s">
        <v>281</v>
      </c>
      <c r="H736" s="237">
        <v>2</v>
      </c>
      <c r="I736" s="231">
        <v>2223.2</v>
      </c>
      <c r="J736" s="231">
        <v>1852.6</v>
      </c>
      <c r="K736" s="231">
        <v>2052.6</v>
      </c>
    </row>
    <row r="737" spans="2:11" ht="12.75" customHeight="1">
      <c r="B737" s="206" t="s">
        <v>286</v>
      </c>
      <c r="C737" s="305"/>
      <c r="D737" s="237" t="s">
        <v>208</v>
      </c>
      <c r="E737" s="237" t="s">
        <v>216</v>
      </c>
      <c r="F737" s="87" t="s">
        <v>301</v>
      </c>
      <c r="G737" s="237" t="s">
        <v>287</v>
      </c>
      <c r="H737" s="237"/>
      <c r="I737" s="231">
        <f>I738</f>
        <v>215.5</v>
      </c>
      <c r="J737" s="231">
        <f>J738</f>
        <v>25.7</v>
      </c>
      <c r="K737" s="231">
        <f>K738</f>
        <v>25.7</v>
      </c>
    </row>
    <row r="738" spans="2:11" ht="12.75" customHeight="1">
      <c r="B738" s="206" t="s">
        <v>288</v>
      </c>
      <c r="C738" s="305"/>
      <c r="D738" s="237" t="s">
        <v>208</v>
      </c>
      <c r="E738" s="237" t="s">
        <v>216</v>
      </c>
      <c r="F738" s="87" t="s">
        <v>301</v>
      </c>
      <c r="G738" s="237" t="s">
        <v>289</v>
      </c>
      <c r="H738" s="237"/>
      <c r="I738" s="231">
        <f>I739</f>
        <v>215.5</v>
      </c>
      <c r="J738" s="231">
        <f>J739</f>
        <v>25.7</v>
      </c>
      <c r="K738" s="231">
        <f>K739</f>
        <v>25.7</v>
      </c>
    </row>
    <row r="739" spans="2:11" ht="12.75" customHeight="1">
      <c r="B739" s="207" t="s">
        <v>270</v>
      </c>
      <c r="C739" s="305"/>
      <c r="D739" s="237" t="s">
        <v>208</v>
      </c>
      <c r="E739" s="237" t="s">
        <v>216</v>
      </c>
      <c r="F739" s="87" t="s">
        <v>301</v>
      </c>
      <c r="G739" s="237" t="s">
        <v>289</v>
      </c>
      <c r="H739" s="237">
        <v>2</v>
      </c>
      <c r="I739" s="231">
        <f>187.5+28</f>
        <v>215.5</v>
      </c>
      <c r="J739" s="231">
        <v>25.7</v>
      </c>
      <c r="K739" s="231">
        <v>25.7</v>
      </c>
    </row>
    <row r="740" spans="2:11" ht="12.75" customHeight="1">
      <c r="B740" s="297" t="s">
        <v>290</v>
      </c>
      <c r="C740" s="305"/>
      <c r="D740" s="237" t="s">
        <v>208</v>
      </c>
      <c r="E740" s="237" t="s">
        <v>216</v>
      </c>
      <c r="F740" s="87" t="s">
        <v>301</v>
      </c>
      <c r="G740" s="298">
        <v>800</v>
      </c>
      <c r="H740" s="303"/>
      <c r="I740" s="231">
        <f>I741</f>
        <v>8.8</v>
      </c>
      <c r="J740" s="231">
        <f>J741</f>
        <v>0</v>
      </c>
      <c r="K740" s="231">
        <f>K741</f>
        <v>0</v>
      </c>
    </row>
    <row r="741" spans="2:11" ht="12.75" customHeight="1">
      <c r="B741" s="297" t="s">
        <v>292</v>
      </c>
      <c r="C741" s="305"/>
      <c r="D741" s="237" t="s">
        <v>208</v>
      </c>
      <c r="E741" s="237" t="s">
        <v>216</v>
      </c>
      <c r="F741" s="87" t="s">
        <v>301</v>
      </c>
      <c r="G741" s="298">
        <v>850</v>
      </c>
      <c r="H741" s="303"/>
      <c r="I741" s="231">
        <f>I742</f>
        <v>8.8</v>
      </c>
      <c r="J741" s="231">
        <f>J742</f>
        <v>0</v>
      </c>
      <c r="K741" s="231">
        <f>K742</f>
        <v>0</v>
      </c>
    </row>
    <row r="742" spans="2:11" ht="14.25" customHeight="1">
      <c r="B742" s="297" t="s">
        <v>270</v>
      </c>
      <c r="C742" s="305"/>
      <c r="D742" s="237" t="s">
        <v>208</v>
      </c>
      <c r="E742" s="237" t="s">
        <v>216</v>
      </c>
      <c r="F742" s="87" t="s">
        <v>301</v>
      </c>
      <c r="G742" s="298">
        <v>850</v>
      </c>
      <c r="H742" s="298">
        <v>2</v>
      </c>
      <c r="I742" s="231">
        <v>8.8</v>
      </c>
      <c r="J742" s="231"/>
      <c r="K742" s="231"/>
    </row>
    <row r="743" spans="2:11" ht="41.25" customHeight="1">
      <c r="B743" s="299" t="s">
        <v>282</v>
      </c>
      <c r="C743" s="388"/>
      <c r="D743" s="237" t="s">
        <v>208</v>
      </c>
      <c r="E743" s="237" t="s">
        <v>216</v>
      </c>
      <c r="F743" s="87" t="s">
        <v>283</v>
      </c>
      <c r="G743" s="389"/>
      <c r="H743" s="389"/>
      <c r="I743" s="390">
        <f>I744</f>
        <v>56.3</v>
      </c>
      <c r="J743" s="390">
        <f>J744</f>
        <v>0</v>
      </c>
      <c r="K743" s="390">
        <f>K744</f>
        <v>0</v>
      </c>
    </row>
    <row r="744" spans="2:11" ht="41.25" customHeight="1">
      <c r="B744" s="301" t="s">
        <v>278</v>
      </c>
      <c r="C744" s="388"/>
      <c r="D744" s="237" t="s">
        <v>208</v>
      </c>
      <c r="E744" s="237" t="s">
        <v>216</v>
      </c>
      <c r="F744" s="87" t="s">
        <v>283</v>
      </c>
      <c r="G744" s="237" t="s">
        <v>279</v>
      </c>
      <c r="H744" s="237"/>
      <c r="I744" s="390">
        <f>I745</f>
        <v>56.3</v>
      </c>
      <c r="J744" s="390">
        <f>J745</f>
        <v>0</v>
      </c>
      <c r="K744" s="390">
        <f>K745</f>
        <v>0</v>
      </c>
    </row>
    <row r="745" spans="2:11" ht="14.25" customHeight="1">
      <c r="B745" s="207" t="s">
        <v>280</v>
      </c>
      <c r="C745" s="305"/>
      <c r="D745" s="237" t="s">
        <v>208</v>
      </c>
      <c r="E745" s="237" t="s">
        <v>216</v>
      </c>
      <c r="F745" s="87" t="s">
        <v>283</v>
      </c>
      <c r="G745" s="237" t="s">
        <v>281</v>
      </c>
      <c r="H745" s="237"/>
      <c r="I745" s="231">
        <f>I746</f>
        <v>56.3</v>
      </c>
      <c r="J745" s="231">
        <f>J746</f>
        <v>0</v>
      </c>
      <c r="K745" s="231">
        <f>K746</f>
        <v>0</v>
      </c>
    </row>
    <row r="746" spans="2:12" ht="14.25" customHeight="1">
      <c r="B746" s="207" t="s">
        <v>271</v>
      </c>
      <c r="C746" s="305"/>
      <c r="D746" s="237" t="s">
        <v>208</v>
      </c>
      <c r="E746" s="237" t="s">
        <v>216</v>
      </c>
      <c r="F746" s="87" t="s">
        <v>283</v>
      </c>
      <c r="G746" s="237" t="s">
        <v>281</v>
      </c>
      <c r="H746" s="237" t="s">
        <v>326</v>
      </c>
      <c r="I746" s="231">
        <v>56.3</v>
      </c>
      <c r="J746" s="231"/>
      <c r="K746" s="231"/>
      <c r="L746" s="261">
        <v>56.3</v>
      </c>
    </row>
    <row r="747" spans="1:66" s="379" customFormat="1" ht="14.25" customHeight="1" hidden="1">
      <c r="A747" s="377"/>
      <c r="B747" s="367" t="s">
        <v>217</v>
      </c>
      <c r="C747" s="360"/>
      <c r="D747" s="288" t="s">
        <v>218</v>
      </c>
      <c r="E747" s="288"/>
      <c r="F747" s="349"/>
      <c r="G747" s="368"/>
      <c r="H747" s="368"/>
      <c r="I747" s="281">
        <f>I748</f>
        <v>0</v>
      </c>
      <c r="J747" s="281">
        <f>J748</f>
        <v>0</v>
      </c>
      <c r="K747" s="281">
        <f>K748</f>
        <v>0</v>
      </c>
      <c r="L747" s="261"/>
      <c r="M747" s="261"/>
      <c r="N747" s="261"/>
      <c r="O747" s="261"/>
      <c r="P747" s="261"/>
      <c r="Q747" s="261"/>
      <c r="R747" s="261"/>
      <c r="S747" s="261"/>
      <c r="T747" s="261"/>
      <c r="U747" s="261"/>
      <c r="V747" s="261"/>
      <c r="W747" s="261"/>
      <c r="X747" s="261"/>
      <c r="Y747" s="261"/>
      <c r="Z747" s="261"/>
      <c r="AA747" s="261"/>
      <c r="AB747" s="261"/>
      <c r="AC747" s="261"/>
      <c r="AD747" s="261"/>
      <c r="AE747" s="261"/>
      <c r="AF747" s="377"/>
      <c r="AG747" s="377"/>
      <c r="AH747" s="377"/>
      <c r="AI747" s="377"/>
      <c r="AJ747" s="377"/>
      <c r="AK747" s="377"/>
      <c r="AL747" s="377"/>
      <c r="AM747" s="377"/>
      <c r="AN747" s="377"/>
      <c r="AO747" s="377"/>
      <c r="AP747" s="377"/>
      <c r="AQ747" s="377"/>
      <c r="AR747" s="377"/>
      <c r="AS747" s="377"/>
      <c r="AT747" s="377"/>
      <c r="AU747" s="377"/>
      <c r="AV747" s="377"/>
      <c r="AW747" s="377"/>
      <c r="AX747" s="377"/>
      <c r="AY747" s="377"/>
      <c r="AZ747" s="377"/>
      <c r="BA747" s="377"/>
      <c r="BB747" s="377"/>
      <c r="BC747" s="377"/>
      <c r="BD747" s="377"/>
      <c r="BE747" s="377"/>
      <c r="BF747" s="377"/>
      <c r="BG747" s="377"/>
      <c r="BH747" s="377"/>
      <c r="BI747" s="377"/>
      <c r="BJ747" s="377"/>
      <c r="BK747" s="377"/>
      <c r="BL747" s="377"/>
      <c r="BM747" s="377"/>
      <c r="BN747" s="377"/>
    </row>
    <row r="748" spans="1:66" s="396" customFormat="1" ht="14.25" customHeight="1" hidden="1">
      <c r="A748" s="391"/>
      <c r="B748" s="392" t="s">
        <v>219</v>
      </c>
      <c r="C748" s="393"/>
      <c r="D748" s="291" t="s">
        <v>218</v>
      </c>
      <c r="E748" s="291" t="s">
        <v>220</v>
      </c>
      <c r="F748" s="394"/>
      <c r="G748" s="395"/>
      <c r="H748" s="395"/>
      <c r="I748" s="347">
        <f>I750+I753</f>
        <v>0</v>
      </c>
      <c r="J748" s="347">
        <f>J750</f>
        <v>0</v>
      </c>
      <c r="K748" s="347">
        <f>K750</f>
        <v>0</v>
      </c>
      <c r="L748" s="261"/>
      <c r="M748" s="261"/>
      <c r="N748" s="261"/>
      <c r="O748" s="261"/>
      <c r="P748" s="261"/>
      <c r="Q748" s="261"/>
      <c r="R748" s="261"/>
      <c r="S748" s="261"/>
      <c r="T748" s="261"/>
      <c r="U748" s="261"/>
      <c r="V748" s="261"/>
      <c r="W748" s="261"/>
      <c r="X748" s="261"/>
      <c r="Y748" s="261"/>
      <c r="Z748" s="261"/>
      <c r="AA748" s="261"/>
      <c r="AB748" s="261"/>
      <c r="AC748" s="261"/>
      <c r="AD748" s="261"/>
      <c r="AE748" s="261"/>
      <c r="AF748" s="391"/>
      <c r="AG748" s="391"/>
      <c r="AH748" s="391"/>
      <c r="AI748" s="391"/>
      <c r="AJ748" s="391"/>
      <c r="AK748" s="391"/>
      <c r="AL748" s="391"/>
      <c r="AM748" s="391"/>
      <c r="AN748" s="391"/>
      <c r="AO748" s="391"/>
      <c r="AP748" s="391"/>
      <c r="AQ748" s="391"/>
      <c r="AR748" s="391"/>
      <c r="AS748" s="391"/>
      <c r="AT748" s="391"/>
      <c r="AU748" s="391"/>
      <c r="AV748" s="391"/>
      <c r="AW748" s="391"/>
      <c r="AX748" s="391"/>
      <c r="AY748" s="391"/>
      <c r="AZ748" s="391"/>
      <c r="BA748" s="391"/>
      <c r="BB748" s="391"/>
      <c r="BC748" s="391"/>
      <c r="BD748" s="391"/>
      <c r="BE748" s="391"/>
      <c r="BF748" s="391"/>
      <c r="BG748" s="391"/>
      <c r="BH748" s="391"/>
      <c r="BI748" s="391"/>
      <c r="BJ748" s="391"/>
      <c r="BK748" s="391"/>
      <c r="BL748" s="391"/>
      <c r="BM748" s="391"/>
      <c r="BN748" s="391"/>
    </row>
    <row r="749" spans="1:66" s="396" customFormat="1" ht="28.5" customHeight="1" hidden="1">
      <c r="A749" s="391"/>
      <c r="B749" s="364" t="s">
        <v>430</v>
      </c>
      <c r="C749" s="393"/>
      <c r="D749" s="237" t="s">
        <v>218</v>
      </c>
      <c r="E749" s="237" t="s">
        <v>220</v>
      </c>
      <c r="F749" s="87" t="s">
        <v>408</v>
      </c>
      <c r="G749" s="298"/>
      <c r="H749" s="298"/>
      <c r="I749" s="231">
        <f>I750</f>
        <v>0</v>
      </c>
      <c r="J749" s="231">
        <f>J750</f>
        <v>0</v>
      </c>
      <c r="K749" s="231">
        <f>K750</f>
        <v>0</v>
      </c>
      <c r="L749" s="261"/>
      <c r="M749" s="261"/>
      <c r="N749" s="261"/>
      <c r="O749" s="261"/>
      <c r="P749" s="261"/>
      <c r="Q749" s="261"/>
      <c r="R749" s="261"/>
      <c r="S749" s="261"/>
      <c r="T749" s="261"/>
      <c r="U749" s="261"/>
      <c r="V749" s="261"/>
      <c r="W749" s="261"/>
      <c r="X749" s="261"/>
      <c r="Y749" s="261"/>
      <c r="Z749" s="261"/>
      <c r="AA749" s="261"/>
      <c r="AB749" s="261"/>
      <c r="AC749" s="261"/>
      <c r="AD749" s="261"/>
      <c r="AE749" s="261"/>
      <c r="AF749" s="391"/>
      <c r="AG749" s="391"/>
      <c r="AH749" s="391"/>
      <c r="AI749" s="391"/>
      <c r="AJ749" s="391"/>
      <c r="AK749" s="391"/>
      <c r="AL749" s="391"/>
      <c r="AM749" s="391"/>
      <c r="AN749" s="391"/>
      <c r="AO749" s="391"/>
      <c r="AP749" s="391"/>
      <c r="AQ749" s="391"/>
      <c r="AR749" s="391"/>
      <c r="AS749" s="391"/>
      <c r="AT749" s="391"/>
      <c r="AU749" s="391"/>
      <c r="AV749" s="391"/>
      <c r="AW749" s="391"/>
      <c r="AX749" s="391"/>
      <c r="AY749" s="391"/>
      <c r="AZ749" s="391"/>
      <c r="BA749" s="391"/>
      <c r="BB749" s="391"/>
      <c r="BC749" s="391"/>
      <c r="BD749" s="391"/>
      <c r="BE749" s="391"/>
      <c r="BF749" s="391"/>
      <c r="BG749" s="391"/>
      <c r="BH749" s="391"/>
      <c r="BI749" s="391"/>
      <c r="BJ749" s="391"/>
      <c r="BK749" s="391"/>
      <c r="BL749" s="391"/>
      <c r="BM749" s="391"/>
      <c r="BN749" s="391"/>
    </row>
    <row r="750" spans="2:11" ht="28.5" customHeight="1" hidden="1">
      <c r="B750" s="397" t="s">
        <v>431</v>
      </c>
      <c r="C750" s="305"/>
      <c r="D750" s="237" t="s">
        <v>218</v>
      </c>
      <c r="E750" s="237" t="s">
        <v>220</v>
      </c>
      <c r="F750" s="87" t="s">
        <v>432</v>
      </c>
      <c r="G750" s="298"/>
      <c r="H750" s="298"/>
      <c r="I750" s="231">
        <f>I751</f>
        <v>0</v>
      </c>
      <c r="J750" s="231">
        <f>J751</f>
        <v>0</v>
      </c>
      <c r="K750" s="231">
        <f>K751</f>
        <v>0</v>
      </c>
    </row>
    <row r="751" spans="2:11" ht="14.25" customHeight="1" hidden="1">
      <c r="B751" s="206" t="s">
        <v>286</v>
      </c>
      <c r="C751" s="305"/>
      <c r="D751" s="237" t="s">
        <v>218</v>
      </c>
      <c r="E751" s="237" t="s">
        <v>220</v>
      </c>
      <c r="F751" s="87" t="s">
        <v>432</v>
      </c>
      <c r="G751" s="298">
        <v>200</v>
      </c>
      <c r="H751" s="298"/>
      <c r="I751" s="231">
        <f>I752</f>
        <v>0</v>
      </c>
      <c r="J751" s="231">
        <f>J752</f>
        <v>0</v>
      </c>
      <c r="K751" s="231">
        <f>K752</f>
        <v>0</v>
      </c>
    </row>
    <row r="752" spans="2:11" ht="14.25" customHeight="1" hidden="1">
      <c r="B752" s="206" t="s">
        <v>288</v>
      </c>
      <c r="C752" s="305"/>
      <c r="D752" s="237" t="s">
        <v>218</v>
      </c>
      <c r="E752" s="237" t="s">
        <v>220</v>
      </c>
      <c r="F752" s="87" t="s">
        <v>432</v>
      </c>
      <c r="G752" s="298">
        <v>240</v>
      </c>
      <c r="H752" s="298"/>
      <c r="I752" s="231">
        <f>I754</f>
        <v>0</v>
      </c>
      <c r="J752" s="231">
        <f>J754</f>
        <v>0</v>
      </c>
      <c r="K752" s="231">
        <f>K754</f>
        <v>0</v>
      </c>
    </row>
    <row r="753" spans="2:11" ht="14.25" customHeight="1" hidden="1">
      <c r="B753" s="207" t="s">
        <v>270</v>
      </c>
      <c r="C753" s="305"/>
      <c r="D753" s="237" t="s">
        <v>218</v>
      </c>
      <c r="E753" s="237" t="s">
        <v>220</v>
      </c>
      <c r="F753" s="87" t="s">
        <v>432</v>
      </c>
      <c r="G753" s="298">
        <v>240</v>
      </c>
      <c r="H753" s="298">
        <v>2</v>
      </c>
      <c r="I753" s="231"/>
      <c r="J753" s="231"/>
      <c r="K753" s="231"/>
    </row>
    <row r="754" spans="2:11" ht="14.25" customHeight="1" hidden="1">
      <c r="B754" s="207" t="s">
        <v>271</v>
      </c>
      <c r="C754" s="305"/>
      <c r="D754" s="237" t="s">
        <v>218</v>
      </c>
      <c r="E754" s="237" t="s">
        <v>220</v>
      </c>
      <c r="F754" s="87" t="s">
        <v>432</v>
      </c>
      <c r="G754" s="298">
        <v>240</v>
      </c>
      <c r="H754" s="298">
        <v>3</v>
      </c>
      <c r="I754" s="231"/>
      <c r="J754" s="231"/>
      <c r="K754" s="231"/>
    </row>
    <row r="755" spans="2:15" ht="31.5" customHeight="1">
      <c r="B755" s="398" t="s">
        <v>624</v>
      </c>
      <c r="C755" s="360">
        <v>907</v>
      </c>
      <c r="D755" s="288"/>
      <c r="E755" s="288"/>
      <c r="F755" s="399"/>
      <c r="G755" s="288"/>
      <c r="H755" s="288"/>
      <c r="I755" s="281">
        <f>I761+I792+I960+I978</f>
        <v>163336.8</v>
      </c>
      <c r="J755" s="281">
        <f>J761+J792+J960+J978</f>
        <v>148690.7</v>
      </c>
      <c r="K755" s="281">
        <f>K761+K792+K960+K978</f>
        <v>145217.50000000003</v>
      </c>
      <c r="L755" s="261">
        <f>L829+L834+L835+L815+L878+L926+L867+L774+L791+L953+L766+L959</f>
        <v>355</v>
      </c>
      <c r="N755" s="261">
        <f>L791</f>
        <v>121</v>
      </c>
      <c r="O755" s="261">
        <v>2</v>
      </c>
    </row>
    <row r="756" spans="2:11" ht="14.25" customHeight="1" hidden="1">
      <c r="B756" s="278" t="s">
        <v>269</v>
      </c>
      <c r="C756" s="360"/>
      <c r="D756" s="288"/>
      <c r="E756" s="288"/>
      <c r="F756" s="399"/>
      <c r="G756" s="288"/>
      <c r="H756" s="288" t="s">
        <v>518</v>
      </c>
      <c r="I756" s="281"/>
      <c r="J756" s="281"/>
      <c r="K756" s="281"/>
    </row>
    <row r="757" spans="2:15" ht="14.25" customHeight="1">
      <c r="B757" s="278" t="s">
        <v>270</v>
      </c>
      <c r="C757" s="360"/>
      <c r="D757" s="288"/>
      <c r="E757" s="288"/>
      <c r="F757" s="399"/>
      <c r="G757" s="288"/>
      <c r="H757" s="288" t="s">
        <v>294</v>
      </c>
      <c r="I757" s="281">
        <f>I781+I800+I829+I835+I839+I861+I867+I893+I921+I932+I939+I942+I945+I950+I953+I965+I972+I983+I989+I788+I926+I986+I824+I897+I900+I903+I906+I770+I885+I878+I815+I956+I791</f>
        <v>60422.59999999999</v>
      </c>
      <c r="J757" s="281">
        <f>J781+J800+J829+J835+J839+J861+J867+J893+J921+J932+J939+J942+J945+J950+J953+J965+J972+J983+J989+J788+J926+J986+J824+J897+J900+J903+J906+J770+J885+J878+J815+J910</f>
        <v>52732.6</v>
      </c>
      <c r="K757" s="281">
        <f>K781+K800+K829+K835+K839+K861+K867+K893+K921+K932+K939+K942+K945+K950+K953+K965+K972+K983+K989+K788+K926+K986+K824+K897+K900+K903+K906+K770+K885+K878+K815</f>
        <v>52299.7</v>
      </c>
      <c r="N757" s="261">
        <f>L774+L766</f>
        <v>45.1</v>
      </c>
      <c r="O757" s="261">
        <v>3</v>
      </c>
    </row>
    <row r="758" spans="2:15" ht="14.25" customHeight="1">
      <c r="B758" s="278" t="s">
        <v>271</v>
      </c>
      <c r="C758" s="360"/>
      <c r="D758" s="288"/>
      <c r="E758" s="288"/>
      <c r="F758" s="399"/>
      <c r="G758" s="288"/>
      <c r="H758" s="288" t="s">
        <v>326</v>
      </c>
      <c r="I758" s="281">
        <f>I774+I777+I805+I810+I834+I840+I845+I850+I862+I868+I873+I973+I977+I927+I959+I766+I886</f>
        <v>87264.29999999999</v>
      </c>
      <c r="J758" s="281">
        <f>J774+J777+J805+J810+J834+J840+J845+J850+J862+J868+J873+J973+J977+J927+J959+J766+J886+J911</f>
        <v>82938.49999999999</v>
      </c>
      <c r="K758" s="281">
        <f>K774+K777+K805+K810+K834+K840+K845+K850+K862+K868+K873+K973+K977+K927+K959+K766+K886</f>
        <v>81087.09999999999</v>
      </c>
      <c r="O758" s="261">
        <v>4</v>
      </c>
    </row>
    <row r="759" spans="2:11" ht="14.25" customHeight="1">
      <c r="B759" s="278" t="s">
        <v>272</v>
      </c>
      <c r="C759" s="360"/>
      <c r="D759" s="288"/>
      <c r="E759" s="288"/>
      <c r="F759" s="399"/>
      <c r="G759" s="288"/>
      <c r="H759" s="288" t="s">
        <v>304</v>
      </c>
      <c r="I759" s="281">
        <f>I841+I869+I856+I887</f>
        <v>15649.900000000001</v>
      </c>
      <c r="J759" s="281">
        <f>J841+J869+J856+J887+J912</f>
        <v>13019.599999999999</v>
      </c>
      <c r="K759" s="281">
        <f>K841+K869+K856+K887+K912</f>
        <v>11830.7</v>
      </c>
    </row>
    <row r="760" spans="2:11" ht="14.25" customHeight="1" hidden="1">
      <c r="B760" s="278" t="s">
        <v>273</v>
      </c>
      <c r="C760" s="360"/>
      <c r="D760" s="288"/>
      <c r="E760" s="288"/>
      <c r="F760" s="399"/>
      <c r="G760" s="288"/>
      <c r="H760" s="288" t="s">
        <v>519</v>
      </c>
      <c r="I760" s="281"/>
      <c r="J760" s="281"/>
      <c r="K760" s="281"/>
    </row>
    <row r="761" spans="2:11" ht="12.75" customHeight="1">
      <c r="B761" s="282" t="s">
        <v>181</v>
      </c>
      <c r="C761" s="305"/>
      <c r="D761" s="288" t="s">
        <v>182</v>
      </c>
      <c r="E761" s="288"/>
      <c r="F761" s="399"/>
      <c r="G761" s="288"/>
      <c r="H761" s="288"/>
      <c r="I761" s="281">
        <f>I762</f>
        <v>539.6</v>
      </c>
      <c r="J761" s="281">
        <f>J762</f>
        <v>406.2</v>
      </c>
      <c r="K761" s="281">
        <f>K762</f>
        <v>406.2</v>
      </c>
    </row>
    <row r="762" spans="2:11" ht="12.75" customHeight="1">
      <c r="B762" s="302" t="s">
        <v>195</v>
      </c>
      <c r="C762" s="305"/>
      <c r="D762" s="291" t="s">
        <v>182</v>
      </c>
      <c r="E762" s="291" t="s">
        <v>196</v>
      </c>
      <c r="F762" s="400"/>
      <c r="G762" s="237"/>
      <c r="H762" s="237"/>
      <c r="I762" s="231">
        <f>I771+I778+I782+I763+I767</f>
        <v>539.6</v>
      </c>
      <c r="J762" s="231">
        <f>J771+J778</f>
        <v>406.2</v>
      </c>
      <c r="K762" s="231">
        <f>K771+K778</f>
        <v>406.2</v>
      </c>
    </row>
    <row r="763" spans="2:11" ht="42.75" customHeight="1">
      <c r="B763" s="299" t="s">
        <v>282</v>
      </c>
      <c r="C763" s="305"/>
      <c r="D763" s="237" t="s">
        <v>182</v>
      </c>
      <c r="E763" s="237" t="s">
        <v>196</v>
      </c>
      <c r="F763" s="295" t="s">
        <v>283</v>
      </c>
      <c r="G763" s="237"/>
      <c r="H763" s="237"/>
      <c r="I763" s="231">
        <f>I764</f>
        <v>12.4</v>
      </c>
      <c r="J763" s="231">
        <f>J764</f>
        <v>0</v>
      </c>
      <c r="K763" s="231">
        <f>K764</f>
        <v>0</v>
      </c>
    </row>
    <row r="764" spans="2:11" ht="41.25" customHeight="1">
      <c r="B764" s="301" t="s">
        <v>278</v>
      </c>
      <c r="C764" s="305"/>
      <c r="D764" s="237" t="s">
        <v>182</v>
      </c>
      <c r="E764" s="237" t="s">
        <v>196</v>
      </c>
      <c r="F764" s="295" t="s">
        <v>283</v>
      </c>
      <c r="G764" s="237" t="s">
        <v>279</v>
      </c>
      <c r="H764" s="237"/>
      <c r="I764" s="231">
        <f>I765</f>
        <v>12.4</v>
      </c>
      <c r="J764" s="231">
        <f>J765</f>
        <v>0</v>
      </c>
      <c r="K764" s="231">
        <f>K765</f>
        <v>0</v>
      </c>
    </row>
    <row r="765" spans="2:11" ht="14.25" customHeight="1">
      <c r="B765" s="301" t="s">
        <v>280</v>
      </c>
      <c r="C765" s="305"/>
      <c r="D765" s="237" t="s">
        <v>182</v>
      </c>
      <c r="E765" s="237" t="s">
        <v>196</v>
      </c>
      <c r="F765" s="295" t="s">
        <v>283</v>
      </c>
      <c r="G765" s="237" t="s">
        <v>281</v>
      </c>
      <c r="H765" s="237"/>
      <c r="I765" s="231">
        <f>I766</f>
        <v>12.4</v>
      </c>
      <c r="J765" s="231">
        <f>J766</f>
        <v>0</v>
      </c>
      <c r="K765" s="231">
        <f>K766</f>
        <v>0</v>
      </c>
    </row>
    <row r="766" spans="2:12" ht="12.75" customHeight="1">
      <c r="B766" s="301" t="s">
        <v>271</v>
      </c>
      <c r="C766" s="305"/>
      <c r="D766" s="237" t="s">
        <v>182</v>
      </c>
      <c r="E766" s="237" t="s">
        <v>196</v>
      </c>
      <c r="F766" s="295" t="s">
        <v>283</v>
      </c>
      <c r="G766" s="237" t="s">
        <v>281</v>
      </c>
      <c r="H766" s="237">
        <v>3</v>
      </c>
      <c r="I766" s="231">
        <v>12.4</v>
      </c>
      <c r="J766" s="231"/>
      <c r="K766" s="231"/>
      <c r="L766" s="261">
        <v>12.4</v>
      </c>
    </row>
    <row r="767" spans="2:11" ht="42" customHeight="1" hidden="1">
      <c r="B767" s="401" t="s">
        <v>331</v>
      </c>
      <c r="C767" s="305"/>
      <c r="D767" s="237" t="s">
        <v>182</v>
      </c>
      <c r="E767" s="237" t="s">
        <v>196</v>
      </c>
      <c r="F767" s="295" t="s">
        <v>332</v>
      </c>
      <c r="G767" s="237"/>
      <c r="H767" s="237"/>
      <c r="I767" s="231">
        <f>I768</f>
        <v>0</v>
      </c>
      <c r="J767" s="231">
        <f>J768</f>
        <v>0</v>
      </c>
      <c r="K767" s="231">
        <f>K768</f>
        <v>0</v>
      </c>
    </row>
    <row r="768" spans="2:11" ht="41.25" customHeight="1" hidden="1">
      <c r="B768" s="402" t="s">
        <v>278</v>
      </c>
      <c r="C768" s="305"/>
      <c r="D768" s="237" t="s">
        <v>182</v>
      </c>
      <c r="E768" s="237" t="s">
        <v>196</v>
      </c>
      <c r="F768" s="295" t="s">
        <v>332</v>
      </c>
      <c r="G768" s="237" t="s">
        <v>279</v>
      </c>
      <c r="H768" s="237"/>
      <c r="I768" s="231">
        <f>I769</f>
        <v>0</v>
      </c>
      <c r="J768" s="231">
        <f>J769</f>
        <v>0</v>
      </c>
      <c r="K768" s="231">
        <f>K769</f>
        <v>0</v>
      </c>
    </row>
    <row r="769" spans="2:11" ht="12.75" customHeight="1" hidden="1">
      <c r="B769" s="207" t="s">
        <v>280</v>
      </c>
      <c r="C769" s="305"/>
      <c r="D769" s="237" t="s">
        <v>182</v>
      </c>
      <c r="E769" s="237" t="s">
        <v>196</v>
      </c>
      <c r="F769" s="295" t="s">
        <v>332</v>
      </c>
      <c r="G769" s="237" t="s">
        <v>281</v>
      </c>
      <c r="H769" s="237"/>
      <c r="I769" s="231">
        <f>I770</f>
        <v>0</v>
      </c>
      <c r="J769" s="231">
        <f>J770</f>
        <v>0</v>
      </c>
      <c r="K769" s="231">
        <f>K770</f>
        <v>0</v>
      </c>
    </row>
    <row r="770" spans="2:11" ht="12.75" customHeight="1" hidden="1">
      <c r="B770" s="207" t="s">
        <v>270</v>
      </c>
      <c r="C770" s="305"/>
      <c r="D770" s="237" t="s">
        <v>182</v>
      </c>
      <c r="E770" s="237" t="s">
        <v>196</v>
      </c>
      <c r="F770" s="295" t="s">
        <v>332</v>
      </c>
      <c r="G770" s="237" t="s">
        <v>281</v>
      </c>
      <c r="H770" s="237" t="s">
        <v>294</v>
      </c>
      <c r="I770" s="231"/>
      <c r="J770" s="231"/>
      <c r="K770" s="231"/>
    </row>
    <row r="771" spans="2:11" ht="40.5" customHeight="1">
      <c r="B771" s="304" t="s">
        <v>327</v>
      </c>
      <c r="C771" s="305"/>
      <c r="D771" s="237" t="s">
        <v>182</v>
      </c>
      <c r="E771" s="237" t="s">
        <v>196</v>
      </c>
      <c r="F771" s="295" t="s">
        <v>328</v>
      </c>
      <c r="G771" s="237"/>
      <c r="H771" s="237"/>
      <c r="I771" s="231">
        <f>I772+I775</f>
        <v>359.3</v>
      </c>
      <c r="J771" s="231">
        <f>J772+J775</f>
        <v>359.3</v>
      </c>
      <c r="K771" s="231">
        <f>K772+K775</f>
        <v>359.3</v>
      </c>
    </row>
    <row r="772" spans="2:11" ht="41.25" customHeight="1">
      <c r="B772" s="296" t="s">
        <v>278</v>
      </c>
      <c r="C772" s="305"/>
      <c r="D772" s="237" t="s">
        <v>182</v>
      </c>
      <c r="E772" s="237" t="s">
        <v>196</v>
      </c>
      <c r="F772" s="295" t="s">
        <v>328</v>
      </c>
      <c r="G772" s="237" t="s">
        <v>279</v>
      </c>
      <c r="H772" s="237"/>
      <c r="I772" s="231">
        <f>I773</f>
        <v>309.3</v>
      </c>
      <c r="J772" s="231">
        <f>J773</f>
        <v>309.3</v>
      </c>
      <c r="K772" s="231">
        <f>K773</f>
        <v>309.3</v>
      </c>
    </row>
    <row r="773" spans="2:11" ht="14.25" customHeight="1">
      <c r="B773" s="207" t="s">
        <v>280</v>
      </c>
      <c r="C773" s="305"/>
      <c r="D773" s="237" t="s">
        <v>182</v>
      </c>
      <c r="E773" s="237" t="s">
        <v>196</v>
      </c>
      <c r="F773" s="295" t="s">
        <v>328</v>
      </c>
      <c r="G773" s="237" t="s">
        <v>281</v>
      </c>
      <c r="H773" s="237"/>
      <c r="I773" s="231">
        <f>I774</f>
        <v>309.3</v>
      </c>
      <c r="J773" s="231">
        <f>J774</f>
        <v>309.3</v>
      </c>
      <c r="K773" s="231">
        <f>K774</f>
        <v>309.3</v>
      </c>
    </row>
    <row r="774" spans="2:12" ht="12.75" customHeight="1">
      <c r="B774" s="207" t="s">
        <v>271</v>
      </c>
      <c r="C774" s="305"/>
      <c r="D774" s="237" t="s">
        <v>182</v>
      </c>
      <c r="E774" s="237" t="s">
        <v>196</v>
      </c>
      <c r="F774" s="295" t="s">
        <v>328</v>
      </c>
      <c r="G774" s="237" t="s">
        <v>281</v>
      </c>
      <c r="H774" s="237">
        <v>3</v>
      </c>
      <c r="I774" s="231">
        <v>309.3</v>
      </c>
      <c r="J774" s="231">
        <v>309.3</v>
      </c>
      <c r="K774" s="231">
        <v>309.3</v>
      </c>
      <c r="L774" s="261">
        <v>32.7</v>
      </c>
    </row>
    <row r="775" spans="2:11" ht="12.75" customHeight="1">
      <c r="B775" s="206" t="s">
        <v>286</v>
      </c>
      <c r="C775" s="305"/>
      <c r="D775" s="237" t="s">
        <v>182</v>
      </c>
      <c r="E775" s="237" t="s">
        <v>196</v>
      </c>
      <c r="F775" s="295" t="s">
        <v>328</v>
      </c>
      <c r="G775" s="274">
        <v>200</v>
      </c>
      <c r="H775" s="237"/>
      <c r="I775" s="231">
        <f>I776</f>
        <v>50</v>
      </c>
      <c r="J775" s="231">
        <f>J776</f>
        <v>50</v>
      </c>
      <c r="K775" s="231">
        <f>K776</f>
        <v>50</v>
      </c>
    </row>
    <row r="776" spans="2:11" ht="12.75" customHeight="1">
      <c r="B776" s="206" t="s">
        <v>288</v>
      </c>
      <c r="C776" s="305"/>
      <c r="D776" s="237" t="s">
        <v>182</v>
      </c>
      <c r="E776" s="237" t="s">
        <v>196</v>
      </c>
      <c r="F776" s="295" t="s">
        <v>328</v>
      </c>
      <c r="G776" s="274">
        <v>240</v>
      </c>
      <c r="H776" s="237"/>
      <c r="I776" s="231">
        <f>I777</f>
        <v>50</v>
      </c>
      <c r="J776" s="231">
        <f>J777</f>
        <v>50</v>
      </c>
      <c r="K776" s="231">
        <f>K777</f>
        <v>50</v>
      </c>
    </row>
    <row r="777" spans="2:11" ht="14.25" customHeight="1">
      <c r="B777" s="207" t="s">
        <v>271</v>
      </c>
      <c r="C777" s="305"/>
      <c r="D777" s="237" t="s">
        <v>182</v>
      </c>
      <c r="E777" s="237" t="s">
        <v>196</v>
      </c>
      <c r="F777" s="295" t="s">
        <v>328</v>
      </c>
      <c r="G777" s="274">
        <v>240</v>
      </c>
      <c r="H777" s="237" t="s">
        <v>326</v>
      </c>
      <c r="I777" s="231">
        <v>50</v>
      </c>
      <c r="J777" s="231">
        <v>50</v>
      </c>
      <c r="K777" s="231">
        <v>50</v>
      </c>
    </row>
    <row r="778" spans="2:11" ht="27.75" customHeight="1">
      <c r="B778" s="296" t="s">
        <v>335</v>
      </c>
      <c r="C778" s="305"/>
      <c r="D778" s="237" t="s">
        <v>182</v>
      </c>
      <c r="E778" s="237" t="s">
        <v>196</v>
      </c>
      <c r="F778" s="295" t="s">
        <v>336</v>
      </c>
      <c r="G778" s="237"/>
      <c r="H778" s="237"/>
      <c r="I778" s="231">
        <f>I779+I789</f>
        <v>167.9</v>
      </c>
      <c r="J778" s="231">
        <f>J779</f>
        <v>46.9</v>
      </c>
      <c r="K778" s="231">
        <f>K779</f>
        <v>46.9</v>
      </c>
    </row>
    <row r="779" spans="2:11" ht="41.25" customHeight="1">
      <c r="B779" s="296" t="s">
        <v>278</v>
      </c>
      <c r="C779" s="305"/>
      <c r="D779" s="237" t="s">
        <v>182</v>
      </c>
      <c r="E779" s="237" t="s">
        <v>196</v>
      </c>
      <c r="F779" s="295" t="s">
        <v>336</v>
      </c>
      <c r="G779" s="237" t="s">
        <v>279</v>
      </c>
      <c r="H779" s="237"/>
      <c r="I779" s="231">
        <f>I780</f>
        <v>46.9</v>
      </c>
      <c r="J779" s="231">
        <f>J780</f>
        <v>46.9</v>
      </c>
      <c r="K779" s="231">
        <f>K780</f>
        <v>46.9</v>
      </c>
    </row>
    <row r="780" spans="2:11" ht="12.75" customHeight="1">
      <c r="B780" s="207" t="s">
        <v>280</v>
      </c>
      <c r="C780" s="305"/>
      <c r="D780" s="237" t="s">
        <v>182</v>
      </c>
      <c r="E780" s="237" t="s">
        <v>196</v>
      </c>
      <c r="F780" s="295" t="s">
        <v>336</v>
      </c>
      <c r="G780" s="237" t="s">
        <v>281</v>
      </c>
      <c r="H780" s="237"/>
      <c r="I780" s="231">
        <f>I781</f>
        <v>46.9</v>
      </c>
      <c r="J780" s="231">
        <f>J781</f>
        <v>46.9</v>
      </c>
      <c r="K780" s="231">
        <f>K781</f>
        <v>46.9</v>
      </c>
    </row>
    <row r="781" spans="2:11" ht="12.75" customHeight="1">
      <c r="B781" s="207" t="s">
        <v>270</v>
      </c>
      <c r="C781" s="305"/>
      <c r="D781" s="237" t="s">
        <v>182</v>
      </c>
      <c r="E781" s="237" t="s">
        <v>196</v>
      </c>
      <c r="F781" s="295" t="s">
        <v>336</v>
      </c>
      <c r="G781" s="237" t="s">
        <v>281</v>
      </c>
      <c r="H781" s="237" t="s">
        <v>294</v>
      </c>
      <c r="I781" s="231">
        <v>46.9</v>
      </c>
      <c r="J781" s="231">
        <v>46.9</v>
      </c>
      <c r="K781" s="231">
        <v>46.9</v>
      </c>
    </row>
    <row r="782" spans="2:11" ht="40.5" customHeight="1" hidden="1">
      <c r="B782" s="403" t="s">
        <v>319</v>
      </c>
      <c r="C782" s="303"/>
      <c r="D782" s="237" t="s">
        <v>182</v>
      </c>
      <c r="E782" s="237" t="s">
        <v>196</v>
      </c>
      <c r="F782" s="322" t="s">
        <v>320</v>
      </c>
      <c r="G782" s="237"/>
      <c r="H782" s="237"/>
      <c r="I782" s="231">
        <f>I785</f>
        <v>0</v>
      </c>
      <c r="J782" s="231">
        <f>J785</f>
        <v>0</v>
      </c>
      <c r="K782" s="231">
        <f>K785</f>
        <v>0</v>
      </c>
    </row>
    <row r="783" spans="2:11" ht="12.75" customHeight="1" hidden="1">
      <c r="B783" s="294"/>
      <c r="C783" s="303"/>
      <c r="D783" s="237"/>
      <c r="E783" s="237"/>
      <c r="F783" s="322" t="s">
        <v>313</v>
      </c>
      <c r="G783" s="237"/>
      <c r="H783" s="237"/>
      <c r="I783" s="231">
        <f>I784</f>
        <v>0</v>
      </c>
      <c r="J783" s="231"/>
      <c r="K783" s="231"/>
    </row>
    <row r="784" spans="2:11" ht="15.75" customHeight="1" hidden="1">
      <c r="B784" s="294"/>
      <c r="C784" s="293"/>
      <c r="D784" s="237"/>
      <c r="E784" s="237"/>
      <c r="F784" s="322" t="s">
        <v>313</v>
      </c>
      <c r="G784" s="237"/>
      <c r="H784" s="237"/>
      <c r="I784" s="231">
        <f>I785</f>
        <v>0</v>
      </c>
      <c r="J784" s="231"/>
      <c r="K784" s="231"/>
    </row>
    <row r="785" spans="2:11" ht="12.75" customHeight="1" hidden="1">
      <c r="B785" s="294" t="s">
        <v>298</v>
      </c>
      <c r="C785" s="293"/>
      <c r="D785" s="237" t="s">
        <v>182</v>
      </c>
      <c r="E785" s="237" t="s">
        <v>196</v>
      </c>
      <c r="F785" s="87" t="s">
        <v>321</v>
      </c>
      <c r="G785" s="237"/>
      <c r="H785" s="237"/>
      <c r="I785" s="231">
        <f>I786</f>
        <v>0</v>
      </c>
      <c r="J785" s="231">
        <f>J786</f>
        <v>0</v>
      </c>
      <c r="K785" s="231">
        <f>K786</f>
        <v>0</v>
      </c>
    </row>
    <row r="786" spans="2:11" ht="12.75" customHeight="1" hidden="1">
      <c r="B786" s="206" t="s">
        <v>286</v>
      </c>
      <c r="C786" s="293"/>
      <c r="D786" s="237" t="s">
        <v>182</v>
      </c>
      <c r="E786" s="237" t="s">
        <v>196</v>
      </c>
      <c r="F786" s="87" t="s">
        <v>321</v>
      </c>
      <c r="G786" s="237" t="s">
        <v>287</v>
      </c>
      <c r="H786" s="237"/>
      <c r="I786" s="231">
        <f>I787</f>
        <v>0</v>
      </c>
      <c r="J786" s="231">
        <f>J787</f>
        <v>0</v>
      </c>
      <c r="K786" s="231">
        <f>K787</f>
        <v>0</v>
      </c>
    </row>
    <row r="787" spans="2:11" ht="12.75" customHeight="1" hidden="1">
      <c r="B787" s="206" t="s">
        <v>288</v>
      </c>
      <c r="C787" s="293"/>
      <c r="D787" s="237" t="s">
        <v>182</v>
      </c>
      <c r="E787" s="237" t="s">
        <v>196</v>
      </c>
      <c r="F787" s="87" t="s">
        <v>321</v>
      </c>
      <c r="G787" s="237" t="s">
        <v>289</v>
      </c>
      <c r="H787" s="237"/>
      <c r="I787" s="231">
        <f>I788</f>
        <v>0</v>
      </c>
      <c r="J787" s="231">
        <f>J788</f>
        <v>0</v>
      </c>
      <c r="K787" s="231">
        <f>K788</f>
        <v>0</v>
      </c>
    </row>
    <row r="788" spans="2:11" ht="12.75" customHeight="1" hidden="1">
      <c r="B788" s="207" t="s">
        <v>270</v>
      </c>
      <c r="C788" s="293"/>
      <c r="D788" s="237" t="s">
        <v>182</v>
      </c>
      <c r="E788" s="237" t="s">
        <v>196</v>
      </c>
      <c r="F788" s="87" t="s">
        <v>321</v>
      </c>
      <c r="G788" s="237" t="s">
        <v>289</v>
      </c>
      <c r="H788" s="237">
        <v>2</v>
      </c>
      <c r="I788" s="231"/>
      <c r="J788" s="231"/>
      <c r="K788" s="231"/>
    </row>
    <row r="789" spans="2:11" ht="12.75" customHeight="1">
      <c r="B789" s="404" t="s">
        <v>286</v>
      </c>
      <c r="C789" s="293"/>
      <c r="D789" s="106" t="s">
        <v>182</v>
      </c>
      <c r="E789" s="106" t="s">
        <v>196</v>
      </c>
      <c r="F789" s="152" t="s">
        <v>336</v>
      </c>
      <c r="G789" s="101">
        <v>200</v>
      </c>
      <c r="H789" s="101"/>
      <c r="I789" s="231">
        <f>I791</f>
        <v>121</v>
      </c>
      <c r="J789" s="231"/>
      <c r="K789" s="231"/>
    </row>
    <row r="790" spans="2:11" ht="12.75" customHeight="1">
      <c r="B790" s="404" t="s">
        <v>288</v>
      </c>
      <c r="C790" s="293"/>
      <c r="D790" s="106" t="s">
        <v>182</v>
      </c>
      <c r="E790" s="106" t="s">
        <v>196</v>
      </c>
      <c r="F790" s="152" t="s">
        <v>336</v>
      </c>
      <c r="G790" s="101">
        <v>240</v>
      </c>
      <c r="H790" s="101"/>
      <c r="I790" s="231">
        <f>I791</f>
        <v>121</v>
      </c>
      <c r="J790" s="231"/>
      <c r="K790" s="231"/>
    </row>
    <row r="791" spans="2:12" ht="12.75" customHeight="1">
      <c r="B791" s="203" t="s">
        <v>270</v>
      </c>
      <c r="C791" s="293"/>
      <c r="D791" s="106" t="s">
        <v>182</v>
      </c>
      <c r="E791" s="106" t="s">
        <v>196</v>
      </c>
      <c r="F791" s="152" t="s">
        <v>336</v>
      </c>
      <c r="G791" s="101">
        <v>240</v>
      </c>
      <c r="H791" s="101">
        <v>2</v>
      </c>
      <c r="I791" s="231">
        <v>121</v>
      </c>
      <c r="J791" s="231"/>
      <c r="K791" s="231"/>
      <c r="L791" s="261">
        <v>121</v>
      </c>
    </row>
    <row r="792" spans="2:11" ht="14.25" customHeight="1">
      <c r="B792" s="282" t="s">
        <v>221</v>
      </c>
      <c r="C792" s="360"/>
      <c r="D792" s="288" t="s">
        <v>222</v>
      </c>
      <c r="E792" s="405"/>
      <c r="F792" s="288"/>
      <c r="G792" s="288"/>
      <c r="H792" s="288"/>
      <c r="I792" s="281">
        <f>I793+I816+I879+I915+I933</f>
        <v>161827.9</v>
      </c>
      <c r="J792" s="281">
        <f>J793+J816+J879+J915+J933</f>
        <v>147365.9</v>
      </c>
      <c r="K792" s="281">
        <f>K793+K816+K879+K915+K933</f>
        <v>143919.7</v>
      </c>
    </row>
    <row r="793" spans="2:11" ht="12.75" customHeight="1">
      <c r="B793" s="306" t="s">
        <v>223</v>
      </c>
      <c r="C793" s="305"/>
      <c r="D793" s="291" t="s">
        <v>222</v>
      </c>
      <c r="E793" s="291" t="s">
        <v>224</v>
      </c>
      <c r="F793" s="288"/>
      <c r="G793" s="288"/>
      <c r="H793" s="288"/>
      <c r="I793" s="231">
        <f>I794+I801+I806+I811</f>
        <v>25001.3</v>
      </c>
      <c r="J793" s="231">
        <f>J794+J801+J806+J811</f>
        <v>22935.199999999997</v>
      </c>
      <c r="K793" s="231">
        <f>K794+K801+K806+K811</f>
        <v>22437</v>
      </c>
    </row>
    <row r="794" spans="2:11" ht="26.25" customHeight="1">
      <c r="B794" s="307" t="s">
        <v>433</v>
      </c>
      <c r="C794" s="305"/>
      <c r="D794" s="237" t="s">
        <v>222</v>
      </c>
      <c r="E794" s="237" t="s">
        <v>224</v>
      </c>
      <c r="F794" s="322" t="s">
        <v>434</v>
      </c>
      <c r="G794" s="237"/>
      <c r="H794" s="237"/>
      <c r="I794" s="231">
        <f aca="true" t="shared" si="15" ref="I794:I799">I795</f>
        <v>10417.3</v>
      </c>
      <c r="J794" s="231">
        <f aca="true" t="shared" si="16" ref="J794:J799">J795</f>
        <v>8831.4</v>
      </c>
      <c r="K794" s="231">
        <f aca="true" t="shared" si="17" ref="K794:K799">K795</f>
        <v>8531.4</v>
      </c>
    </row>
    <row r="795" spans="2:11" ht="12.75" customHeight="1">
      <c r="B795" s="325" t="s">
        <v>435</v>
      </c>
      <c r="C795" s="305"/>
      <c r="D795" s="237" t="s">
        <v>222</v>
      </c>
      <c r="E795" s="237" t="s">
        <v>224</v>
      </c>
      <c r="F795" s="87" t="s">
        <v>436</v>
      </c>
      <c r="G795" s="237"/>
      <c r="H795" s="237"/>
      <c r="I795" s="231">
        <f t="shared" si="15"/>
        <v>10417.3</v>
      </c>
      <c r="J795" s="231">
        <f t="shared" si="16"/>
        <v>8831.4</v>
      </c>
      <c r="K795" s="231">
        <f t="shared" si="17"/>
        <v>8531.4</v>
      </c>
    </row>
    <row r="796" spans="2:11" ht="14.25" customHeight="1">
      <c r="B796" s="325" t="s">
        <v>437</v>
      </c>
      <c r="C796" s="305"/>
      <c r="D796" s="237" t="s">
        <v>222</v>
      </c>
      <c r="E796" s="237" t="s">
        <v>224</v>
      </c>
      <c r="F796" s="87" t="s">
        <v>438</v>
      </c>
      <c r="G796" s="237"/>
      <c r="H796" s="237"/>
      <c r="I796" s="231">
        <f t="shared" si="15"/>
        <v>10417.3</v>
      </c>
      <c r="J796" s="231">
        <f t="shared" si="16"/>
        <v>8831.4</v>
      </c>
      <c r="K796" s="231">
        <f t="shared" si="17"/>
        <v>8531.4</v>
      </c>
    </row>
    <row r="797" spans="2:11" ht="12.75" customHeight="1">
      <c r="B797" s="324" t="s">
        <v>439</v>
      </c>
      <c r="C797" s="305"/>
      <c r="D797" s="237" t="s">
        <v>222</v>
      </c>
      <c r="E797" s="237" t="s">
        <v>224</v>
      </c>
      <c r="F797" s="322" t="s">
        <v>440</v>
      </c>
      <c r="G797" s="237"/>
      <c r="H797" s="237"/>
      <c r="I797" s="231">
        <f t="shared" si="15"/>
        <v>10417.3</v>
      </c>
      <c r="J797" s="231">
        <f t="shared" si="16"/>
        <v>8831.4</v>
      </c>
      <c r="K797" s="231">
        <f t="shared" si="17"/>
        <v>8531.4</v>
      </c>
    </row>
    <row r="798" spans="2:11" ht="14.25" customHeight="1">
      <c r="B798" s="207" t="s">
        <v>441</v>
      </c>
      <c r="C798" s="305"/>
      <c r="D798" s="237" t="s">
        <v>222</v>
      </c>
      <c r="E798" s="237" t="s">
        <v>224</v>
      </c>
      <c r="F798" s="322" t="s">
        <v>440</v>
      </c>
      <c r="G798" s="237" t="s">
        <v>354</v>
      </c>
      <c r="H798" s="237"/>
      <c r="I798" s="231">
        <f t="shared" si="15"/>
        <v>10417.3</v>
      </c>
      <c r="J798" s="231">
        <f t="shared" si="16"/>
        <v>8831.4</v>
      </c>
      <c r="K798" s="231">
        <f t="shared" si="17"/>
        <v>8531.4</v>
      </c>
    </row>
    <row r="799" spans="2:11" ht="12.75" customHeight="1">
      <c r="B799" s="207" t="s">
        <v>442</v>
      </c>
      <c r="C799" s="305"/>
      <c r="D799" s="237" t="s">
        <v>222</v>
      </c>
      <c r="E799" s="237" t="s">
        <v>224</v>
      </c>
      <c r="F799" s="322" t="s">
        <v>440</v>
      </c>
      <c r="G799" s="237">
        <v>610</v>
      </c>
      <c r="H799" s="237"/>
      <c r="I799" s="231">
        <f t="shared" si="15"/>
        <v>10417.3</v>
      </c>
      <c r="J799" s="231">
        <f t="shared" si="16"/>
        <v>8831.4</v>
      </c>
      <c r="K799" s="231">
        <f t="shared" si="17"/>
        <v>8531.4</v>
      </c>
    </row>
    <row r="800" spans="2:11" ht="12.75" customHeight="1">
      <c r="B800" s="207" t="s">
        <v>270</v>
      </c>
      <c r="C800" s="305"/>
      <c r="D800" s="237" t="s">
        <v>222</v>
      </c>
      <c r="E800" s="237" t="s">
        <v>224</v>
      </c>
      <c r="F800" s="322" t="s">
        <v>440</v>
      </c>
      <c r="G800" s="237">
        <v>610</v>
      </c>
      <c r="H800" s="237">
        <v>2</v>
      </c>
      <c r="I800" s="231">
        <v>10417.3</v>
      </c>
      <c r="J800" s="231">
        <v>8831.4</v>
      </c>
      <c r="K800" s="231">
        <v>8531.4</v>
      </c>
    </row>
    <row r="801" spans="2:11" ht="66.75" customHeight="1">
      <c r="B801" s="406" t="s">
        <v>443</v>
      </c>
      <c r="C801" s="305"/>
      <c r="D801" s="237" t="s">
        <v>222</v>
      </c>
      <c r="E801" s="237" t="s">
        <v>224</v>
      </c>
      <c r="F801" s="400" t="s">
        <v>444</v>
      </c>
      <c r="G801" s="237"/>
      <c r="H801" s="237"/>
      <c r="I801" s="231">
        <f>I802</f>
        <v>14584</v>
      </c>
      <c r="J801" s="231">
        <f>J802</f>
        <v>14103.8</v>
      </c>
      <c r="K801" s="231">
        <f>K802</f>
        <v>13905.6</v>
      </c>
    </row>
    <row r="802" spans="2:11" ht="12.75" customHeight="1">
      <c r="B802" s="325" t="s">
        <v>437</v>
      </c>
      <c r="C802" s="293"/>
      <c r="D802" s="237" t="s">
        <v>222</v>
      </c>
      <c r="E802" s="237" t="s">
        <v>224</v>
      </c>
      <c r="F802" s="400" t="s">
        <v>445</v>
      </c>
      <c r="G802" s="237"/>
      <c r="H802" s="237"/>
      <c r="I802" s="231">
        <f>I803</f>
        <v>14584</v>
      </c>
      <c r="J802" s="231">
        <f>J803</f>
        <v>14103.8</v>
      </c>
      <c r="K802" s="231">
        <f>K803</f>
        <v>13905.6</v>
      </c>
    </row>
    <row r="803" spans="2:11" ht="14.25" customHeight="1">
      <c r="B803" s="207" t="s">
        <v>441</v>
      </c>
      <c r="C803" s="293"/>
      <c r="D803" s="237" t="s">
        <v>222</v>
      </c>
      <c r="E803" s="237" t="s">
        <v>224</v>
      </c>
      <c r="F803" s="400" t="s">
        <v>445</v>
      </c>
      <c r="G803" s="237" t="s">
        <v>354</v>
      </c>
      <c r="H803" s="237"/>
      <c r="I803" s="231">
        <f>I804</f>
        <v>14584</v>
      </c>
      <c r="J803" s="231">
        <f>J804</f>
        <v>14103.8</v>
      </c>
      <c r="K803" s="231">
        <f>K804</f>
        <v>13905.6</v>
      </c>
    </row>
    <row r="804" spans="2:11" ht="12.75" customHeight="1">
      <c r="B804" s="207" t="s">
        <v>442</v>
      </c>
      <c r="C804" s="293"/>
      <c r="D804" s="237" t="s">
        <v>222</v>
      </c>
      <c r="E804" s="237" t="s">
        <v>224</v>
      </c>
      <c r="F804" s="400" t="s">
        <v>445</v>
      </c>
      <c r="G804" s="237">
        <v>610</v>
      </c>
      <c r="H804" s="237"/>
      <c r="I804" s="231">
        <f>I805</f>
        <v>14584</v>
      </c>
      <c r="J804" s="231">
        <f>J805</f>
        <v>14103.8</v>
      </c>
      <c r="K804" s="231">
        <f>K805</f>
        <v>13905.6</v>
      </c>
    </row>
    <row r="805" spans="2:11" ht="14.25" customHeight="1">
      <c r="B805" s="325" t="s">
        <v>271</v>
      </c>
      <c r="C805" s="293"/>
      <c r="D805" s="237" t="s">
        <v>222</v>
      </c>
      <c r="E805" s="237" t="s">
        <v>224</v>
      </c>
      <c r="F805" s="400" t="s">
        <v>445</v>
      </c>
      <c r="G805" s="237">
        <v>610</v>
      </c>
      <c r="H805" s="237" t="s">
        <v>326</v>
      </c>
      <c r="I805" s="231">
        <v>14584</v>
      </c>
      <c r="J805" s="231">
        <v>14103.8</v>
      </c>
      <c r="K805" s="231">
        <v>13905.6</v>
      </c>
    </row>
    <row r="806" spans="2:11" ht="12.75" customHeight="1" hidden="1">
      <c r="B806" s="207" t="s">
        <v>274</v>
      </c>
      <c r="C806" s="293"/>
      <c r="D806" s="237" t="s">
        <v>222</v>
      </c>
      <c r="E806" s="237" t="s">
        <v>224</v>
      </c>
      <c r="F806" s="322" t="s">
        <v>275</v>
      </c>
      <c r="G806" s="237"/>
      <c r="H806" s="237"/>
      <c r="I806" s="231">
        <f>I807</f>
        <v>0</v>
      </c>
      <c r="J806" s="231">
        <f>J807</f>
        <v>0</v>
      </c>
      <c r="K806" s="231">
        <f>K807</f>
        <v>0</v>
      </c>
    </row>
    <row r="807" spans="2:11" ht="26.25" customHeight="1" hidden="1">
      <c r="B807" s="296" t="s">
        <v>405</v>
      </c>
      <c r="C807" s="293"/>
      <c r="D807" s="237" t="s">
        <v>222</v>
      </c>
      <c r="E807" s="237" t="s">
        <v>224</v>
      </c>
      <c r="F807" s="322" t="s">
        <v>406</v>
      </c>
      <c r="G807" s="237"/>
      <c r="H807" s="237"/>
      <c r="I807" s="231">
        <f>I808</f>
        <v>0</v>
      </c>
      <c r="J807" s="231">
        <f>J808</f>
        <v>0</v>
      </c>
      <c r="K807" s="231">
        <f>K808</f>
        <v>0</v>
      </c>
    </row>
    <row r="808" spans="2:11" ht="12.75" customHeight="1" hidden="1">
      <c r="B808" s="207" t="s">
        <v>441</v>
      </c>
      <c r="C808" s="293"/>
      <c r="D808" s="237" t="s">
        <v>222</v>
      </c>
      <c r="E808" s="237" t="s">
        <v>224</v>
      </c>
      <c r="F808" s="322" t="s">
        <v>406</v>
      </c>
      <c r="G808" s="237" t="s">
        <v>354</v>
      </c>
      <c r="H808" s="237"/>
      <c r="I808" s="231">
        <f>I809</f>
        <v>0</v>
      </c>
      <c r="J808" s="231">
        <f>J809</f>
        <v>0</v>
      </c>
      <c r="K808" s="231">
        <f>K809</f>
        <v>0</v>
      </c>
    </row>
    <row r="809" spans="2:11" ht="14.25" customHeight="1" hidden="1">
      <c r="B809" s="207" t="s">
        <v>442</v>
      </c>
      <c r="C809" s="293"/>
      <c r="D809" s="237" t="s">
        <v>222</v>
      </c>
      <c r="E809" s="237" t="s">
        <v>224</v>
      </c>
      <c r="F809" s="322" t="s">
        <v>406</v>
      </c>
      <c r="G809" s="237">
        <v>610</v>
      </c>
      <c r="H809" s="237"/>
      <c r="I809" s="231">
        <f>I810</f>
        <v>0</v>
      </c>
      <c r="J809" s="231">
        <f>J810</f>
        <v>0</v>
      </c>
      <c r="K809" s="231">
        <f>K810</f>
        <v>0</v>
      </c>
    </row>
    <row r="810" spans="2:11" ht="12.75" customHeight="1" hidden="1">
      <c r="B810" s="325" t="s">
        <v>271</v>
      </c>
      <c r="C810" s="293"/>
      <c r="D810" s="237" t="s">
        <v>222</v>
      </c>
      <c r="E810" s="237" t="s">
        <v>224</v>
      </c>
      <c r="F810" s="322" t="s">
        <v>406</v>
      </c>
      <c r="G810" s="237">
        <v>610</v>
      </c>
      <c r="H810" s="237" t="s">
        <v>326</v>
      </c>
      <c r="I810" s="231"/>
      <c r="J810" s="231"/>
      <c r="K810" s="231"/>
    </row>
    <row r="811" spans="2:11" ht="28.5" customHeight="1" hidden="1">
      <c r="B811" s="327" t="s">
        <v>322</v>
      </c>
      <c r="C811" s="293"/>
      <c r="D811" s="237" t="s">
        <v>222</v>
      </c>
      <c r="E811" s="237" t="s">
        <v>224</v>
      </c>
      <c r="F811" s="407" t="s">
        <v>313</v>
      </c>
      <c r="G811" s="237"/>
      <c r="H811" s="237"/>
      <c r="I811" s="231">
        <f>I812</f>
        <v>0</v>
      </c>
      <c r="J811" s="231">
        <f>J812</f>
        <v>0</v>
      </c>
      <c r="K811" s="231">
        <f>K812</f>
        <v>0</v>
      </c>
    </row>
    <row r="812" spans="2:11" ht="12.75" customHeight="1" hidden="1">
      <c r="B812" s="294" t="s">
        <v>298</v>
      </c>
      <c r="C812" s="293"/>
      <c r="D812" s="237" t="s">
        <v>222</v>
      </c>
      <c r="E812" s="237" t="s">
        <v>224</v>
      </c>
      <c r="F812" s="329" t="s">
        <v>323</v>
      </c>
      <c r="G812" s="237"/>
      <c r="H812" s="237"/>
      <c r="I812" s="231">
        <f>I813</f>
        <v>0</v>
      </c>
      <c r="J812" s="231">
        <f>J813</f>
        <v>0</v>
      </c>
      <c r="K812" s="231">
        <f>K813</f>
        <v>0</v>
      </c>
    </row>
    <row r="813" spans="2:11" ht="12.75" customHeight="1" hidden="1">
      <c r="B813" s="207" t="s">
        <v>441</v>
      </c>
      <c r="C813" s="293"/>
      <c r="D813" s="237" t="s">
        <v>222</v>
      </c>
      <c r="E813" s="237" t="s">
        <v>224</v>
      </c>
      <c r="F813" s="329" t="s">
        <v>323</v>
      </c>
      <c r="G813" s="237" t="s">
        <v>354</v>
      </c>
      <c r="H813" s="237"/>
      <c r="I813" s="231">
        <f>I814</f>
        <v>0</v>
      </c>
      <c r="J813" s="231">
        <f>J814</f>
        <v>0</v>
      </c>
      <c r="K813" s="231">
        <f>K814</f>
        <v>0</v>
      </c>
    </row>
    <row r="814" spans="2:11" ht="12.75" customHeight="1" hidden="1">
      <c r="B814" s="207" t="s">
        <v>442</v>
      </c>
      <c r="C814" s="293"/>
      <c r="D814" s="237" t="s">
        <v>222</v>
      </c>
      <c r="E814" s="237" t="s">
        <v>224</v>
      </c>
      <c r="F814" s="329" t="s">
        <v>323</v>
      </c>
      <c r="G814" s="237" t="s">
        <v>446</v>
      </c>
      <c r="H814" s="237"/>
      <c r="I814" s="231">
        <f>I815</f>
        <v>0</v>
      </c>
      <c r="J814" s="231">
        <f>J815</f>
        <v>0</v>
      </c>
      <c r="K814" s="231">
        <f>K815</f>
        <v>0</v>
      </c>
    </row>
    <row r="815" spans="2:11" ht="12.75" customHeight="1" hidden="1">
      <c r="B815" s="207" t="s">
        <v>270</v>
      </c>
      <c r="C815" s="293"/>
      <c r="D815" s="237" t="s">
        <v>222</v>
      </c>
      <c r="E815" s="237" t="s">
        <v>224</v>
      </c>
      <c r="F815" s="329" t="s">
        <v>323</v>
      </c>
      <c r="G815" s="237" t="s">
        <v>446</v>
      </c>
      <c r="H815" s="237" t="s">
        <v>294</v>
      </c>
      <c r="I815" s="231"/>
      <c r="J815" s="231"/>
      <c r="K815" s="231"/>
    </row>
    <row r="816" spans="2:11" ht="14.25" customHeight="1">
      <c r="B816" s="306" t="s">
        <v>225</v>
      </c>
      <c r="C816" s="293"/>
      <c r="D816" s="291" t="s">
        <v>222</v>
      </c>
      <c r="E816" s="291" t="s">
        <v>226</v>
      </c>
      <c r="F816" s="237"/>
      <c r="G816" s="237"/>
      <c r="H816" s="237"/>
      <c r="I816" s="347">
        <f>IK818+I825+I831+I836+I842+I846+I851+I863+I870+I818+I874</f>
        <v>124015.6</v>
      </c>
      <c r="J816" s="347">
        <f>IL818+J825+J831+J836+J842+J846+J851+J863+J870+J818+J874</f>
        <v>112553.7</v>
      </c>
      <c r="K816" s="347">
        <f>IM818+K825+K831+K836+K842+K846+K851+K863+K870+K818+K874</f>
        <v>110994.49999999999</v>
      </c>
    </row>
    <row r="817" spans="2:11" ht="14.25" customHeight="1">
      <c r="B817" s="325" t="s">
        <v>447</v>
      </c>
      <c r="C817" s="293"/>
      <c r="D817" s="237" t="s">
        <v>222</v>
      </c>
      <c r="E817" s="237" t="s">
        <v>226</v>
      </c>
      <c r="F817" s="322" t="s">
        <v>448</v>
      </c>
      <c r="G817" s="237"/>
      <c r="H817" s="237"/>
      <c r="I817" s="231">
        <f>I825+I830+I836+I842+I846+I851+I863</f>
        <v>123878.90000000001</v>
      </c>
      <c r="J817" s="231">
        <f>J825+J830+J836+J842+J846+J851+J863</f>
        <v>112553.7</v>
      </c>
      <c r="K817" s="231">
        <f>K825+K830+K836+K842+K846+K851+K863</f>
        <v>110994.49999999999</v>
      </c>
    </row>
    <row r="818" spans="2:11" ht="43.5" customHeight="1">
      <c r="B818" s="307" t="s">
        <v>319</v>
      </c>
      <c r="C818" s="303"/>
      <c r="D818" s="237" t="s">
        <v>222</v>
      </c>
      <c r="E818" s="237" t="s">
        <v>226</v>
      </c>
      <c r="F818" s="322" t="s">
        <v>320</v>
      </c>
      <c r="G818" s="237"/>
      <c r="H818" s="237"/>
      <c r="I818" s="231">
        <f>I821</f>
        <v>36.7</v>
      </c>
      <c r="J818" s="231">
        <f>J821</f>
        <v>0</v>
      </c>
      <c r="K818" s="231">
        <f>K821</f>
        <v>0</v>
      </c>
    </row>
    <row r="819" spans="2:11" ht="14.25" customHeight="1" hidden="1">
      <c r="B819" s="294"/>
      <c r="C819" s="303"/>
      <c r="D819" s="237" t="s">
        <v>222</v>
      </c>
      <c r="E819" s="237" t="s">
        <v>226</v>
      </c>
      <c r="F819" s="322" t="s">
        <v>313</v>
      </c>
      <c r="G819" s="237"/>
      <c r="H819" s="237"/>
      <c r="I819" s="231">
        <f>I820</f>
        <v>36.7</v>
      </c>
      <c r="J819" s="231"/>
      <c r="K819" s="231"/>
    </row>
    <row r="820" spans="2:11" ht="14.25" customHeight="1" hidden="1">
      <c r="B820" s="294"/>
      <c r="C820" s="293"/>
      <c r="D820" s="237" t="s">
        <v>222</v>
      </c>
      <c r="E820" s="237" t="s">
        <v>226</v>
      </c>
      <c r="F820" s="322" t="s">
        <v>313</v>
      </c>
      <c r="G820" s="237"/>
      <c r="H820" s="237"/>
      <c r="I820" s="231">
        <f>I821</f>
        <v>36.7</v>
      </c>
      <c r="J820" s="231"/>
      <c r="K820" s="231"/>
    </row>
    <row r="821" spans="2:11" ht="14.25" customHeight="1">
      <c r="B821" s="294" t="s">
        <v>298</v>
      </c>
      <c r="C821" s="293"/>
      <c r="D821" s="237" t="s">
        <v>222</v>
      </c>
      <c r="E821" s="237" t="s">
        <v>226</v>
      </c>
      <c r="F821" s="87" t="s">
        <v>321</v>
      </c>
      <c r="G821" s="237"/>
      <c r="H821" s="237"/>
      <c r="I821" s="231">
        <f>I822</f>
        <v>36.7</v>
      </c>
      <c r="J821" s="231">
        <f>J822</f>
        <v>0</v>
      </c>
      <c r="K821" s="231">
        <f>K822</f>
        <v>0</v>
      </c>
    </row>
    <row r="822" spans="2:11" ht="14.25" customHeight="1">
      <c r="B822" s="207" t="s">
        <v>441</v>
      </c>
      <c r="C822" s="293"/>
      <c r="D822" s="237" t="s">
        <v>222</v>
      </c>
      <c r="E822" s="237" t="s">
        <v>226</v>
      </c>
      <c r="F822" s="87" t="s">
        <v>321</v>
      </c>
      <c r="G822" s="237" t="s">
        <v>354</v>
      </c>
      <c r="H822" s="237"/>
      <c r="I822" s="231">
        <f>I823</f>
        <v>36.7</v>
      </c>
      <c r="J822" s="231">
        <f>J823</f>
        <v>0</v>
      </c>
      <c r="K822" s="231">
        <f>K823</f>
        <v>0</v>
      </c>
    </row>
    <row r="823" spans="2:11" ht="15.75" customHeight="1">
      <c r="B823" s="207" t="s">
        <v>442</v>
      </c>
      <c r="C823" s="293"/>
      <c r="D823" s="237" t="s">
        <v>222</v>
      </c>
      <c r="E823" s="237" t="s">
        <v>226</v>
      </c>
      <c r="F823" s="87" t="s">
        <v>321</v>
      </c>
      <c r="G823" s="237">
        <v>610</v>
      </c>
      <c r="H823" s="237"/>
      <c r="I823" s="231">
        <f>I824</f>
        <v>36.7</v>
      </c>
      <c r="J823" s="231">
        <f>J824</f>
        <v>0</v>
      </c>
      <c r="K823" s="231">
        <f>K824</f>
        <v>0</v>
      </c>
    </row>
    <row r="824" spans="2:11" ht="12.75" customHeight="1">
      <c r="B824" s="207" t="s">
        <v>270</v>
      </c>
      <c r="C824" s="293"/>
      <c r="D824" s="237" t="s">
        <v>222</v>
      </c>
      <c r="E824" s="237" t="s">
        <v>226</v>
      </c>
      <c r="F824" s="87" t="s">
        <v>321</v>
      </c>
      <c r="G824" s="237">
        <v>610</v>
      </c>
      <c r="H824" s="237">
        <v>2</v>
      </c>
      <c r="I824" s="231">
        <v>36.7</v>
      </c>
      <c r="J824" s="231"/>
      <c r="K824" s="231"/>
    </row>
    <row r="825" spans="2:11" ht="14.25" customHeight="1">
      <c r="B825" s="296" t="s">
        <v>449</v>
      </c>
      <c r="C825" s="293"/>
      <c r="D825" s="237" t="s">
        <v>222</v>
      </c>
      <c r="E825" s="237" t="s">
        <v>226</v>
      </c>
      <c r="F825" s="322" t="s">
        <v>450</v>
      </c>
      <c r="G825" s="237"/>
      <c r="H825" s="237"/>
      <c r="I825" s="231">
        <f>I826</f>
        <v>34581.4</v>
      </c>
      <c r="J825" s="231">
        <f>J826</f>
        <v>30975.9</v>
      </c>
      <c r="K825" s="231">
        <f>K826</f>
        <v>30590.5</v>
      </c>
    </row>
    <row r="826" spans="2:11" ht="14.25" customHeight="1">
      <c r="B826" s="206" t="s">
        <v>451</v>
      </c>
      <c r="C826" s="293"/>
      <c r="D826" s="237" t="s">
        <v>222</v>
      </c>
      <c r="E826" s="237" t="s">
        <v>226</v>
      </c>
      <c r="F826" s="322" t="s">
        <v>452</v>
      </c>
      <c r="G826" s="237"/>
      <c r="H826" s="237"/>
      <c r="I826" s="231">
        <f>I827</f>
        <v>34581.4</v>
      </c>
      <c r="J826" s="231">
        <f>J827</f>
        <v>30975.9</v>
      </c>
      <c r="K826" s="231">
        <f>K827</f>
        <v>30590.5</v>
      </c>
    </row>
    <row r="827" spans="2:11" ht="12.75" customHeight="1">
      <c r="B827" s="207" t="s">
        <v>441</v>
      </c>
      <c r="C827" s="293"/>
      <c r="D827" s="237" t="s">
        <v>222</v>
      </c>
      <c r="E827" s="237" t="s">
        <v>226</v>
      </c>
      <c r="F827" s="322" t="s">
        <v>452</v>
      </c>
      <c r="G827" s="237" t="s">
        <v>354</v>
      </c>
      <c r="H827" s="237"/>
      <c r="I827" s="231">
        <f>I828</f>
        <v>34581.4</v>
      </c>
      <c r="J827" s="231">
        <f>J828</f>
        <v>30975.9</v>
      </c>
      <c r="K827" s="231">
        <f>K828</f>
        <v>30590.5</v>
      </c>
    </row>
    <row r="828" spans="2:11" ht="12.75" customHeight="1">
      <c r="B828" s="207" t="s">
        <v>442</v>
      </c>
      <c r="C828" s="293"/>
      <c r="D828" s="237" t="s">
        <v>222</v>
      </c>
      <c r="E828" s="237" t="s">
        <v>226</v>
      </c>
      <c r="F828" s="322" t="s">
        <v>452</v>
      </c>
      <c r="G828" s="237">
        <v>610</v>
      </c>
      <c r="H828" s="237"/>
      <c r="I828" s="231">
        <f>I829</f>
        <v>34581.4</v>
      </c>
      <c r="J828" s="231">
        <f>J829</f>
        <v>30975.9</v>
      </c>
      <c r="K828" s="231">
        <f>K829</f>
        <v>30590.5</v>
      </c>
    </row>
    <row r="829" spans="2:11" ht="12.75" customHeight="1">
      <c r="B829" s="207" t="s">
        <v>270</v>
      </c>
      <c r="C829" s="293"/>
      <c r="D829" s="237" t="s">
        <v>222</v>
      </c>
      <c r="E829" s="237" t="s">
        <v>226</v>
      </c>
      <c r="F829" s="322" t="s">
        <v>452</v>
      </c>
      <c r="G829" s="237">
        <v>610</v>
      </c>
      <c r="H829" s="237">
        <v>2</v>
      </c>
      <c r="I829" s="231">
        <v>34581.4</v>
      </c>
      <c r="J829" s="231">
        <v>30975.9</v>
      </c>
      <c r="K829" s="231">
        <v>30590.5</v>
      </c>
    </row>
    <row r="830" spans="2:11" ht="12.75" customHeight="1">
      <c r="B830" s="207" t="s">
        <v>453</v>
      </c>
      <c r="C830" s="293"/>
      <c r="D830" s="237" t="s">
        <v>222</v>
      </c>
      <c r="E830" s="237" t="s">
        <v>226</v>
      </c>
      <c r="F830" s="322" t="s">
        <v>454</v>
      </c>
      <c r="G830" s="237"/>
      <c r="H830" s="237"/>
      <c r="I830" s="231">
        <f>I831</f>
        <v>4517.8</v>
      </c>
      <c r="J830" s="231">
        <f>J831</f>
        <v>4504.6</v>
      </c>
      <c r="K830" s="231">
        <f>K831</f>
        <v>4440.4</v>
      </c>
    </row>
    <row r="831" spans="2:11" ht="27.75" customHeight="1">
      <c r="B831" s="296" t="s">
        <v>455</v>
      </c>
      <c r="C831" s="293"/>
      <c r="D831" s="237" t="s">
        <v>222</v>
      </c>
      <c r="E831" s="237" t="s">
        <v>226</v>
      </c>
      <c r="F831" s="322" t="s">
        <v>456</v>
      </c>
      <c r="G831" s="237"/>
      <c r="H831" s="237"/>
      <c r="I831" s="231">
        <f>I832</f>
        <v>4517.8</v>
      </c>
      <c r="J831" s="231">
        <f>J832</f>
        <v>4504.6</v>
      </c>
      <c r="K831" s="231">
        <f>K832</f>
        <v>4440.4</v>
      </c>
    </row>
    <row r="832" spans="2:11" ht="12.75" customHeight="1">
      <c r="B832" s="207" t="s">
        <v>441</v>
      </c>
      <c r="C832" s="293"/>
      <c r="D832" s="237" t="s">
        <v>222</v>
      </c>
      <c r="E832" s="237" t="s">
        <v>226</v>
      </c>
      <c r="F832" s="322" t="s">
        <v>456</v>
      </c>
      <c r="G832" s="237" t="s">
        <v>354</v>
      </c>
      <c r="H832" s="237"/>
      <c r="I832" s="231">
        <f>I833</f>
        <v>4517.8</v>
      </c>
      <c r="J832" s="231">
        <f>J833</f>
        <v>4504.6</v>
      </c>
      <c r="K832" s="231">
        <f>K833</f>
        <v>4440.4</v>
      </c>
    </row>
    <row r="833" spans="2:11" ht="14.25" customHeight="1">
      <c r="B833" s="207" t="s">
        <v>442</v>
      </c>
      <c r="C833" s="293"/>
      <c r="D833" s="237" t="s">
        <v>222</v>
      </c>
      <c r="E833" s="237" t="s">
        <v>226</v>
      </c>
      <c r="F833" s="322" t="s">
        <v>456</v>
      </c>
      <c r="G833" s="237">
        <v>610</v>
      </c>
      <c r="H833" s="237"/>
      <c r="I833" s="231">
        <f>I835+I834</f>
        <v>4517.8</v>
      </c>
      <c r="J833" s="231">
        <f>J835+J834</f>
        <v>4504.6</v>
      </c>
      <c r="K833" s="231">
        <f>K835+K834</f>
        <v>4440.4</v>
      </c>
    </row>
    <row r="834" spans="2:11" ht="12.75" customHeight="1">
      <c r="B834" s="325" t="s">
        <v>271</v>
      </c>
      <c r="C834" s="293"/>
      <c r="D834" s="237" t="s">
        <v>222</v>
      </c>
      <c r="E834" s="237" t="s">
        <v>226</v>
      </c>
      <c r="F834" s="322" t="s">
        <v>456</v>
      </c>
      <c r="G834" s="237" t="s">
        <v>446</v>
      </c>
      <c r="H834" s="237" t="s">
        <v>326</v>
      </c>
      <c r="I834" s="231">
        <v>2258.9</v>
      </c>
      <c r="J834" s="231">
        <v>2252.3</v>
      </c>
      <c r="K834" s="231">
        <v>2220.2</v>
      </c>
    </row>
    <row r="835" spans="2:11" ht="14.25" customHeight="1">
      <c r="B835" s="325" t="s">
        <v>270</v>
      </c>
      <c r="C835" s="293"/>
      <c r="D835" s="237" t="s">
        <v>222</v>
      </c>
      <c r="E835" s="237" t="s">
        <v>226</v>
      </c>
      <c r="F835" s="322" t="s">
        <v>457</v>
      </c>
      <c r="G835" s="237">
        <v>610</v>
      </c>
      <c r="H835" s="237" t="s">
        <v>294</v>
      </c>
      <c r="I835" s="231">
        <v>2258.9</v>
      </c>
      <c r="J835" s="231">
        <v>2252.3</v>
      </c>
      <c r="K835" s="231">
        <v>2220.2</v>
      </c>
    </row>
    <row r="836" spans="2:11" ht="26.25" customHeight="1">
      <c r="B836" s="304" t="s">
        <v>458</v>
      </c>
      <c r="C836" s="293"/>
      <c r="D836" s="237" t="s">
        <v>222</v>
      </c>
      <c r="E836" s="237" t="s">
        <v>226</v>
      </c>
      <c r="F836" s="322" t="s">
        <v>459</v>
      </c>
      <c r="G836" s="237"/>
      <c r="H836" s="237"/>
      <c r="I836" s="231">
        <f>I837</f>
        <v>3974.4</v>
      </c>
      <c r="J836" s="231">
        <f>J837</f>
        <v>3902.7999999999997</v>
      </c>
      <c r="K836" s="231">
        <f>K837</f>
        <v>4049.1000000000004</v>
      </c>
    </row>
    <row r="837" spans="2:11" ht="14.25" customHeight="1">
      <c r="B837" s="207" t="s">
        <v>441</v>
      </c>
      <c r="C837" s="293"/>
      <c r="D837" s="237" t="s">
        <v>222</v>
      </c>
      <c r="E837" s="237" t="s">
        <v>226</v>
      </c>
      <c r="F837" s="322" t="s">
        <v>460</v>
      </c>
      <c r="G837" s="237" t="s">
        <v>354</v>
      </c>
      <c r="H837" s="237"/>
      <c r="I837" s="231">
        <f>I838</f>
        <v>3974.4</v>
      </c>
      <c r="J837" s="231">
        <f>J838</f>
        <v>3902.7999999999997</v>
      </c>
      <c r="K837" s="231">
        <f>K838</f>
        <v>4049.1000000000004</v>
      </c>
    </row>
    <row r="838" spans="2:11" ht="12.75" customHeight="1">
      <c r="B838" s="207" t="s">
        <v>442</v>
      </c>
      <c r="C838" s="293"/>
      <c r="D838" s="237" t="s">
        <v>222</v>
      </c>
      <c r="E838" s="237" t="s">
        <v>226</v>
      </c>
      <c r="F838" s="322" t="s">
        <v>460</v>
      </c>
      <c r="G838" s="237">
        <v>610</v>
      </c>
      <c r="H838" s="237"/>
      <c r="I838" s="231">
        <f>I840+I839+I841</f>
        <v>3974.4</v>
      </c>
      <c r="J838" s="231">
        <f>J840+J839+J841</f>
        <v>3902.7999999999997</v>
      </c>
      <c r="K838" s="231">
        <f>K840+K839+K841</f>
        <v>4049.1000000000004</v>
      </c>
    </row>
    <row r="839" spans="2:11" ht="14.25" customHeight="1">
      <c r="B839" s="325" t="s">
        <v>270</v>
      </c>
      <c r="C839" s="293"/>
      <c r="D839" s="237" t="s">
        <v>222</v>
      </c>
      <c r="E839" s="237" t="s">
        <v>226</v>
      </c>
      <c r="F839" s="322" t="s">
        <v>460</v>
      </c>
      <c r="G839" s="237">
        <v>610</v>
      </c>
      <c r="H839" s="237" t="s">
        <v>294</v>
      </c>
      <c r="I839" s="231">
        <v>39.7</v>
      </c>
      <c r="J839" s="231">
        <v>39</v>
      </c>
      <c r="K839" s="231">
        <v>40.5</v>
      </c>
    </row>
    <row r="840" spans="2:11" ht="15" customHeight="1">
      <c r="B840" s="325" t="s">
        <v>271</v>
      </c>
      <c r="C840" s="293"/>
      <c r="D840" s="237" t="s">
        <v>222</v>
      </c>
      <c r="E840" s="237" t="s">
        <v>226</v>
      </c>
      <c r="F840" s="322" t="s">
        <v>460</v>
      </c>
      <c r="G840" s="237">
        <v>610</v>
      </c>
      <c r="H840" s="237" t="s">
        <v>326</v>
      </c>
      <c r="I840" s="231">
        <v>354.1</v>
      </c>
      <c r="J840" s="231">
        <v>347.7</v>
      </c>
      <c r="K840" s="231">
        <v>360.8</v>
      </c>
    </row>
    <row r="841" spans="2:11" ht="15" customHeight="1">
      <c r="B841" s="207" t="s">
        <v>272</v>
      </c>
      <c r="C841" s="293"/>
      <c r="D841" s="237" t="s">
        <v>222</v>
      </c>
      <c r="E841" s="237" t="s">
        <v>226</v>
      </c>
      <c r="F841" s="322" t="s">
        <v>460</v>
      </c>
      <c r="G841" s="237">
        <v>610</v>
      </c>
      <c r="H841" s="237" t="s">
        <v>304</v>
      </c>
      <c r="I841" s="231">
        <v>3580.6</v>
      </c>
      <c r="J841" s="231">
        <v>3516.1</v>
      </c>
      <c r="K841" s="231">
        <v>3647.8</v>
      </c>
    </row>
    <row r="842" spans="2:11" ht="66.75" customHeight="1">
      <c r="B842" s="304" t="s">
        <v>461</v>
      </c>
      <c r="C842" s="293"/>
      <c r="D842" s="237" t="s">
        <v>222</v>
      </c>
      <c r="E842" s="237" t="s">
        <v>226</v>
      </c>
      <c r="F842" s="322" t="s">
        <v>462</v>
      </c>
      <c r="G842" s="237"/>
      <c r="H842" s="237"/>
      <c r="I842" s="231">
        <f>I843</f>
        <v>67340.3</v>
      </c>
      <c r="J842" s="231">
        <f>J843</f>
        <v>63785.7</v>
      </c>
      <c r="K842" s="231">
        <f>K843</f>
        <v>62195.2</v>
      </c>
    </row>
    <row r="843" spans="2:11" ht="14.25" customHeight="1">
      <c r="B843" s="207" t="s">
        <v>441</v>
      </c>
      <c r="C843" s="293"/>
      <c r="D843" s="237" t="s">
        <v>222</v>
      </c>
      <c r="E843" s="237" t="s">
        <v>226</v>
      </c>
      <c r="F843" s="322" t="s">
        <v>463</v>
      </c>
      <c r="G843" s="237" t="s">
        <v>354</v>
      </c>
      <c r="H843" s="237"/>
      <c r="I843" s="231">
        <f>I844</f>
        <v>67340.3</v>
      </c>
      <c r="J843" s="231">
        <f>J844</f>
        <v>63785.7</v>
      </c>
      <c r="K843" s="231">
        <f>K844</f>
        <v>62195.2</v>
      </c>
    </row>
    <row r="844" spans="2:11" ht="14.25" customHeight="1">
      <c r="B844" s="207" t="s">
        <v>442</v>
      </c>
      <c r="C844" s="293"/>
      <c r="D844" s="237" t="s">
        <v>222</v>
      </c>
      <c r="E844" s="237" t="s">
        <v>226</v>
      </c>
      <c r="F844" s="322" t="s">
        <v>463</v>
      </c>
      <c r="G844" s="237">
        <v>610</v>
      </c>
      <c r="H844" s="237"/>
      <c r="I844" s="231">
        <f>I845</f>
        <v>67340.3</v>
      </c>
      <c r="J844" s="231">
        <f>J845</f>
        <v>63785.7</v>
      </c>
      <c r="K844" s="231">
        <f>K845</f>
        <v>62195.2</v>
      </c>
    </row>
    <row r="845" spans="2:11" ht="14.25" customHeight="1">
      <c r="B845" s="325" t="s">
        <v>271</v>
      </c>
      <c r="C845" s="293"/>
      <c r="D845" s="237" t="s">
        <v>222</v>
      </c>
      <c r="E845" s="237" t="s">
        <v>226</v>
      </c>
      <c r="F845" s="322" t="s">
        <v>463</v>
      </c>
      <c r="G845" s="237">
        <v>610</v>
      </c>
      <c r="H845" s="237" t="s">
        <v>326</v>
      </c>
      <c r="I845" s="231">
        <v>67340.3</v>
      </c>
      <c r="J845" s="231">
        <v>63785.7</v>
      </c>
      <c r="K845" s="231">
        <v>62195.2</v>
      </c>
    </row>
    <row r="846" spans="2:11" ht="14.25" customHeight="1">
      <c r="B846" s="207" t="s">
        <v>464</v>
      </c>
      <c r="C846" s="293"/>
      <c r="D846" s="237" t="s">
        <v>222</v>
      </c>
      <c r="E846" s="237" t="s">
        <v>226</v>
      </c>
      <c r="F846" s="322" t="s">
        <v>465</v>
      </c>
      <c r="G846" s="237"/>
      <c r="H846" s="237"/>
      <c r="I846" s="231">
        <f>I848</f>
        <v>1536.4</v>
      </c>
      <c r="J846" s="231">
        <f>J848</f>
        <v>1536.4</v>
      </c>
      <c r="K846" s="231">
        <f>K848</f>
        <v>1536.4</v>
      </c>
    </row>
    <row r="847" spans="2:11" ht="14.25" customHeight="1">
      <c r="B847" s="206" t="s">
        <v>298</v>
      </c>
      <c r="C847" s="293"/>
      <c r="D847" s="237" t="s">
        <v>222</v>
      </c>
      <c r="E847" s="237" t="s">
        <v>226</v>
      </c>
      <c r="F847" s="322" t="s">
        <v>466</v>
      </c>
      <c r="G847" s="237"/>
      <c r="H847" s="237"/>
      <c r="I847" s="231">
        <f>I848</f>
        <v>1536.4</v>
      </c>
      <c r="J847" s="231">
        <f>J848</f>
        <v>1536.4</v>
      </c>
      <c r="K847" s="231">
        <f>K848</f>
        <v>1536.4</v>
      </c>
    </row>
    <row r="848" spans="2:11" ht="14.25" customHeight="1">
      <c r="B848" s="207" t="s">
        <v>441</v>
      </c>
      <c r="C848" s="293"/>
      <c r="D848" s="237" t="s">
        <v>222</v>
      </c>
      <c r="E848" s="237" t="s">
        <v>226</v>
      </c>
      <c r="F848" s="322" t="s">
        <v>466</v>
      </c>
      <c r="G848" s="237" t="s">
        <v>354</v>
      </c>
      <c r="H848" s="237"/>
      <c r="I848" s="231">
        <f>I849</f>
        <v>1536.4</v>
      </c>
      <c r="J848" s="231">
        <f>J849</f>
        <v>1536.4</v>
      </c>
      <c r="K848" s="231">
        <f>K849</f>
        <v>1536.4</v>
      </c>
    </row>
    <row r="849" spans="2:11" ht="14.25" customHeight="1">
      <c r="B849" s="207" t="s">
        <v>442</v>
      </c>
      <c r="C849" s="293"/>
      <c r="D849" s="237" t="s">
        <v>222</v>
      </c>
      <c r="E849" s="237" t="s">
        <v>226</v>
      </c>
      <c r="F849" s="322" t="s">
        <v>466</v>
      </c>
      <c r="G849" s="237">
        <v>610</v>
      </c>
      <c r="H849" s="237"/>
      <c r="I849" s="231">
        <f>I850</f>
        <v>1536.4</v>
      </c>
      <c r="J849" s="231">
        <f>J850</f>
        <v>1536.4</v>
      </c>
      <c r="K849" s="231">
        <f>K850</f>
        <v>1536.4</v>
      </c>
    </row>
    <row r="850" spans="2:11" ht="14.25" customHeight="1">
      <c r="B850" s="325" t="s">
        <v>271</v>
      </c>
      <c r="C850" s="293"/>
      <c r="D850" s="237" t="s">
        <v>222</v>
      </c>
      <c r="E850" s="237" t="s">
        <v>226</v>
      </c>
      <c r="F850" s="322" t="s">
        <v>466</v>
      </c>
      <c r="G850" s="237">
        <v>610</v>
      </c>
      <c r="H850" s="237" t="s">
        <v>326</v>
      </c>
      <c r="I850" s="231">
        <v>1536.4</v>
      </c>
      <c r="J850" s="231">
        <v>1536.4</v>
      </c>
      <c r="K850" s="231">
        <v>1536.4</v>
      </c>
    </row>
    <row r="851" spans="2:11" ht="14.25" customHeight="1">
      <c r="B851" s="207" t="s">
        <v>464</v>
      </c>
      <c r="C851" s="293"/>
      <c r="D851" s="237" t="s">
        <v>222</v>
      </c>
      <c r="E851" s="237" t="s">
        <v>226</v>
      </c>
      <c r="F851" s="322" t="s">
        <v>467</v>
      </c>
      <c r="G851" s="237"/>
      <c r="H851" s="237"/>
      <c r="I851" s="231">
        <f>I853</f>
        <v>7848.3</v>
      </c>
      <c r="J851" s="231">
        <f>J853</f>
        <v>7848.3</v>
      </c>
      <c r="K851" s="231">
        <f>K853</f>
        <v>8182.9</v>
      </c>
    </row>
    <row r="852" spans="2:11" ht="14.25" customHeight="1">
      <c r="B852" s="206" t="s">
        <v>451</v>
      </c>
      <c r="C852" s="293"/>
      <c r="D852" s="237" t="s">
        <v>222</v>
      </c>
      <c r="E852" s="237" t="s">
        <v>226</v>
      </c>
      <c r="F852" s="322" t="s">
        <v>468</v>
      </c>
      <c r="G852" s="237"/>
      <c r="H852" s="237"/>
      <c r="I852" s="231">
        <f>I853</f>
        <v>7848.3</v>
      </c>
      <c r="J852" s="231">
        <f>J853</f>
        <v>7848.3</v>
      </c>
      <c r="K852" s="231">
        <f>K853</f>
        <v>8182.9</v>
      </c>
    </row>
    <row r="853" spans="2:11" ht="14.25" customHeight="1">
      <c r="B853" s="207" t="s">
        <v>441</v>
      </c>
      <c r="C853" s="293"/>
      <c r="D853" s="237" t="s">
        <v>222</v>
      </c>
      <c r="E853" s="237" t="s">
        <v>226</v>
      </c>
      <c r="F853" s="322" t="s">
        <v>468</v>
      </c>
      <c r="G853" s="237" t="s">
        <v>354</v>
      </c>
      <c r="H853" s="237"/>
      <c r="I853" s="231">
        <f>I854</f>
        <v>7848.3</v>
      </c>
      <c r="J853" s="231">
        <f>J854</f>
        <v>7848.3</v>
      </c>
      <c r="K853" s="231">
        <f>K854</f>
        <v>8182.9</v>
      </c>
    </row>
    <row r="854" spans="2:11" ht="14.25" customHeight="1">
      <c r="B854" s="207" t="s">
        <v>442</v>
      </c>
      <c r="C854" s="293"/>
      <c r="D854" s="237" t="s">
        <v>222</v>
      </c>
      <c r="E854" s="237" t="s">
        <v>226</v>
      </c>
      <c r="F854" s="322" t="s">
        <v>468</v>
      </c>
      <c r="G854" s="237">
        <v>610</v>
      </c>
      <c r="H854" s="237"/>
      <c r="I854" s="231">
        <f>I855</f>
        <v>7848.3</v>
      </c>
      <c r="J854" s="231">
        <f>J855</f>
        <v>7848.3</v>
      </c>
      <c r="K854" s="231">
        <f>K855</f>
        <v>8182.9</v>
      </c>
    </row>
    <row r="855" spans="2:11" ht="14.25" customHeight="1">
      <c r="B855" s="207" t="s">
        <v>442</v>
      </c>
      <c r="C855" s="293"/>
      <c r="D855" s="237" t="s">
        <v>222</v>
      </c>
      <c r="E855" s="237" t="s">
        <v>226</v>
      </c>
      <c r="F855" s="322" t="s">
        <v>468</v>
      </c>
      <c r="G855" s="237">
        <v>610</v>
      </c>
      <c r="H855" s="237"/>
      <c r="I855" s="231">
        <f>I856</f>
        <v>7848.3</v>
      </c>
      <c r="J855" s="231">
        <f>J856</f>
        <v>7848.3</v>
      </c>
      <c r="K855" s="231">
        <f>K856</f>
        <v>8182.9</v>
      </c>
    </row>
    <row r="856" spans="2:11" ht="14.25" customHeight="1">
      <c r="B856" s="207" t="s">
        <v>272</v>
      </c>
      <c r="C856" s="293"/>
      <c r="D856" s="237" t="s">
        <v>222</v>
      </c>
      <c r="E856" s="237" t="s">
        <v>226</v>
      </c>
      <c r="F856" s="322" t="s">
        <v>468</v>
      </c>
      <c r="G856" s="237">
        <v>610</v>
      </c>
      <c r="H856" s="237" t="s">
        <v>304</v>
      </c>
      <c r="I856" s="231">
        <v>7848.3</v>
      </c>
      <c r="J856" s="231">
        <v>7848.3</v>
      </c>
      <c r="K856" s="231">
        <v>8182.9</v>
      </c>
    </row>
    <row r="857" spans="2:11" ht="26.25" customHeight="1" hidden="1">
      <c r="B857" s="207" t="s">
        <v>469</v>
      </c>
      <c r="C857" s="293"/>
      <c r="D857" s="237" t="s">
        <v>222</v>
      </c>
      <c r="E857" s="237" t="s">
        <v>226</v>
      </c>
      <c r="F857" s="322" t="s">
        <v>470</v>
      </c>
      <c r="G857" s="237"/>
      <c r="H857" s="237"/>
      <c r="I857" s="231">
        <f>I859</f>
        <v>0</v>
      </c>
      <c r="J857" s="231">
        <f>J859</f>
        <v>0</v>
      </c>
      <c r="K857" s="231">
        <f>K859</f>
        <v>0</v>
      </c>
    </row>
    <row r="858" spans="2:11" ht="14.25" customHeight="1" hidden="1">
      <c r="B858" s="206" t="s">
        <v>298</v>
      </c>
      <c r="C858" s="293"/>
      <c r="D858" s="237" t="s">
        <v>222</v>
      </c>
      <c r="E858" s="237" t="s">
        <v>226</v>
      </c>
      <c r="F858" s="322" t="s">
        <v>471</v>
      </c>
      <c r="G858" s="237"/>
      <c r="H858" s="237"/>
      <c r="I858" s="231">
        <f>I859</f>
        <v>0</v>
      </c>
      <c r="J858" s="231">
        <f>J859</f>
        <v>0</v>
      </c>
      <c r="K858" s="231">
        <f>K859</f>
        <v>0</v>
      </c>
    </row>
    <row r="859" spans="2:11" ht="14.25" customHeight="1" hidden="1">
      <c r="B859" s="207" t="s">
        <v>441</v>
      </c>
      <c r="C859" s="300"/>
      <c r="D859" s="237" t="s">
        <v>222</v>
      </c>
      <c r="E859" s="237" t="s">
        <v>226</v>
      </c>
      <c r="F859" s="322" t="s">
        <v>471</v>
      </c>
      <c r="G859" s="237" t="s">
        <v>354</v>
      </c>
      <c r="H859" s="237"/>
      <c r="I859" s="231">
        <f>I860</f>
        <v>0</v>
      </c>
      <c r="J859" s="231">
        <f>J860</f>
        <v>0</v>
      </c>
      <c r="K859" s="231">
        <f>K860</f>
        <v>0</v>
      </c>
    </row>
    <row r="860" spans="2:11" ht="14.25" customHeight="1" hidden="1">
      <c r="B860" s="207" t="s">
        <v>442</v>
      </c>
      <c r="C860" s="300"/>
      <c r="D860" s="237" t="s">
        <v>222</v>
      </c>
      <c r="E860" s="237" t="s">
        <v>226</v>
      </c>
      <c r="F860" s="322" t="s">
        <v>471</v>
      </c>
      <c r="G860" s="237">
        <v>610</v>
      </c>
      <c r="H860" s="237"/>
      <c r="I860" s="231">
        <f>I861+I862</f>
        <v>0</v>
      </c>
      <c r="J860" s="231">
        <f>J861+J862</f>
        <v>0</v>
      </c>
      <c r="K860" s="231">
        <f>K861+K862</f>
        <v>0</v>
      </c>
    </row>
    <row r="861" spans="2:11" ht="12.75" customHeight="1" hidden="1">
      <c r="B861" s="207" t="s">
        <v>270</v>
      </c>
      <c r="C861" s="300"/>
      <c r="D861" s="237" t="s">
        <v>222</v>
      </c>
      <c r="E861" s="237" t="s">
        <v>226</v>
      </c>
      <c r="F861" s="322" t="s">
        <v>472</v>
      </c>
      <c r="G861" s="237">
        <v>610</v>
      </c>
      <c r="H861" s="237">
        <v>2</v>
      </c>
      <c r="I861" s="231"/>
      <c r="J861" s="231"/>
      <c r="K861" s="231"/>
    </row>
    <row r="862" spans="2:11" ht="14.25" customHeight="1" hidden="1">
      <c r="B862" s="325" t="s">
        <v>271</v>
      </c>
      <c r="C862" s="300"/>
      <c r="D862" s="237" t="s">
        <v>222</v>
      </c>
      <c r="E862" s="237" t="s">
        <v>226</v>
      </c>
      <c r="F862" s="322" t="s">
        <v>473</v>
      </c>
      <c r="G862" s="237">
        <v>610</v>
      </c>
      <c r="H862" s="237" t="s">
        <v>326</v>
      </c>
      <c r="I862" s="231"/>
      <c r="J862" s="231"/>
      <c r="K862" s="231"/>
    </row>
    <row r="863" spans="2:11" ht="15.75" customHeight="1">
      <c r="B863" s="325" t="s">
        <v>474</v>
      </c>
      <c r="C863" s="300"/>
      <c r="D863" s="237" t="s">
        <v>222</v>
      </c>
      <c r="E863" s="237" t="s">
        <v>226</v>
      </c>
      <c r="F863" s="322" t="s">
        <v>475</v>
      </c>
      <c r="G863" s="237"/>
      <c r="H863" s="237"/>
      <c r="I863" s="231">
        <f>I864</f>
        <v>4080.3</v>
      </c>
      <c r="J863" s="231">
        <f>J864</f>
        <v>0</v>
      </c>
      <c r="K863" s="231">
        <f>K864</f>
        <v>0</v>
      </c>
    </row>
    <row r="864" spans="2:11" ht="27.75" customHeight="1">
      <c r="B864" s="304" t="s">
        <v>476</v>
      </c>
      <c r="C864" s="300"/>
      <c r="D864" s="237" t="s">
        <v>222</v>
      </c>
      <c r="E864" s="237" t="s">
        <v>226</v>
      </c>
      <c r="F864" s="87" t="s">
        <v>477</v>
      </c>
      <c r="G864" s="237"/>
      <c r="H864" s="237"/>
      <c r="I864" s="231">
        <f>I865</f>
        <v>4080.3</v>
      </c>
      <c r="J864" s="231">
        <f>J865</f>
        <v>0</v>
      </c>
      <c r="K864" s="231">
        <f>K865</f>
        <v>0</v>
      </c>
    </row>
    <row r="865" spans="2:11" ht="15.75" customHeight="1">
      <c r="B865" s="207" t="s">
        <v>441</v>
      </c>
      <c r="C865" s="293"/>
      <c r="D865" s="237" t="s">
        <v>222</v>
      </c>
      <c r="E865" s="237" t="s">
        <v>226</v>
      </c>
      <c r="F865" s="87" t="s">
        <v>477</v>
      </c>
      <c r="G865" s="237" t="s">
        <v>354</v>
      </c>
      <c r="H865" s="237"/>
      <c r="I865" s="231">
        <f>I866</f>
        <v>4080.3</v>
      </c>
      <c r="J865" s="231">
        <f>J866</f>
        <v>0</v>
      </c>
      <c r="K865" s="231">
        <f>K866</f>
        <v>0</v>
      </c>
    </row>
    <row r="866" spans="2:11" ht="15.75" customHeight="1">
      <c r="B866" s="207" t="s">
        <v>442</v>
      </c>
      <c r="C866" s="293"/>
      <c r="D866" s="237" t="s">
        <v>222</v>
      </c>
      <c r="E866" s="237" t="s">
        <v>226</v>
      </c>
      <c r="F866" s="87" t="s">
        <v>477</v>
      </c>
      <c r="G866" s="237" t="s">
        <v>446</v>
      </c>
      <c r="H866" s="237"/>
      <c r="I866" s="231">
        <f>I867+I868+I869</f>
        <v>4080.3</v>
      </c>
      <c r="J866" s="231">
        <f>J867+J868+J869</f>
        <v>0</v>
      </c>
      <c r="K866" s="231">
        <f>K867+K868+K869</f>
        <v>0</v>
      </c>
    </row>
    <row r="867" spans="2:11" ht="12.75" customHeight="1">
      <c r="B867" s="207" t="s">
        <v>270</v>
      </c>
      <c r="C867" s="293"/>
      <c r="D867" s="237" t="s">
        <v>222</v>
      </c>
      <c r="E867" s="237" t="s">
        <v>226</v>
      </c>
      <c r="F867" s="87" t="s">
        <v>477</v>
      </c>
      <c r="G867" s="237" t="s">
        <v>446</v>
      </c>
      <c r="H867" s="237" t="s">
        <v>294</v>
      </c>
      <c r="I867" s="231">
        <v>204</v>
      </c>
      <c r="J867" s="231">
        <v>0</v>
      </c>
      <c r="K867" s="231">
        <v>0</v>
      </c>
    </row>
    <row r="868" spans="2:11" ht="12.75" customHeight="1">
      <c r="B868" s="325" t="s">
        <v>271</v>
      </c>
      <c r="C868" s="293"/>
      <c r="D868" s="237" t="s">
        <v>222</v>
      </c>
      <c r="E868" s="237" t="s">
        <v>226</v>
      </c>
      <c r="F868" s="87" t="s">
        <v>477</v>
      </c>
      <c r="G868" s="237" t="s">
        <v>446</v>
      </c>
      <c r="H868" s="237" t="s">
        <v>326</v>
      </c>
      <c r="I868" s="231">
        <v>38.8</v>
      </c>
      <c r="J868" s="231">
        <v>0</v>
      </c>
      <c r="K868" s="231">
        <v>0</v>
      </c>
    </row>
    <row r="869" spans="2:11" ht="12.75" customHeight="1">
      <c r="B869" s="207" t="s">
        <v>272</v>
      </c>
      <c r="C869" s="293"/>
      <c r="D869" s="237" t="s">
        <v>222</v>
      </c>
      <c r="E869" s="237" t="s">
        <v>226</v>
      </c>
      <c r="F869" s="87" t="s">
        <v>477</v>
      </c>
      <c r="G869" s="237" t="s">
        <v>446</v>
      </c>
      <c r="H869" s="237" t="s">
        <v>304</v>
      </c>
      <c r="I869" s="231">
        <v>3837.5</v>
      </c>
      <c r="J869" s="231">
        <v>0</v>
      </c>
      <c r="K869" s="231">
        <v>0</v>
      </c>
    </row>
    <row r="870" spans="2:11" ht="26.25" customHeight="1">
      <c r="B870" s="296" t="s">
        <v>405</v>
      </c>
      <c r="C870" s="293"/>
      <c r="D870" s="237" t="s">
        <v>222</v>
      </c>
      <c r="E870" s="237" t="s">
        <v>226</v>
      </c>
      <c r="F870" s="295" t="s">
        <v>406</v>
      </c>
      <c r="G870" s="237"/>
      <c r="H870" s="237"/>
      <c r="I870" s="231">
        <f>I871</f>
        <v>100</v>
      </c>
      <c r="J870" s="231">
        <f>J871</f>
        <v>0</v>
      </c>
      <c r="K870" s="231">
        <f>K871</f>
        <v>0</v>
      </c>
    </row>
    <row r="871" spans="2:11" ht="12.75" customHeight="1">
      <c r="B871" s="206" t="s">
        <v>286</v>
      </c>
      <c r="C871" s="293"/>
      <c r="D871" s="237" t="s">
        <v>222</v>
      </c>
      <c r="E871" s="237" t="s">
        <v>226</v>
      </c>
      <c r="F871" s="295" t="s">
        <v>406</v>
      </c>
      <c r="G871" s="237" t="s">
        <v>287</v>
      </c>
      <c r="H871" s="237"/>
      <c r="I871" s="231">
        <f>I872</f>
        <v>100</v>
      </c>
      <c r="J871" s="231">
        <f>J872</f>
        <v>0</v>
      </c>
      <c r="K871" s="231">
        <f>K872</f>
        <v>0</v>
      </c>
    </row>
    <row r="872" spans="2:11" ht="12.75" customHeight="1">
      <c r="B872" s="206" t="s">
        <v>288</v>
      </c>
      <c r="C872" s="293"/>
      <c r="D872" s="237" t="s">
        <v>222</v>
      </c>
      <c r="E872" s="237" t="s">
        <v>226</v>
      </c>
      <c r="F872" s="295" t="s">
        <v>406</v>
      </c>
      <c r="G872" s="237" t="s">
        <v>289</v>
      </c>
      <c r="H872" s="237"/>
      <c r="I872" s="231">
        <f>I873</f>
        <v>100</v>
      </c>
      <c r="J872" s="231">
        <f>J873</f>
        <v>0</v>
      </c>
      <c r="K872" s="231">
        <f>K873</f>
        <v>0</v>
      </c>
    </row>
    <row r="873" spans="2:11" ht="12.75" customHeight="1">
      <c r="B873" s="206" t="s">
        <v>271</v>
      </c>
      <c r="C873" s="293"/>
      <c r="D873" s="237" t="s">
        <v>222</v>
      </c>
      <c r="E873" s="237" t="s">
        <v>226</v>
      </c>
      <c r="F873" s="295" t="s">
        <v>406</v>
      </c>
      <c r="G873" s="237" t="s">
        <v>289</v>
      </c>
      <c r="H873" s="237" t="s">
        <v>326</v>
      </c>
      <c r="I873" s="231">
        <v>100</v>
      </c>
      <c r="J873" s="231"/>
      <c r="K873" s="231"/>
    </row>
    <row r="874" spans="2:11" ht="28.5" customHeight="1" hidden="1">
      <c r="B874" s="327" t="s">
        <v>322</v>
      </c>
      <c r="C874" s="293"/>
      <c r="D874" s="237" t="s">
        <v>222</v>
      </c>
      <c r="E874" s="237" t="s">
        <v>226</v>
      </c>
      <c r="F874" s="407" t="s">
        <v>313</v>
      </c>
      <c r="G874" s="237"/>
      <c r="H874" s="237"/>
      <c r="I874" s="231">
        <f>I875</f>
        <v>0</v>
      </c>
      <c r="J874" s="231">
        <f>J875</f>
        <v>0</v>
      </c>
      <c r="K874" s="231">
        <f>K875</f>
        <v>0</v>
      </c>
    </row>
    <row r="875" spans="2:11" ht="12.75" customHeight="1" hidden="1">
      <c r="B875" s="294" t="s">
        <v>298</v>
      </c>
      <c r="C875" s="293"/>
      <c r="D875" s="237" t="s">
        <v>222</v>
      </c>
      <c r="E875" s="237" t="s">
        <v>226</v>
      </c>
      <c r="F875" s="329" t="s">
        <v>323</v>
      </c>
      <c r="G875" s="237"/>
      <c r="H875" s="237"/>
      <c r="I875" s="231">
        <f>I876</f>
        <v>0</v>
      </c>
      <c r="J875" s="231">
        <f>J876</f>
        <v>0</v>
      </c>
      <c r="K875" s="231">
        <f>K876</f>
        <v>0</v>
      </c>
    </row>
    <row r="876" spans="2:11" ht="12.75" customHeight="1" hidden="1">
      <c r="B876" s="207" t="s">
        <v>441</v>
      </c>
      <c r="C876" s="293"/>
      <c r="D876" s="237" t="s">
        <v>222</v>
      </c>
      <c r="E876" s="237" t="s">
        <v>226</v>
      </c>
      <c r="F876" s="329" t="s">
        <v>323</v>
      </c>
      <c r="G876" s="237" t="s">
        <v>354</v>
      </c>
      <c r="H876" s="237"/>
      <c r="I876" s="231">
        <f>I877</f>
        <v>0</v>
      </c>
      <c r="J876" s="231">
        <f>J877</f>
        <v>0</v>
      </c>
      <c r="K876" s="231">
        <f>K877</f>
        <v>0</v>
      </c>
    </row>
    <row r="877" spans="2:11" ht="12.75" customHeight="1" hidden="1">
      <c r="B877" s="207" t="s">
        <v>442</v>
      </c>
      <c r="C877" s="293"/>
      <c r="D877" s="237" t="s">
        <v>222</v>
      </c>
      <c r="E877" s="237" t="s">
        <v>226</v>
      </c>
      <c r="F877" s="329" t="s">
        <v>323</v>
      </c>
      <c r="G877" s="237" t="s">
        <v>446</v>
      </c>
      <c r="H877" s="237"/>
      <c r="I877" s="231">
        <f>I878</f>
        <v>0</v>
      </c>
      <c r="J877" s="231">
        <f>J878</f>
        <v>0</v>
      </c>
      <c r="K877" s="231">
        <f>K878</f>
        <v>0</v>
      </c>
    </row>
    <row r="878" spans="2:11" ht="12.75" customHeight="1" hidden="1">
      <c r="B878" s="207" t="s">
        <v>270</v>
      </c>
      <c r="C878" s="293"/>
      <c r="D878" s="237" t="s">
        <v>222</v>
      </c>
      <c r="E878" s="237" t="s">
        <v>226</v>
      </c>
      <c r="F878" s="329" t="s">
        <v>323</v>
      </c>
      <c r="G878" s="237" t="s">
        <v>446</v>
      </c>
      <c r="H878" s="237" t="s">
        <v>294</v>
      </c>
      <c r="I878" s="231"/>
      <c r="J878" s="231"/>
      <c r="K878" s="231"/>
    </row>
    <row r="879" spans="2:11" ht="12.75" customHeight="1">
      <c r="B879" s="408" t="s">
        <v>478</v>
      </c>
      <c r="C879" s="293"/>
      <c r="D879" s="291" t="s">
        <v>222</v>
      </c>
      <c r="E879" s="291" t="s">
        <v>228</v>
      </c>
      <c r="F879" s="322"/>
      <c r="G879" s="237"/>
      <c r="H879" s="237"/>
      <c r="I879" s="231">
        <f>I880+I907</f>
        <v>7313.399999999999</v>
      </c>
      <c r="J879" s="231">
        <f>J880</f>
        <v>7525.799999999998</v>
      </c>
      <c r="K879" s="231">
        <f>K880+K907</f>
        <v>5736.999999999999</v>
      </c>
    </row>
    <row r="880" spans="2:11" ht="26.25" customHeight="1">
      <c r="B880" s="307" t="s">
        <v>433</v>
      </c>
      <c r="C880" s="293"/>
      <c r="D880" s="288" t="s">
        <v>222</v>
      </c>
      <c r="E880" s="288" t="s">
        <v>228</v>
      </c>
      <c r="F880" s="326" t="s">
        <v>434</v>
      </c>
      <c r="G880" s="288"/>
      <c r="H880" s="288"/>
      <c r="I880" s="281">
        <f>I888+I881+I895+I898+I901+I904</f>
        <v>7313.399999999999</v>
      </c>
      <c r="J880" s="281">
        <f>J888+J881+J895+J898+J901+J904+J907</f>
        <v>7525.799999999998</v>
      </c>
      <c r="K880" s="281">
        <f>K888+K881+K895+K898+K901+K904</f>
        <v>5736.999999999999</v>
      </c>
    </row>
    <row r="881" spans="2:11" ht="15.75" customHeight="1">
      <c r="B881" s="325" t="s">
        <v>447</v>
      </c>
      <c r="C881" s="293"/>
      <c r="D881" s="288"/>
      <c r="E881" s="288"/>
      <c r="F881" s="326"/>
      <c r="G881" s="288"/>
      <c r="H881" s="288"/>
      <c r="I881" s="231">
        <f>I882</f>
        <v>391.3</v>
      </c>
      <c r="J881" s="231">
        <f>J882</f>
        <v>677.4</v>
      </c>
      <c r="K881" s="231">
        <f>K882</f>
        <v>0</v>
      </c>
    </row>
    <row r="882" spans="2:11" ht="26.25" customHeight="1">
      <c r="B882" s="350" t="s">
        <v>500</v>
      </c>
      <c r="C882" s="293"/>
      <c r="D882" s="237" t="s">
        <v>222</v>
      </c>
      <c r="E882" s="237" t="s">
        <v>228</v>
      </c>
      <c r="F882" s="357" t="s">
        <v>501</v>
      </c>
      <c r="G882" s="237"/>
      <c r="H882" s="237"/>
      <c r="I882" s="231">
        <f>I883</f>
        <v>391.3</v>
      </c>
      <c r="J882" s="231">
        <f>J883</f>
        <v>677.4</v>
      </c>
      <c r="K882" s="231">
        <f>K883</f>
        <v>0</v>
      </c>
    </row>
    <row r="883" spans="2:11" ht="15.75" customHeight="1">
      <c r="B883" s="296" t="s">
        <v>441</v>
      </c>
      <c r="C883" s="293"/>
      <c r="D883" s="237" t="s">
        <v>222</v>
      </c>
      <c r="E883" s="237" t="s">
        <v>228</v>
      </c>
      <c r="F883" s="357" t="s">
        <v>501</v>
      </c>
      <c r="G883" s="237" t="s">
        <v>354</v>
      </c>
      <c r="H883" s="237"/>
      <c r="I883" s="231">
        <f>I884</f>
        <v>391.3</v>
      </c>
      <c r="J883" s="231">
        <f>J884</f>
        <v>677.4</v>
      </c>
      <c r="K883" s="231">
        <f>K884</f>
        <v>0</v>
      </c>
    </row>
    <row r="884" spans="2:11" ht="15.75" customHeight="1">
      <c r="B884" s="296" t="s">
        <v>442</v>
      </c>
      <c r="C884" s="293"/>
      <c r="D884" s="237" t="s">
        <v>222</v>
      </c>
      <c r="E884" s="237" t="s">
        <v>228</v>
      </c>
      <c r="F884" s="357" t="s">
        <v>501</v>
      </c>
      <c r="G884" s="237" t="s">
        <v>446</v>
      </c>
      <c r="H884" s="237"/>
      <c r="I884" s="231">
        <f>I885+I886+I887</f>
        <v>391.3</v>
      </c>
      <c r="J884" s="231">
        <f>J885+J886+J887</f>
        <v>677.4</v>
      </c>
      <c r="K884" s="231">
        <f>K885+K886+K887</f>
        <v>0</v>
      </c>
    </row>
    <row r="885" spans="2:11" ht="15.75" customHeight="1">
      <c r="B885" s="304" t="s">
        <v>270</v>
      </c>
      <c r="C885" s="293"/>
      <c r="D885" s="237" t="s">
        <v>222</v>
      </c>
      <c r="E885" s="237" t="s">
        <v>228</v>
      </c>
      <c r="F885" s="357" t="s">
        <v>501</v>
      </c>
      <c r="G885" s="237" t="s">
        <v>446</v>
      </c>
      <c r="H885" s="237" t="s">
        <v>294</v>
      </c>
      <c r="I885" s="231">
        <v>3.9</v>
      </c>
      <c r="J885" s="231">
        <v>6.8</v>
      </c>
      <c r="K885" s="231">
        <v>0</v>
      </c>
    </row>
    <row r="886" spans="2:11" ht="15.75" customHeight="1">
      <c r="B886" s="304" t="s">
        <v>271</v>
      </c>
      <c r="C886" s="293"/>
      <c r="D886" s="237" t="s">
        <v>222</v>
      </c>
      <c r="E886" s="237" t="s">
        <v>228</v>
      </c>
      <c r="F886" s="357" t="s">
        <v>501</v>
      </c>
      <c r="G886" s="237" t="s">
        <v>446</v>
      </c>
      <c r="H886" s="237" t="s">
        <v>326</v>
      </c>
      <c r="I886" s="231">
        <v>3.9</v>
      </c>
      <c r="J886" s="231">
        <v>6.7</v>
      </c>
      <c r="K886" s="231">
        <v>0</v>
      </c>
    </row>
    <row r="887" spans="2:11" ht="15.75" customHeight="1">
      <c r="B887" s="296" t="s">
        <v>272</v>
      </c>
      <c r="C887" s="293"/>
      <c r="D887" s="237" t="s">
        <v>222</v>
      </c>
      <c r="E887" s="237" t="s">
        <v>228</v>
      </c>
      <c r="F887" s="357" t="s">
        <v>501</v>
      </c>
      <c r="G887" s="237" t="s">
        <v>446</v>
      </c>
      <c r="H887" s="237" t="s">
        <v>304</v>
      </c>
      <c r="I887" s="231">
        <v>383.5</v>
      </c>
      <c r="J887" s="231">
        <v>663.9</v>
      </c>
      <c r="K887" s="231">
        <v>0</v>
      </c>
    </row>
    <row r="888" spans="2:11" ht="12.75" customHeight="1">
      <c r="B888" s="330" t="s">
        <v>479</v>
      </c>
      <c r="C888" s="293"/>
      <c r="D888" s="237" t="s">
        <v>222</v>
      </c>
      <c r="E888" s="237" t="s">
        <v>228</v>
      </c>
      <c r="F888" s="322" t="s">
        <v>480</v>
      </c>
      <c r="G888" s="237"/>
      <c r="H888" s="237"/>
      <c r="I888" s="231">
        <f>I889</f>
        <v>5396.2</v>
      </c>
      <c r="J888" s="231">
        <f>J889</f>
        <v>4311.1</v>
      </c>
      <c r="K888" s="231">
        <f>K889</f>
        <v>4211.1</v>
      </c>
    </row>
    <row r="889" spans="2:11" ht="15.75" customHeight="1">
      <c r="B889" s="330" t="s">
        <v>481</v>
      </c>
      <c r="C889" s="293"/>
      <c r="D889" s="237" t="s">
        <v>222</v>
      </c>
      <c r="E889" s="237" t="s">
        <v>228</v>
      </c>
      <c r="F889" s="322" t="s">
        <v>482</v>
      </c>
      <c r="G889" s="237"/>
      <c r="H889" s="237"/>
      <c r="I889" s="231">
        <f>I890</f>
        <v>5396.2</v>
      </c>
      <c r="J889" s="231">
        <f>J890</f>
        <v>4311.1</v>
      </c>
      <c r="K889" s="231">
        <f>K890</f>
        <v>4211.1</v>
      </c>
    </row>
    <row r="890" spans="2:11" ht="12.75" customHeight="1">
      <c r="B890" s="296" t="s">
        <v>451</v>
      </c>
      <c r="C890" s="293"/>
      <c r="D890" s="237" t="s">
        <v>222</v>
      </c>
      <c r="E890" s="237" t="s">
        <v>228</v>
      </c>
      <c r="F890" s="87" t="s">
        <v>483</v>
      </c>
      <c r="G890" s="237"/>
      <c r="H890" s="237"/>
      <c r="I890" s="231">
        <f>I891</f>
        <v>5396.2</v>
      </c>
      <c r="J890" s="231">
        <f>J891</f>
        <v>4311.1</v>
      </c>
      <c r="K890" s="231">
        <f>K891</f>
        <v>4211.1</v>
      </c>
    </row>
    <row r="891" spans="2:11" ht="14.25" customHeight="1">
      <c r="B891" s="296" t="s">
        <v>441</v>
      </c>
      <c r="C891" s="293"/>
      <c r="D891" s="237" t="s">
        <v>222</v>
      </c>
      <c r="E891" s="237" t="s">
        <v>228</v>
      </c>
      <c r="F891" s="87" t="s">
        <v>483</v>
      </c>
      <c r="G891" s="237" t="s">
        <v>354</v>
      </c>
      <c r="H891" s="237"/>
      <c r="I891" s="231">
        <f>I892</f>
        <v>5396.2</v>
      </c>
      <c r="J891" s="231">
        <f>J892</f>
        <v>4311.1</v>
      </c>
      <c r="K891" s="231">
        <f>K892</f>
        <v>4211.1</v>
      </c>
    </row>
    <row r="892" spans="2:11" ht="12.75" customHeight="1">
      <c r="B892" s="296" t="s">
        <v>442</v>
      </c>
      <c r="C892" s="293"/>
      <c r="D892" s="237" t="s">
        <v>222</v>
      </c>
      <c r="E892" s="237" t="s">
        <v>228</v>
      </c>
      <c r="F892" s="87" t="s">
        <v>483</v>
      </c>
      <c r="G892" s="237" t="s">
        <v>446</v>
      </c>
      <c r="H892" s="237"/>
      <c r="I892" s="231">
        <f>I893</f>
        <v>5396.2</v>
      </c>
      <c r="J892" s="231">
        <f>J893</f>
        <v>4311.1</v>
      </c>
      <c r="K892" s="231">
        <f>K893</f>
        <v>4211.1</v>
      </c>
    </row>
    <row r="893" spans="2:11" ht="14.25" customHeight="1">
      <c r="B893" s="296" t="s">
        <v>270</v>
      </c>
      <c r="C893" s="293"/>
      <c r="D893" s="237" t="s">
        <v>222</v>
      </c>
      <c r="E893" s="237" t="s">
        <v>228</v>
      </c>
      <c r="F893" s="87" t="s">
        <v>483</v>
      </c>
      <c r="G893" s="237" t="s">
        <v>446</v>
      </c>
      <c r="H893" s="237" t="s">
        <v>294</v>
      </c>
      <c r="I893" s="231">
        <v>5396.2</v>
      </c>
      <c r="J893" s="231">
        <v>4311.1</v>
      </c>
      <c r="K893" s="231">
        <v>4211.1</v>
      </c>
    </row>
    <row r="894" spans="2:11" ht="28.5" customHeight="1">
      <c r="B894" s="350" t="s">
        <v>484</v>
      </c>
      <c r="C894" s="293"/>
      <c r="D894" s="237" t="s">
        <v>222</v>
      </c>
      <c r="E894" s="237" t="s">
        <v>228</v>
      </c>
      <c r="F894" s="87" t="s">
        <v>485</v>
      </c>
      <c r="G894" s="237" t="s">
        <v>354</v>
      </c>
      <c r="H894" s="237"/>
      <c r="I894" s="231">
        <v>1494.7</v>
      </c>
      <c r="J894" s="231">
        <v>1494.7</v>
      </c>
      <c r="K894" s="231">
        <v>1494.7</v>
      </c>
    </row>
    <row r="895" spans="2:11" ht="14.25" customHeight="1">
      <c r="B895" s="296" t="s">
        <v>441</v>
      </c>
      <c r="C895" s="293"/>
      <c r="D895" s="237" t="s">
        <v>222</v>
      </c>
      <c r="E895" s="237" t="s">
        <v>228</v>
      </c>
      <c r="F895" s="87" t="s">
        <v>485</v>
      </c>
      <c r="G895" s="237" t="s">
        <v>354</v>
      </c>
      <c r="H895" s="237"/>
      <c r="I895" s="231">
        <f>I896</f>
        <v>1494.7</v>
      </c>
      <c r="J895" s="231">
        <f>J896</f>
        <v>1494.7</v>
      </c>
      <c r="K895" s="231">
        <f>K896</f>
        <v>1494.7</v>
      </c>
    </row>
    <row r="896" spans="2:11" ht="14.25" customHeight="1">
      <c r="B896" s="296" t="s">
        <v>442</v>
      </c>
      <c r="C896" s="293"/>
      <c r="D896" s="237" t="s">
        <v>222</v>
      </c>
      <c r="E896" s="237" t="s">
        <v>228</v>
      </c>
      <c r="F896" s="87" t="s">
        <v>485</v>
      </c>
      <c r="G896" s="237" t="s">
        <v>446</v>
      </c>
      <c r="H896" s="237"/>
      <c r="I896" s="231">
        <f>I897</f>
        <v>1494.7</v>
      </c>
      <c r="J896" s="231">
        <f>J897</f>
        <v>1494.7</v>
      </c>
      <c r="K896" s="231">
        <f>K897</f>
        <v>1494.7</v>
      </c>
    </row>
    <row r="897" spans="2:11" ht="14.25" customHeight="1">
      <c r="B897" s="296" t="s">
        <v>270</v>
      </c>
      <c r="C897" s="293"/>
      <c r="D897" s="237" t="s">
        <v>222</v>
      </c>
      <c r="E897" s="237" t="s">
        <v>228</v>
      </c>
      <c r="F897" s="87" t="s">
        <v>485</v>
      </c>
      <c r="G897" s="237" t="s">
        <v>446</v>
      </c>
      <c r="H897" s="237" t="s">
        <v>294</v>
      </c>
      <c r="I897" s="231">
        <v>1494.7</v>
      </c>
      <c r="J897" s="231">
        <v>1494.7</v>
      </c>
      <c r="K897" s="231">
        <v>1494.7</v>
      </c>
    </row>
    <row r="898" spans="2:11" ht="14.25" customHeight="1">
      <c r="B898" s="296" t="s">
        <v>486</v>
      </c>
      <c r="C898" s="293"/>
      <c r="D898" s="237" t="s">
        <v>222</v>
      </c>
      <c r="E898" s="237" t="s">
        <v>228</v>
      </c>
      <c r="F898" s="87" t="s">
        <v>485</v>
      </c>
      <c r="G898" s="237" t="s">
        <v>354</v>
      </c>
      <c r="H898" s="237"/>
      <c r="I898" s="231">
        <f>I899</f>
        <v>10.4</v>
      </c>
      <c r="J898" s="231">
        <f>J899</f>
        <v>10.4</v>
      </c>
      <c r="K898" s="231">
        <f>K899</f>
        <v>10.4</v>
      </c>
    </row>
    <row r="899" spans="2:11" ht="14.25" customHeight="1">
      <c r="B899" s="296" t="s">
        <v>487</v>
      </c>
      <c r="C899" s="293"/>
      <c r="D899" s="237" t="s">
        <v>222</v>
      </c>
      <c r="E899" s="237" t="s">
        <v>228</v>
      </c>
      <c r="F899" s="87" t="s">
        <v>485</v>
      </c>
      <c r="G899" s="237" t="s">
        <v>488</v>
      </c>
      <c r="H899" s="237"/>
      <c r="I899" s="231">
        <f>I900</f>
        <v>10.4</v>
      </c>
      <c r="J899" s="231">
        <f>J900</f>
        <v>10.4</v>
      </c>
      <c r="K899" s="231">
        <f>K900</f>
        <v>10.4</v>
      </c>
    </row>
    <row r="900" spans="2:11" ht="14.25" customHeight="1">
      <c r="B900" s="296" t="s">
        <v>270</v>
      </c>
      <c r="C900" s="293"/>
      <c r="D900" s="237" t="s">
        <v>222</v>
      </c>
      <c r="E900" s="237" t="s">
        <v>228</v>
      </c>
      <c r="F900" s="87" t="s">
        <v>485</v>
      </c>
      <c r="G900" s="237" t="s">
        <v>488</v>
      </c>
      <c r="H900" s="237" t="s">
        <v>294</v>
      </c>
      <c r="I900" s="231">
        <v>10.4</v>
      </c>
      <c r="J900" s="231">
        <v>10.4</v>
      </c>
      <c r="K900" s="231">
        <v>10.4</v>
      </c>
    </row>
    <row r="901" spans="2:11" ht="14.25" customHeight="1">
      <c r="B901" s="296" t="s">
        <v>489</v>
      </c>
      <c r="C901" s="293"/>
      <c r="D901" s="237" t="s">
        <v>222</v>
      </c>
      <c r="E901" s="237" t="s">
        <v>228</v>
      </c>
      <c r="F901" s="87" t="s">
        <v>485</v>
      </c>
      <c r="G901" s="237" t="s">
        <v>354</v>
      </c>
      <c r="H901" s="237"/>
      <c r="I901" s="231">
        <f>I902</f>
        <v>10.4</v>
      </c>
      <c r="J901" s="231">
        <f>J902</f>
        <v>10.4</v>
      </c>
      <c r="K901" s="231">
        <f>K902</f>
        <v>10.4</v>
      </c>
    </row>
    <row r="902" spans="2:11" ht="41.25" customHeight="1">
      <c r="B902" s="296" t="s">
        <v>490</v>
      </c>
      <c r="C902" s="293"/>
      <c r="D902" s="237" t="s">
        <v>222</v>
      </c>
      <c r="E902" s="237" t="s">
        <v>228</v>
      </c>
      <c r="F902" s="87" t="s">
        <v>485</v>
      </c>
      <c r="G902" s="237" t="s">
        <v>491</v>
      </c>
      <c r="H902" s="237"/>
      <c r="I902" s="231">
        <f>I903</f>
        <v>10.4</v>
      </c>
      <c r="J902" s="231">
        <f>J903</f>
        <v>10.4</v>
      </c>
      <c r="K902" s="231">
        <f>K903</f>
        <v>10.4</v>
      </c>
    </row>
    <row r="903" spans="2:11" ht="15.75" customHeight="1">
      <c r="B903" s="207" t="s">
        <v>270</v>
      </c>
      <c r="C903" s="293"/>
      <c r="D903" s="237" t="s">
        <v>222</v>
      </c>
      <c r="E903" s="237" t="s">
        <v>228</v>
      </c>
      <c r="F903" s="87" t="s">
        <v>485</v>
      </c>
      <c r="G903" s="237" t="s">
        <v>491</v>
      </c>
      <c r="H903" s="237" t="s">
        <v>294</v>
      </c>
      <c r="I903" s="231">
        <v>10.4</v>
      </c>
      <c r="J903" s="231">
        <v>10.4</v>
      </c>
      <c r="K903" s="231">
        <v>10.4</v>
      </c>
    </row>
    <row r="904" spans="2:11" ht="14.25" customHeight="1">
      <c r="B904" s="207" t="s">
        <v>290</v>
      </c>
      <c r="C904" s="293"/>
      <c r="D904" s="237" t="s">
        <v>222</v>
      </c>
      <c r="E904" s="237" t="s">
        <v>228</v>
      </c>
      <c r="F904" s="87" t="s">
        <v>485</v>
      </c>
      <c r="G904" s="237" t="s">
        <v>291</v>
      </c>
      <c r="H904" s="237"/>
      <c r="I904" s="231">
        <f>I905</f>
        <v>10.4</v>
      </c>
      <c r="J904" s="231">
        <f>J905</f>
        <v>10.4</v>
      </c>
      <c r="K904" s="231">
        <f>K905</f>
        <v>10.4</v>
      </c>
    </row>
    <row r="905" spans="2:11" ht="51.75" customHeight="1">
      <c r="B905" s="296" t="s">
        <v>391</v>
      </c>
      <c r="C905" s="293"/>
      <c r="D905" s="237" t="s">
        <v>222</v>
      </c>
      <c r="E905" s="237" t="s">
        <v>228</v>
      </c>
      <c r="F905" s="87" t="s">
        <v>485</v>
      </c>
      <c r="G905" s="237" t="s">
        <v>392</v>
      </c>
      <c r="H905" s="237"/>
      <c r="I905" s="231">
        <f>I906</f>
        <v>10.4</v>
      </c>
      <c r="J905" s="231">
        <f>J906</f>
        <v>10.4</v>
      </c>
      <c r="K905" s="231">
        <f>K906</f>
        <v>10.4</v>
      </c>
    </row>
    <row r="906" spans="2:11" ht="14.25" customHeight="1">
      <c r="B906" s="207" t="s">
        <v>270</v>
      </c>
      <c r="C906" s="293"/>
      <c r="D906" s="237" t="s">
        <v>222</v>
      </c>
      <c r="E906" s="237" t="s">
        <v>228</v>
      </c>
      <c r="F906" s="87" t="s">
        <v>485</v>
      </c>
      <c r="G906" s="237" t="s">
        <v>392</v>
      </c>
      <c r="H906" s="237" t="s">
        <v>294</v>
      </c>
      <c r="I906" s="231">
        <v>10.4</v>
      </c>
      <c r="J906" s="231">
        <v>10.4</v>
      </c>
      <c r="K906" s="231">
        <v>10.4</v>
      </c>
    </row>
    <row r="907" spans="2:11" ht="27.75" customHeight="1">
      <c r="B907" s="350" t="s">
        <v>500</v>
      </c>
      <c r="C907" s="293"/>
      <c r="D907" s="237" t="s">
        <v>222</v>
      </c>
      <c r="E907" s="237" t="s">
        <v>228</v>
      </c>
      <c r="F907" s="357" t="s">
        <v>502</v>
      </c>
      <c r="G907" s="237"/>
      <c r="H907" s="237"/>
      <c r="I907" s="231">
        <f>I908</f>
        <v>0</v>
      </c>
      <c r="J907" s="231">
        <f>J908</f>
        <v>1011.4</v>
      </c>
      <c r="K907" s="231">
        <f>K908</f>
        <v>0</v>
      </c>
    </row>
    <row r="908" spans="2:11" ht="14.25" customHeight="1">
      <c r="B908" s="207" t="s">
        <v>441</v>
      </c>
      <c r="C908" s="293"/>
      <c r="D908" s="237" t="s">
        <v>222</v>
      </c>
      <c r="E908" s="237" t="s">
        <v>228</v>
      </c>
      <c r="F908" s="357" t="s">
        <v>502</v>
      </c>
      <c r="G908" s="237" t="s">
        <v>354</v>
      </c>
      <c r="H908" s="237"/>
      <c r="I908" s="231">
        <f>I909</f>
        <v>0</v>
      </c>
      <c r="J908" s="231">
        <f>J909</f>
        <v>1011.4</v>
      </c>
      <c r="K908" s="231">
        <f>K909</f>
        <v>0</v>
      </c>
    </row>
    <row r="909" spans="2:11" ht="14.25" customHeight="1">
      <c r="B909" s="207" t="s">
        <v>442</v>
      </c>
      <c r="C909" s="293"/>
      <c r="D909" s="237" t="s">
        <v>222</v>
      </c>
      <c r="E909" s="237" t="s">
        <v>228</v>
      </c>
      <c r="F909" s="357" t="s">
        <v>502</v>
      </c>
      <c r="G909" s="237" t="s">
        <v>446</v>
      </c>
      <c r="H909" s="237"/>
      <c r="I909" s="231">
        <f>I910+I911+I912</f>
        <v>0</v>
      </c>
      <c r="J909" s="231">
        <f>J910+J911+J912</f>
        <v>1011.4</v>
      </c>
      <c r="K909" s="231">
        <f>K910+K911+K912</f>
        <v>0</v>
      </c>
    </row>
    <row r="910" spans="2:11" ht="14.25" customHeight="1">
      <c r="B910" s="325" t="s">
        <v>270</v>
      </c>
      <c r="C910" s="293"/>
      <c r="D910" s="237" t="s">
        <v>222</v>
      </c>
      <c r="E910" s="237" t="s">
        <v>228</v>
      </c>
      <c r="F910" s="357" t="s">
        <v>502</v>
      </c>
      <c r="G910" s="237" t="s">
        <v>446</v>
      </c>
      <c r="H910" s="237" t="s">
        <v>294</v>
      </c>
      <c r="I910" s="231">
        <v>0</v>
      </c>
      <c r="J910" s="231">
        <v>10.1</v>
      </c>
      <c r="K910" s="231">
        <v>0</v>
      </c>
    </row>
    <row r="911" spans="2:11" ht="14.25" customHeight="1">
      <c r="B911" s="325" t="s">
        <v>271</v>
      </c>
      <c r="C911" s="293"/>
      <c r="D911" s="237" t="s">
        <v>222</v>
      </c>
      <c r="E911" s="237" t="s">
        <v>228</v>
      </c>
      <c r="F911" s="357" t="s">
        <v>502</v>
      </c>
      <c r="G911" s="237" t="s">
        <v>446</v>
      </c>
      <c r="H911" s="237" t="s">
        <v>326</v>
      </c>
      <c r="I911" s="231">
        <v>0</v>
      </c>
      <c r="J911" s="231">
        <v>10</v>
      </c>
      <c r="K911" s="231">
        <v>0</v>
      </c>
    </row>
    <row r="912" spans="2:11" ht="14.25" customHeight="1">
      <c r="B912" s="207" t="s">
        <v>272</v>
      </c>
      <c r="C912" s="293"/>
      <c r="D912" s="237" t="s">
        <v>222</v>
      </c>
      <c r="E912" s="237" t="s">
        <v>228</v>
      </c>
      <c r="F912" s="357" t="s">
        <v>502</v>
      </c>
      <c r="G912" s="237" t="s">
        <v>446</v>
      </c>
      <c r="H912" s="237" t="s">
        <v>304</v>
      </c>
      <c r="I912" s="231">
        <v>0</v>
      </c>
      <c r="J912" s="231">
        <v>991.3</v>
      </c>
      <c r="K912" s="231">
        <v>0</v>
      </c>
    </row>
    <row r="913" spans="2:11" ht="14.25" customHeight="1" hidden="1">
      <c r="B913" s="207"/>
      <c r="C913" s="293"/>
      <c r="D913" s="237"/>
      <c r="E913" s="237"/>
      <c r="F913" s="87"/>
      <c r="G913" s="237"/>
      <c r="H913" s="237"/>
      <c r="I913" s="231"/>
      <c r="J913" s="231"/>
      <c r="K913" s="231"/>
    </row>
    <row r="914" spans="2:11" ht="14.25" customHeight="1" hidden="1">
      <c r="B914" s="207"/>
      <c r="C914" s="293"/>
      <c r="D914" s="237"/>
      <c r="E914" s="237"/>
      <c r="F914" s="87"/>
      <c r="G914" s="237"/>
      <c r="H914" s="237"/>
      <c r="I914" s="231"/>
      <c r="J914" s="231"/>
      <c r="K914" s="231"/>
    </row>
    <row r="915" spans="2:11" ht="12.75" customHeight="1">
      <c r="B915" s="306" t="s">
        <v>229</v>
      </c>
      <c r="C915" s="286"/>
      <c r="D915" s="291" t="s">
        <v>222</v>
      </c>
      <c r="E915" s="291" t="s">
        <v>230</v>
      </c>
      <c r="F915" s="237"/>
      <c r="G915" s="237"/>
      <c r="H915" s="237"/>
      <c r="I915" s="231">
        <f>I916+I922+I928</f>
        <v>591.2</v>
      </c>
      <c r="J915" s="231">
        <f>J916+J922+J928</f>
        <v>498.2</v>
      </c>
      <c r="K915" s="231">
        <f>K916+K922+K928</f>
        <v>498.2</v>
      </c>
    </row>
    <row r="916" spans="2:11" ht="12.75" customHeight="1">
      <c r="B916" s="409" t="s">
        <v>505</v>
      </c>
      <c r="C916" s="286"/>
      <c r="D916" s="237" t="s">
        <v>222</v>
      </c>
      <c r="E916" s="237" t="s">
        <v>230</v>
      </c>
      <c r="F916" s="295" t="s">
        <v>434</v>
      </c>
      <c r="G916" s="238"/>
      <c r="H916" s="238"/>
      <c r="I916" s="231">
        <f>I917</f>
        <v>432.7</v>
      </c>
      <c r="J916" s="231">
        <f>J917</f>
        <v>478.2</v>
      </c>
      <c r="K916" s="231">
        <f>K917</f>
        <v>478.2</v>
      </c>
    </row>
    <row r="917" spans="2:11" ht="14.25" customHeight="1">
      <c r="B917" s="330" t="s">
        <v>506</v>
      </c>
      <c r="C917" s="293"/>
      <c r="D917" s="237" t="s">
        <v>222</v>
      </c>
      <c r="E917" s="237" t="s">
        <v>230</v>
      </c>
      <c r="F917" s="295" t="s">
        <v>507</v>
      </c>
      <c r="G917" s="238"/>
      <c r="H917" s="238"/>
      <c r="I917" s="231">
        <f>I918</f>
        <v>432.7</v>
      </c>
      <c r="J917" s="231">
        <f>J918</f>
        <v>478.2</v>
      </c>
      <c r="K917" s="231">
        <f>K918</f>
        <v>478.2</v>
      </c>
    </row>
    <row r="918" spans="2:11" ht="14.25" customHeight="1">
      <c r="B918" s="294" t="s">
        <v>508</v>
      </c>
      <c r="C918" s="293"/>
      <c r="D918" s="237" t="s">
        <v>222</v>
      </c>
      <c r="E918" s="237" t="s">
        <v>230</v>
      </c>
      <c r="F918" s="295" t="s">
        <v>507</v>
      </c>
      <c r="G918" s="238"/>
      <c r="H918" s="238"/>
      <c r="I918" s="231">
        <f>I919</f>
        <v>432.7</v>
      </c>
      <c r="J918" s="231">
        <f>J919</f>
        <v>478.2</v>
      </c>
      <c r="K918" s="231">
        <f>K919</f>
        <v>478.2</v>
      </c>
    </row>
    <row r="919" spans="2:11" ht="12.75" customHeight="1">
      <c r="B919" s="207" t="s">
        <v>441</v>
      </c>
      <c r="C919" s="293"/>
      <c r="D919" s="237" t="s">
        <v>222</v>
      </c>
      <c r="E919" s="237" t="s">
        <v>230</v>
      </c>
      <c r="F919" s="295" t="s">
        <v>507</v>
      </c>
      <c r="G919" s="237" t="s">
        <v>354</v>
      </c>
      <c r="H919" s="237"/>
      <c r="I919" s="231">
        <f>I920</f>
        <v>432.7</v>
      </c>
      <c r="J919" s="231">
        <f>J920</f>
        <v>478.2</v>
      </c>
      <c r="K919" s="231">
        <f>K920</f>
        <v>478.2</v>
      </c>
    </row>
    <row r="920" spans="2:11" ht="12.75" customHeight="1">
      <c r="B920" s="207" t="s">
        <v>442</v>
      </c>
      <c r="C920" s="293"/>
      <c r="D920" s="237" t="s">
        <v>222</v>
      </c>
      <c r="E920" s="237" t="s">
        <v>230</v>
      </c>
      <c r="F920" s="295" t="s">
        <v>507</v>
      </c>
      <c r="G920" s="237">
        <v>610</v>
      </c>
      <c r="H920" s="237"/>
      <c r="I920" s="231">
        <f>I921</f>
        <v>432.7</v>
      </c>
      <c r="J920" s="231">
        <f>J921</f>
        <v>478.2</v>
      </c>
      <c r="K920" s="231">
        <f>K921</f>
        <v>478.2</v>
      </c>
    </row>
    <row r="921" spans="2:11" ht="12.75" customHeight="1">
      <c r="B921" s="207" t="s">
        <v>270</v>
      </c>
      <c r="C921" s="293"/>
      <c r="D921" s="237" t="s">
        <v>222</v>
      </c>
      <c r="E921" s="237" t="s">
        <v>230</v>
      </c>
      <c r="F921" s="295" t="s">
        <v>507</v>
      </c>
      <c r="G921" s="237">
        <v>610</v>
      </c>
      <c r="H921" s="237">
        <v>2</v>
      </c>
      <c r="I921" s="231">
        <v>432.7</v>
      </c>
      <c r="J921" s="231">
        <v>478.2</v>
      </c>
      <c r="K921" s="231">
        <v>478.2</v>
      </c>
    </row>
    <row r="922" spans="2:11" ht="27.75" customHeight="1">
      <c r="B922" s="410" t="s">
        <v>509</v>
      </c>
      <c r="C922" s="293"/>
      <c r="D922" s="237" t="s">
        <v>222</v>
      </c>
      <c r="E922" s="237" t="s">
        <v>230</v>
      </c>
      <c r="F922" s="295" t="s">
        <v>510</v>
      </c>
      <c r="G922" s="237"/>
      <c r="H922" s="237"/>
      <c r="I922" s="231">
        <f>I923</f>
        <v>138.5</v>
      </c>
      <c r="J922" s="231">
        <f>J923</f>
        <v>0</v>
      </c>
      <c r="K922" s="231">
        <f>K923</f>
        <v>0</v>
      </c>
    </row>
    <row r="923" spans="2:11" ht="15.75" customHeight="1">
      <c r="B923" s="411" t="s">
        <v>511</v>
      </c>
      <c r="C923" s="293"/>
      <c r="D923" s="237" t="s">
        <v>222</v>
      </c>
      <c r="E923" s="237" t="s">
        <v>230</v>
      </c>
      <c r="F923" s="295" t="s">
        <v>510</v>
      </c>
      <c r="G923" s="237"/>
      <c r="H923" s="237"/>
      <c r="I923" s="231">
        <f>I924</f>
        <v>138.5</v>
      </c>
      <c r="J923" s="231">
        <f>J924</f>
        <v>0</v>
      </c>
      <c r="K923" s="231">
        <f>K924</f>
        <v>0</v>
      </c>
    </row>
    <row r="924" spans="2:11" ht="12.75" customHeight="1">
      <c r="B924" s="207" t="s">
        <v>441</v>
      </c>
      <c r="C924" s="293"/>
      <c r="D924" s="237" t="s">
        <v>222</v>
      </c>
      <c r="E924" s="237" t="s">
        <v>230</v>
      </c>
      <c r="F924" s="295" t="s">
        <v>510</v>
      </c>
      <c r="G924" s="237" t="s">
        <v>354</v>
      </c>
      <c r="H924" s="237"/>
      <c r="I924" s="231">
        <f>I925</f>
        <v>138.5</v>
      </c>
      <c r="J924" s="231">
        <f>J925</f>
        <v>0</v>
      </c>
      <c r="K924" s="231">
        <f>K925</f>
        <v>0</v>
      </c>
    </row>
    <row r="925" spans="2:11" ht="12.75" customHeight="1">
      <c r="B925" s="207" t="s">
        <v>442</v>
      </c>
      <c r="C925" s="293"/>
      <c r="D925" s="237" t="s">
        <v>222</v>
      </c>
      <c r="E925" s="237" t="s">
        <v>230</v>
      </c>
      <c r="F925" s="295" t="s">
        <v>510</v>
      </c>
      <c r="G925" s="237">
        <v>610</v>
      </c>
      <c r="H925" s="237"/>
      <c r="I925" s="231">
        <f>I926+I927</f>
        <v>138.5</v>
      </c>
      <c r="J925" s="231">
        <f>J926+J927</f>
        <v>0</v>
      </c>
      <c r="K925" s="231">
        <f>K926+K927</f>
        <v>0</v>
      </c>
    </row>
    <row r="926" spans="2:11" ht="12.75" customHeight="1">
      <c r="B926" s="207" t="s">
        <v>270</v>
      </c>
      <c r="C926" s="293"/>
      <c r="D926" s="237" t="s">
        <v>222</v>
      </c>
      <c r="E926" s="237" t="s">
        <v>230</v>
      </c>
      <c r="F926" s="295" t="s">
        <v>510</v>
      </c>
      <c r="G926" s="237">
        <v>610</v>
      </c>
      <c r="H926" s="237" t="s">
        <v>294</v>
      </c>
      <c r="I926" s="231">
        <v>138.5</v>
      </c>
      <c r="J926" s="231"/>
      <c r="K926" s="231"/>
    </row>
    <row r="927" spans="2:11" ht="12.75" customHeight="1">
      <c r="B927" s="207" t="s">
        <v>271</v>
      </c>
      <c r="C927" s="293"/>
      <c r="D927" s="237" t="s">
        <v>222</v>
      </c>
      <c r="E927" s="237" t="s">
        <v>230</v>
      </c>
      <c r="F927" s="295" t="s">
        <v>510</v>
      </c>
      <c r="G927" s="237">
        <v>610</v>
      </c>
      <c r="H927" s="237" t="s">
        <v>326</v>
      </c>
      <c r="I927" s="231">
        <v>0</v>
      </c>
      <c r="J927" s="231">
        <v>0</v>
      </c>
      <c r="K927" s="231">
        <v>0</v>
      </c>
    </row>
    <row r="928" spans="2:11" ht="26.25" customHeight="1">
      <c r="B928" s="380" t="s">
        <v>625</v>
      </c>
      <c r="C928" s="293"/>
      <c r="D928" s="237" t="s">
        <v>222</v>
      </c>
      <c r="E928" s="237" t="s">
        <v>230</v>
      </c>
      <c r="F928" s="295" t="s">
        <v>513</v>
      </c>
      <c r="G928" s="237"/>
      <c r="H928" s="237"/>
      <c r="I928" s="231">
        <f>I929</f>
        <v>20</v>
      </c>
      <c r="J928" s="231">
        <f>J929</f>
        <v>20</v>
      </c>
      <c r="K928" s="231">
        <f>K929</f>
        <v>20</v>
      </c>
    </row>
    <row r="929" spans="2:11" ht="12.75" customHeight="1">
      <c r="B929" s="207" t="s">
        <v>514</v>
      </c>
      <c r="C929" s="293"/>
      <c r="D929" s="237" t="s">
        <v>222</v>
      </c>
      <c r="E929" s="237" t="s">
        <v>230</v>
      </c>
      <c r="F929" s="295" t="s">
        <v>515</v>
      </c>
      <c r="G929" s="237"/>
      <c r="H929" s="237"/>
      <c r="I929" s="231">
        <f>I930</f>
        <v>20</v>
      </c>
      <c r="J929" s="231">
        <f>J930</f>
        <v>20</v>
      </c>
      <c r="K929" s="231">
        <f>K930</f>
        <v>20</v>
      </c>
    </row>
    <row r="930" spans="2:11" ht="12.75" customHeight="1">
      <c r="B930" s="206" t="s">
        <v>286</v>
      </c>
      <c r="C930" s="293"/>
      <c r="D930" s="237" t="s">
        <v>222</v>
      </c>
      <c r="E930" s="237" t="s">
        <v>230</v>
      </c>
      <c r="F930" s="295" t="s">
        <v>515</v>
      </c>
      <c r="G930" s="237" t="s">
        <v>287</v>
      </c>
      <c r="H930" s="237"/>
      <c r="I930" s="231">
        <f>I931</f>
        <v>20</v>
      </c>
      <c r="J930" s="231">
        <f>J931</f>
        <v>20</v>
      </c>
      <c r="K930" s="231">
        <f>K931</f>
        <v>20</v>
      </c>
    </row>
    <row r="931" spans="2:11" ht="12.75" customHeight="1">
      <c r="B931" s="206" t="s">
        <v>288</v>
      </c>
      <c r="C931" s="293"/>
      <c r="D931" s="237" t="s">
        <v>222</v>
      </c>
      <c r="E931" s="237" t="s">
        <v>230</v>
      </c>
      <c r="F931" s="295" t="s">
        <v>515</v>
      </c>
      <c r="G931" s="237" t="s">
        <v>289</v>
      </c>
      <c r="H931" s="237"/>
      <c r="I931" s="231">
        <f>I932</f>
        <v>20</v>
      </c>
      <c r="J931" s="231">
        <f>J932</f>
        <v>20</v>
      </c>
      <c r="K931" s="231">
        <f>K932</f>
        <v>20</v>
      </c>
    </row>
    <row r="932" spans="2:11" ht="12.75" customHeight="1">
      <c r="B932" s="207" t="s">
        <v>270</v>
      </c>
      <c r="C932" s="293"/>
      <c r="D932" s="237" t="s">
        <v>222</v>
      </c>
      <c r="E932" s="237" t="s">
        <v>230</v>
      </c>
      <c r="F932" s="295" t="s">
        <v>515</v>
      </c>
      <c r="G932" s="237" t="s">
        <v>289</v>
      </c>
      <c r="H932" s="237">
        <v>2</v>
      </c>
      <c r="I932" s="231">
        <v>20</v>
      </c>
      <c r="J932" s="231">
        <v>20</v>
      </c>
      <c r="K932" s="231">
        <v>20</v>
      </c>
    </row>
    <row r="933" spans="2:11" ht="14.25" customHeight="1">
      <c r="B933" s="306" t="s">
        <v>231</v>
      </c>
      <c r="C933" s="286"/>
      <c r="D933" s="291" t="s">
        <v>222</v>
      </c>
      <c r="E933" s="291" t="s">
        <v>232</v>
      </c>
      <c r="F933" s="295"/>
      <c r="G933" s="238"/>
      <c r="H933" s="238"/>
      <c r="I933" s="231">
        <f>I934+I946</f>
        <v>4906.4</v>
      </c>
      <c r="J933" s="231">
        <f>J934+J946</f>
        <v>3853</v>
      </c>
      <c r="K933" s="231">
        <f>K934+K946</f>
        <v>4253</v>
      </c>
    </row>
    <row r="934" spans="2:11" ht="12.75" customHeight="1">
      <c r="B934" s="409" t="s">
        <v>505</v>
      </c>
      <c r="C934" s="293"/>
      <c r="D934" s="237" t="s">
        <v>222</v>
      </c>
      <c r="E934" s="237" t="s">
        <v>232</v>
      </c>
      <c r="F934" s="295" t="s">
        <v>434</v>
      </c>
      <c r="G934" s="238"/>
      <c r="H934" s="238"/>
      <c r="I934" s="231">
        <f>I935</f>
        <v>1427.8999999999999</v>
      </c>
      <c r="J934" s="231">
        <f>J935</f>
        <v>1213.6</v>
      </c>
      <c r="K934" s="231">
        <f>K935</f>
        <v>1413.6</v>
      </c>
    </row>
    <row r="935" spans="2:11" ht="14.25" customHeight="1">
      <c r="B935" s="412" t="s">
        <v>447</v>
      </c>
      <c r="C935" s="293"/>
      <c r="D935" s="237" t="s">
        <v>222</v>
      </c>
      <c r="E935" s="237" t="s">
        <v>232</v>
      </c>
      <c r="F935" s="295" t="s">
        <v>516</v>
      </c>
      <c r="G935" s="238"/>
      <c r="H935" s="238"/>
      <c r="I935" s="231">
        <f>I936</f>
        <v>1427.8999999999999</v>
      </c>
      <c r="J935" s="231">
        <f>J936</f>
        <v>1213.6</v>
      </c>
      <c r="K935" s="231">
        <f>K936</f>
        <v>1413.6</v>
      </c>
    </row>
    <row r="936" spans="2:11" ht="26.25" customHeight="1">
      <c r="B936" s="296" t="s">
        <v>517</v>
      </c>
      <c r="C936" s="300"/>
      <c r="D936" s="237" t="s">
        <v>222</v>
      </c>
      <c r="E936" s="237" t="s">
        <v>232</v>
      </c>
      <c r="F936" s="295" t="s">
        <v>516</v>
      </c>
      <c r="G936" s="238"/>
      <c r="H936" s="238"/>
      <c r="I936" s="231">
        <f>I937+I940+I943</f>
        <v>1427.8999999999999</v>
      </c>
      <c r="J936" s="231">
        <f>J937+J940+J943</f>
        <v>1213.6</v>
      </c>
      <c r="K936" s="231">
        <f>K937+K940+K943</f>
        <v>1413.6</v>
      </c>
    </row>
    <row r="937" spans="2:11" ht="40.5" customHeight="1">
      <c r="B937" s="296" t="s">
        <v>278</v>
      </c>
      <c r="C937" s="293"/>
      <c r="D937" s="237" t="s">
        <v>222</v>
      </c>
      <c r="E937" s="237" t="s">
        <v>232</v>
      </c>
      <c r="F937" s="295" t="s">
        <v>516</v>
      </c>
      <c r="G937" s="237" t="s">
        <v>279</v>
      </c>
      <c r="H937" s="238"/>
      <c r="I937" s="231">
        <f>I938</f>
        <v>1225.8</v>
      </c>
      <c r="J937" s="231">
        <f>J938</f>
        <v>1021.5</v>
      </c>
      <c r="K937" s="231">
        <f>K938</f>
        <v>1221.5</v>
      </c>
    </row>
    <row r="938" spans="2:11" ht="14.25" customHeight="1">
      <c r="B938" s="207" t="s">
        <v>280</v>
      </c>
      <c r="C938" s="293"/>
      <c r="D938" s="237" t="s">
        <v>222</v>
      </c>
      <c r="E938" s="237" t="s">
        <v>232</v>
      </c>
      <c r="F938" s="295" t="s">
        <v>516</v>
      </c>
      <c r="G938" s="237" t="s">
        <v>281</v>
      </c>
      <c r="H938" s="238"/>
      <c r="I938" s="231">
        <f>I939</f>
        <v>1225.8</v>
      </c>
      <c r="J938" s="231">
        <f>J939</f>
        <v>1021.5</v>
      </c>
      <c r="K938" s="231">
        <f>K939</f>
        <v>1221.5</v>
      </c>
    </row>
    <row r="939" spans="2:11" ht="14.25" customHeight="1">
      <c r="B939" s="207" t="s">
        <v>270</v>
      </c>
      <c r="C939" s="300"/>
      <c r="D939" s="237" t="s">
        <v>222</v>
      </c>
      <c r="E939" s="237" t="s">
        <v>232</v>
      </c>
      <c r="F939" s="295" t="s">
        <v>516</v>
      </c>
      <c r="G939" s="237" t="s">
        <v>281</v>
      </c>
      <c r="H939" s="238">
        <v>2</v>
      </c>
      <c r="I939" s="231">
        <v>1225.8</v>
      </c>
      <c r="J939" s="231">
        <v>1021.5</v>
      </c>
      <c r="K939" s="231">
        <v>1221.5</v>
      </c>
    </row>
    <row r="940" spans="2:11" ht="14.25" customHeight="1">
      <c r="B940" s="206" t="s">
        <v>286</v>
      </c>
      <c r="C940" s="286"/>
      <c r="D940" s="237" t="s">
        <v>222</v>
      </c>
      <c r="E940" s="237" t="s">
        <v>232</v>
      </c>
      <c r="F940" s="295" t="s">
        <v>516</v>
      </c>
      <c r="G940" s="237" t="s">
        <v>287</v>
      </c>
      <c r="H940" s="238"/>
      <c r="I940" s="231">
        <f>I941</f>
        <v>192.1</v>
      </c>
      <c r="J940" s="231">
        <f>J941</f>
        <v>192.1</v>
      </c>
      <c r="K940" s="231">
        <f>K941</f>
        <v>192.1</v>
      </c>
    </row>
    <row r="941" spans="2:11" ht="12.75" customHeight="1">
      <c r="B941" s="206" t="s">
        <v>288</v>
      </c>
      <c r="C941" s="293"/>
      <c r="D941" s="237" t="s">
        <v>222</v>
      </c>
      <c r="E941" s="237" t="s">
        <v>232</v>
      </c>
      <c r="F941" s="295" t="s">
        <v>516</v>
      </c>
      <c r="G941" s="237" t="s">
        <v>289</v>
      </c>
      <c r="H941" s="238"/>
      <c r="I941" s="231">
        <f>I942</f>
        <v>192.1</v>
      </c>
      <c r="J941" s="231">
        <f>J942</f>
        <v>192.1</v>
      </c>
      <c r="K941" s="231">
        <f>K942</f>
        <v>192.1</v>
      </c>
    </row>
    <row r="942" spans="2:11" ht="12.75" customHeight="1">
      <c r="B942" s="207" t="s">
        <v>270</v>
      </c>
      <c r="C942" s="293"/>
      <c r="D942" s="237" t="s">
        <v>222</v>
      </c>
      <c r="E942" s="237" t="s">
        <v>232</v>
      </c>
      <c r="F942" s="295" t="s">
        <v>516</v>
      </c>
      <c r="G942" s="237" t="s">
        <v>289</v>
      </c>
      <c r="H942" s="238">
        <v>2</v>
      </c>
      <c r="I942" s="231">
        <v>192.1</v>
      </c>
      <c r="J942" s="231">
        <v>192.1</v>
      </c>
      <c r="K942" s="231">
        <v>192.1</v>
      </c>
    </row>
    <row r="943" spans="2:11" ht="14.25" customHeight="1">
      <c r="B943" s="206" t="s">
        <v>290</v>
      </c>
      <c r="C943" s="300"/>
      <c r="D943" s="237" t="s">
        <v>222</v>
      </c>
      <c r="E943" s="237" t="s">
        <v>232</v>
      </c>
      <c r="F943" s="295" t="s">
        <v>516</v>
      </c>
      <c r="G943" s="237" t="s">
        <v>291</v>
      </c>
      <c r="H943" s="238"/>
      <c r="I943" s="231">
        <f>I944</f>
        <v>10</v>
      </c>
      <c r="J943" s="231">
        <f>J944</f>
        <v>0</v>
      </c>
      <c r="K943" s="231">
        <f>K944</f>
        <v>0</v>
      </c>
    </row>
    <row r="944" spans="2:11" ht="12.75" customHeight="1">
      <c r="B944" s="206" t="s">
        <v>292</v>
      </c>
      <c r="C944" s="300"/>
      <c r="D944" s="237" t="s">
        <v>222</v>
      </c>
      <c r="E944" s="237" t="s">
        <v>232</v>
      </c>
      <c r="F944" s="295" t="s">
        <v>516</v>
      </c>
      <c r="G944" s="237" t="s">
        <v>293</v>
      </c>
      <c r="H944" s="238"/>
      <c r="I944" s="231">
        <f>I945</f>
        <v>10</v>
      </c>
      <c r="J944" s="231">
        <f>J945</f>
        <v>0</v>
      </c>
      <c r="K944" s="231">
        <f>K945</f>
        <v>0</v>
      </c>
    </row>
    <row r="945" spans="2:11" ht="14.25" customHeight="1">
      <c r="B945" s="207" t="s">
        <v>270</v>
      </c>
      <c r="C945" s="300"/>
      <c r="D945" s="237" t="s">
        <v>222</v>
      </c>
      <c r="E945" s="237" t="s">
        <v>232</v>
      </c>
      <c r="F945" s="295" t="s">
        <v>516</v>
      </c>
      <c r="G945" s="237" t="s">
        <v>293</v>
      </c>
      <c r="H945" s="238">
        <v>2</v>
      </c>
      <c r="I945" s="231">
        <v>10</v>
      </c>
      <c r="J945" s="231"/>
      <c r="K945" s="231"/>
    </row>
    <row r="946" spans="2:11" ht="14.25" customHeight="1">
      <c r="B946" s="207" t="s">
        <v>274</v>
      </c>
      <c r="C946" s="286"/>
      <c r="D946" s="237" t="s">
        <v>222</v>
      </c>
      <c r="E946" s="237" t="s">
        <v>232</v>
      </c>
      <c r="F946" s="237" t="s">
        <v>275</v>
      </c>
      <c r="G946" s="237"/>
      <c r="H946" s="238"/>
      <c r="I946" s="231">
        <f>I947+I957</f>
        <v>3478.5</v>
      </c>
      <c r="J946" s="231">
        <f>J947</f>
        <v>2639.4</v>
      </c>
      <c r="K946" s="231">
        <f>K947</f>
        <v>2839.4</v>
      </c>
    </row>
    <row r="947" spans="2:11" ht="12.75" customHeight="1">
      <c r="B947" s="294" t="s">
        <v>300</v>
      </c>
      <c r="C947" s="293"/>
      <c r="D947" s="237" t="s">
        <v>222</v>
      </c>
      <c r="E947" s="237" t="s">
        <v>232</v>
      </c>
      <c r="F947" s="295" t="s">
        <v>301</v>
      </c>
      <c r="G947" s="237"/>
      <c r="H947" s="238"/>
      <c r="I947" s="231">
        <f>I948+I951+I954</f>
        <v>3389.6</v>
      </c>
      <c r="J947" s="231">
        <f>J948+J951+J954</f>
        <v>2639.4</v>
      </c>
      <c r="K947" s="231">
        <f>K948+K951+K954</f>
        <v>2839.4</v>
      </c>
    </row>
    <row r="948" spans="2:11" ht="40.5" customHeight="1">
      <c r="B948" s="296" t="s">
        <v>278</v>
      </c>
      <c r="C948" s="293"/>
      <c r="D948" s="237" t="s">
        <v>222</v>
      </c>
      <c r="E948" s="237" t="s">
        <v>232</v>
      </c>
      <c r="F948" s="295" t="s">
        <v>301</v>
      </c>
      <c r="G948" s="237" t="s">
        <v>279</v>
      </c>
      <c r="H948" s="238"/>
      <c r="I948" s="231">
        <f>I949</f>
        <v>3013.5</v>
      </c>
      <c r="J948" s="231">
        <f>J949</f>
        <v>2511.3</v>
      </c>
      <c r="K948" s="231">
        <f>K949</f>
        <v>2711.3</v>
      </c>
    </row>
    <row r="949" spans="2:11" ht="14.25" customHeight="1">
      <c r="B949" s="207" t="s">
        <v>280</v>
      </c>
      <c r="C949" s="300"/>
      <c r="D949" s="237" t="s">
        <v>222</v>
      </c>
      <c r="E949" s="237" t="s">
        <v>232</v>
      </c>
      <c r="F949" s="295" t="s">
        <v>301</v>
      </c>
      <c r="G949" s="237" t="s">
        <v>281</v>
      </c>
      <c r="H949" s="238"/>
      <c r="I949" s="231">
        <f>I950</f>
        <v>3013.5</v>
      </c>
      <c r="J949" s="231">
        <f>J950</f>
        <v>2511.3</v>
      </c>
      <c r="K949" s="231">
        <f>K950</f>
        <v>2711.3</v>
      </c>
    </row>
    <row r="950" spans="2:11" ht="12.75" customHeight="1">
      <c r="B950" s="207" t="s">
        <v>270</v>
      </c>
      <c r="C950" s="293"/>
      <c r="D950" s="237" t="s">
        <v>222</v>
      </c>
      <c r="E950" s="237" t="s">
        <v>232</v>
      </c>
      <c r="F950" s="295" t="s">
        <v>301</v>
      </c>
      <c r="G950" s="237" t="s">
        <v>281</v>
      </c>
      <c r="H950" s="238">
        <v>2</v>
      </c>
      <c r="I950" s="231">
        <v>3013.5</v>
      </c>
      <c r="J950" s="231">
        <v>2511.3</v>
      </c>
      <c r="K950" s="231">
        <v>2711.3</v>
      </c>
    </row>
    <row r="951" spans="2:11" ht="12.75" customHeight="1">
      <c r="B951" s="206" t="s">
        <v>286</v>
      </c>
      <c r="C951" s="305"/>
      <c r="D951" s="237" t="s">
        <v>222</v>
      </c>
      <c r="E951" s="237" t="s">
        <v>232</v>
      </c>
      <c r="F951" s="295" t="s">
        <v>301</v>
      </c>
      <c r="G951" s="237" t="s">
        <v>287</v>
      </c>
      <c r="H951" s="238"/>
      <c r="I951" s="231">
        <f>I952</f>
        <v>366.1</v>
      </c>
      <c r="J951" s="231">
        <f>J952</f>
        <v>128.1</v>
      </c>
      <c r="K951" s="231">
        <f>K952</f>
        <v>128.1</v>
      </c>
    </row>
    <row r="952" spans="2:11" ht="12.75" customHeight="1">
      <c r="B952" s="206" t="s">
        <v>288</v>
      </c>
      <c r="C952" s="293"/>
      <c r="D952" s="237" t="s">
        <v>222</v>
      </c>
      <c r="E952" s="237" t="s">
        <v>232</v>
      </c>
      <c r="F952" s="295" t="s">
        <v>301</v>
      </c>
      <c r="G952" s="237" t="s">
        <v>289</v>
      </c>
      <c r="H952" s="238"/>
      <c r="I952" s="231">
        <f>I953</f>
        <v>366.1</v>
      </c>
      <c r="J952" s="231">
        <f>J953</f>
        <v>128.1</v>
      </c>
      <c r="K952" s="231">
        <f>K953</f>
        <v>128.1</v>
      </c>
    </row>
    <row r="953" spans="2:12" ht="14.25" customHeight="1">
      <c r="B953" s="207" t="s">
        <v>270</v>
      </c>
      <c r="C953" s="293"/>
      <c r="D953" s="237" t="s">
        <v>222</v>
      </c>
      <c r="E953" s="237" t="s">
        <v>232</v>
      </c>
      <c r="F953" s="295" t="s">
        <v>301</v>
      </c>
      <c r="G953" s="237" t="s">
        <v>289</v>
      </c>
      <c r="H953" s="238">
        <v>2</v>
      </c>
      <c r="I953" s="231">
        <v>366.1</v>
      </c>
      <c r="J953" s="231">
        <v>128.1</v>
      </c>
      <c r="K953" s="231">
        <v>128.1</v>
      </c>
      <c r="L953" s="261">
        <v>100</v>
      </c>
    </row>
    <row r="954" spans="2:11" ht="12.75" customHeight="1">
      <c r="B954" s="206" t="s">
        <v>290</v>
      </c>
      <c r="C954" s="293"/>
      <c r="D954" s="237" t="s">
        <v>222</v>
      </c>
      <c r="E954" s="237" t="s">
        <v>232</v>
      </c>
      <c r="F954" s="295" t="s">
        <v>301</v>
      </c>
      <c r="G954" s="237" t="s">
        <v>291</v>
      </c>
      <c r="H954" s="238"/>
      <c r="I954" s="231">
        <f>I955</f>
        <v>10</v>
      </c>
      <c r="J954" s="231">
        <f>J955</f>
        <v>0</v>
      </c>
      <c r="K954" s="231">
        <f>K955</f>
        <v>0</v>
      </c>
    </row>
    <row r="955" spans="2:11" ht="14.25" customHeight="1">
      <c r="B955" s="206" t="s">
        <v>292</v>
      </c>
      <c r="C955" s="293"/>
      <c r="D955" s="237" t="s">
        <v>222</v>
      </c>
      <c r="E955" s="237" t="s">
        <v>232</v>
      </c>
      <c r="F955" s="295" t="s">
        <v>301</v>
      </c>
      <c r="G955" s="237" t="s">
        <v>293</v>
      </c>
      <c r="H955" s="238"/>
      <c r="I955" s="231">
        <f>I956</f>
        <v>10</v>
      </c>
      <c r="J955" s="231">
        <f>J956</f>
        <v>0</v>
      </c>
      <c r="K955" s="231">
        <f>K956</f>
        <v>0</v>
      </c>
    </row>
    <row r="956" spans="2:11" ht="12.75" customHeight="1">
      <c r="B956" s="207" t="s">
        <v>270</v>
      </c>
      <c r="C956" s="286"/>
      <c r="D956" s="237" t="s">
        <v>222</v>
      </c>
      <c r="E956" s="237" t="s">
        <v>232</v>
      </c>
      <c r="F956" s="295" t="s">
        <v>301</v>
      </c>
      <c r="G956" s="237" t="s">
        <v>293</v>
      </c>
      <c r="H956" s="238">
        <v>2</v>
      </c>
      <c r="I956" s="231">
        <v>10</v>
      </c>
      <c r="J956" s="231"/>
      <c r="K956" s="231"/>
    </row>
    <row r="957" spans="2:11" ht="42" customHeight="1">
      <c r="B957" s="413" t="s">
        <v>282</v>
      </c>
      <c r="C957" s="286"/>
      <c r="D957" s="237" t="s">
        <v>222</v>
      </c>
      <c r="E957" s="237" t="s">
        <v>232</v>
      </c>
      <c r="F957" s="295" t="s">
        <v>283</v>
      </c>
      <c r="G957" s="237" t="s">
        <v>279</v>
      </c>
      <c r="H957" s="237"/>
      <c r="I957" s="231">
        <f>I959</f>
        <v>88.9</v>
      </c>
      <c r="J957" s="231">
        <f>J959</f>
        <v>0</v>
      </c>
      <c r="K957" s="231">
        <f>K959</f>
        <v>0</v>
      </c>
    </row>
    <row r="958" spans="2:11" ht="15.75" customHeight="1">
      <c r="B958" s="207" t="s">
        <v>280</v>
      </c>
      <c r="C958" s="293"/>
      <c r="D958" s="237" t="s">
        <v>222</v>
      </c>
      <c r="E958" s="237" t="s">
        <v>232</v>
      </c>
      <c r="F958" s="295" t="s">
        <v>283</v>
      </c>
      <c r="G958" s="237" t="s">
        <v>281</v>
      </c>
      <c r="H958" s="237"/>
      <c r="I958" s="231">
        <f>I959</f>
        <v>88.9</v>
      </c>
      <c r="J958" s="231">
        <f>J959</f>
        <v>0</v>
      </c>
      <c r="K958" s="231">
        <f>K959</f>
        <v>0</v>
      </c>
    </row>
    <row r="959" spans="2:12" ht="17.25" customHeight="1">
      <c r="B959" s="207" t="s">
        <v>271</v>
      </c>
      <c r="C959" s="293"/>
      <c r="D959" s="237" t="s">
        <v>222</v>
      </c>
      <c r="E959" s="237" t="s">
        <v>232</v>
      </c>
      <c r="F959" s="295" t="s">
        <v>283</v>
      </c>
      <c r="G959" s="237" t="s">
        <v>281</v>
      </c>
      <c r="H959" s="237" t="s">
        <v>326</v>
      </c>
      <c r="I959" s="231">
        <v>88.9</v>
      </c>
      <c r="J959" s="231"/>
      <c r="K959" s="231"/>
      <c r="L959" s="261">
        <v>88.9</v>
      </c>
    </row>
    <row r="960" spans="2:11" ht="12.75" customHeight="1">
      <c r="B960" s="282" t="s">
        <v>239</v>
      </c>
      <c r="C960" s="293"/>
      <c r="D960" s="288" t="s">
        <v>240</v>
      </c>
      <c r="E960" s="288"/>
      <c r="F960" s="288"/>
      <c r="G960" s="288"/>
      <c r="H960" s="288"/>
      <c r="I960" s="281">
        <f>I961+I966</f>
        <v>617.3</v>
      </c>
      <c r="J960" s="281">
        <f>J961+J966</f>
        <v>566.6</v>
      </c>
      <c r="K960" s="281">
        <f>K961+K966</f>
        <v>539.6</v>
      </c>
    </row>
    <row r="961" spans="2:11" ht="12.75" customHeight="1">
      <c r="B961" s="306" t="s">
        <v>243</v>
      </c>
      <c r="C961" s="293"/>
      <c r="D961" s="291" t="s">
        <v>240</v>
      </c>
      <c r="E961" s="291" t="s">
        <v>244</v>
      </c>
      <c r="F961" s="295"/>
      <c r="G961" s="237"/>
      <c r="H961" s="237"/>
      <c r="I961" s="231">
        <f>I962</f>
        <v>30</v>
      </c>
      <c r="J961" s="231">
        <f>J962</f>
        <v>30</v>
      </c>
      <c r="K961" s="231">
        <f>K962</f>
        <v>30</v>
      </c>
    </row>
    <row r="962" spans="2:11" ht="18" customHeight="1">
      <c r="B962" s="206" t="s">
        <v>626</v>
      </c>
      <c r="C962" s="293"/>
      <c r="D962" s="237" t="s">
        <v>240</v>
      </c>
      <c r="E962" s="237" t="s">
        <v>244</v>
      </c>
      <c r="F962" s="295" t="s">
        <v>275</v>
      </c>
      <c r="G962" s="237"/>
      <c r="H962" s="237"/>
      <c r="I962" s="231">
        <f>I963</f>
        <v>30</v>
      </c>
      <c r="J962" s="231">
        <f>J963</f>
        <v>30</v>
      </c>
      <c r="K962" s="231">
        <f>K963</f>
        <v>30</v>
      </c>
    </row>
    <row r="963" spans="2:11" ht="12.75" customHeight="1">
      <c r="B963" s="207" t="s">
        <v>316</v>
      </c>
      <c r="C963" s="293"/>
      <c r="D963" s="237" t="s">
        <v>240</v>
      </c>
      <c r="E963" s="237" t="s">
        <v>244</v>
      </c>
      <c r="F963" s="295" t="s">
        <v>545</v>
      </c>
      <c r="G963" s="237" t="s">
        <v>315</v>
      </c>
      <c r="H963" s="237"/>
      <c r="I963" s="231">
        <f>I964</f>
        <v>30</v>
      </c>
      <c r="J963" s="231">
        <f>J964</f>
        <v>30</v>
      </c>
      <c r="K963" s="231">
        <f>K964</f>
        <v>30</v>
      </c>
    </row>
    <row r="964" spans="2:11" ht="14.25" customHeight="1">
      <c r="B964" s="207" t="s">
        <v>318</v>
      </c>
      <c r="C964" s="293"/>
      <c r="D964" s="237" t="s">
        <v>240</v>
      </c>
      <c r="E964" s="237" t="s">
        <v>244</v>
      </c>
      <c r="F964" s="295" t="s">
        <v>545</v>
      </c>
      <c r="G964" s="237" t="s">
        <v>317</v>
      </c>
      <c r="H964" s="237"/>
      <c r="I964" s="231">
        <f>I965</f>
        <v>30</v>
      </c>
      <c r="J964" s="231">
        <f>J965</f>
        <v>30</v>
      </c>
      <c r="K964" s="231">
        <f>K965</f>
        <v>30</v>
      </c>
    </row>
    <row r="965" spans="2:11" ht="12.75" customHeight="1">
      <c r="B965" s="207" t="s">
        <v>270</v>
      </c>
      <c r="C965" s="293"/>
      <c r="D965" s="237" t="s">
        <v>240</v>
      </c>
      <c r="E965" s="237" t="s">
        <v>244</v>
      </c>
      <c r="F965" s="295" t="s">
        <v>545</v>
      </c>
      <c r="G965" s="237" t="s">
        <v>317</v>
      </c>
      <c r="H965" s="237">
        <v>2</v>
      </c>
      <c r="I965" s="231">
        <v>30</v>
      </c>
      <c r="J965" s="231">
        <v>30</v>
      </c>
      <c r="K965" s="231">
        <v>30</v>
      </c>
    </row>
    <row r="966" spans="2:11" ht="12.75" customHeight="1">
      <c r="B966" s="306" t="s">
        <v>245</v>
      </c>
      <c r="C966" s="293"/>
      <c r="D966" s="291" t="s">
        <v>240</v>
      </c>
      <c r="E966" s="291" t="s">
        <v>246</v>
      </c>
      <c r="F966" s="295"/>
      <c r="G966" s="237"/>
      <c r="H966" s="237"/>
      <c r="I966" s="231">
        <f>I967+I974</f>
        <v>587.3</v>
      </c>
      <c r="J966" s="231">
        <f>J967+J974</f>
        <v>536.6</v>
      </c>
      <c r="K966" s="231">
        <f>K967+K974</f>
        <v>509.6</v>
      </c>
    </row>
    <row r="967" spans="2:11" ht="15.75" customHeight="1" hidden="1">
      <c r="B967" s="278" t="s">
        <v>617</v>
      </c>
      <c r="C967" s="293"/>
      <c r="D967" s="238">
        <v>1000</v>
      </c>
      <c r="E967" s="238">
        <v>1004</v>
      </c>
      <c r="F967" s="295" t="s">
        <v>556</v>
      </c>
      <c r="G967" s="237"/>
      <c r="H967" s="237"/>
      <c r="I967" s="231">
        <f>I968</f>
        <v>0</v>
      </c>
      <c r="J967" s="231">
        <f>J968</f>
        <v>0</v>
      </c>
      <c r="K967" s="231">
        <f>K968</f>
        <v>0</v>
      </c>
    </row>
    <row r="968" spans="2:11" ht="27.75" customHeight="1" hidden="1">
      <c r="B968" s="335" t="s">
        <v>557</v>
      </c>
      <c r="C968" s="293"/>
      <c r="D968" s="238">
        <v>1000</v>
      </c>
      <c r="E968" s="238">
        <v>1004</v>
      </c>
      <c r="F968" s="308" t="s">
        <v>556</v>
      </c>
      <c r="G968" s="237"/>
      <c r="H968" s="237"/>
      <c r="I968" s="231">
        <f>I969</f>
        <v>0</v>
      </c>
      <c r="J968" s="231">
        <f>J969</f>
        <v>0</v>
      </c>
      <c r="K968" s="231">
        <f>K969</f>
        <v>0</v>
      </c>
    </row>
    <row r="969" spans="2:11" ht="12.75" customHeight="1" hidden="1">
      <c r="B969" s="414" t="s">
        <v>558</v>
      </c>
      <c r="C969" s="293"/>
      <c r="D969" s="238">
        <v>1000</v>
      </c>
      <c r="E969" s="238">
        <v>1004</v>
      </c>
      <c r="F969" s="308" t="s">
        <v>559</v>
      </c>
      <c r="G969" s="237"/>
      <c r="H969" s="237"/>
      <c r="I969" s="231">
        <f>I970</f>
        <v>0</v>
      </c>
      <c r="J969" s="231">
        <f>J970</f>
        <v>0</v>
      </c>
      <c r="K969" s="231">
        <f>K970</f>
        <v>0</v>
      </c>
    </row>
    <row r="970" spans="2:11" ht="12.75" customHeight="1" hidden="1">
      <c r="B970" s="207" t="s">
        <v>316</v>
      </c>
      <c r="C970" s="293"/>
      <c r="D970" s="238">
        <v>1000</v>
      </c>
      <c r="E970" s="238">
        <v>1004</v>
      </c>
      <c r="F970" s="308" t="s">
        <v>559</v>
      </c>
      <c r="G970" s="237" t="s">
        <v>315</v>
      </c>
      <c r="H970" s="237"/>
      <c r="I970" s="231">
        <f>I971</f>
        <v>0</v>
      </c>
      <c r="J970" s="231">
        <f>J971</f>
        <v>0</v>
      </c>
      <c r="K970" s="231">
        <f>K971</f>
        <v>0</v>
      </c>
    </row>
    <row r="971" spans="2:11" ht="14.25" customHeight="1" hidden="1">
      <c r="B971" s="207" t="s">
        <v>318</v>
      </c>
      <c r="C971" s="293"/>
      <c r="D971" s="238">
        <v>1000</v>
      </c>
      <c r="E971" s="238">
        <v>1004</v>
      </c>
      <c r="F971" s="308" t="s">
        <v>559</v>
      </c>
      <c r="G971" s="237" t="s">
        <v>317</v>
      </c>
      <c r="H971" s="237"/>
      <c r="I971" s="231">
        <f>I972+I973</f>
        <v>0</v>
      </c>
      <c r="J971" s="231">
        <f>J972+J973</f>
        <v>0</v>
      </c>
      <c r="K971" s="231">
        <f>K972+K973</f>
        <v>0</v>
      </c>
    </row>
    <row r="972" spans="2:11" ht="12.75" customHeight="1" hidden="1">
      <c r="B972" s="207" t="s">
        <v>270</v>
      </c>
      <c r="C972" s="365"/>
      <c r="D972" s="238">
        <v>1000</v>
      </c>
      <c r="E972" s="238">
        <v>1004</v>
      </c>
      <c r="F972" s="308" t="s">
        <v>559</v>
      </c>
      <c r="G972" s="237" t="s">
        <v>317</v>
      </c>
      <c r="H972" s="237" t="s">
        <v>294</v>
      </c>
      <c r="I972" s="231"/>
      <c r="J972" s="231"/>
      <c r="K972" s="231"/>
    </row>
    <row r="973" spans="2:11" ht="12.75" customHeight="1" hidden="1">
      <c r="B973" s="207" t="s">
        <v>271</v>
      </c>
      <c r="C973" s="365"/>
      <c r="D973" s="238">
        <v>1000</v>
      </c>
      <c r="E973" s="238">
        <v>1004</v>
      </c>
      <c r="F973" s="308" t="s">
        <v>559</v>
      </c>
      <c r="G973" s="237" t="s">
        <v>317</v>
      </c>
      <c r="H973" s="237" t="s">
        <v>326</v>
      </c>
      <c r="I973" s="231"/>
      <c r="J973" s="231"/>
      <c r="K973" s="231"/>
    </row>
    <row r="974" spans="2:11" ht="40.5" customHeight="1">
      <c r="B974" s="304" t="s">
        <v>563</v>
      </c>
      <c r="C974" s="365"/>
      <c r="D974" s="238">
        <v>1000</v>
      </c>
      <c r="E974" s="238">
        <v>1004</v>
      </c>
      <c r="F974" s="295" t="s">
        <v>564</v>
      </c>
      <c r="G974" s="288"/>
      <c r="H974" s="288"/>
      <c r="I974" s="231">
        <f>I975</f>
        <v>587.3</v>
      </c>
      <c r="J974" s="231">
        <f>J975</f>
        <v>536.6</v>
      </c>
      <c r="K974" s="231">
        <f>K975</f>
        <v>509.6</v>
      </c>
    </row>
    <row r="975" spans="2:11" ht="12.75" customHeight="1">
      <c r="B975" s="207" t="s">
        <v>316</v>
      </c>
      <c r="C975" s="365"/>
      <c r="D975" s="238">
        <v>1000</v>
      </c>
      <c r="E975" s="238">
        <v>1004</v>
      </c>
      <c r="F975" s="295" t="s">
        <v>564</v>
      </c>
      <c r="G975" s="237" t="s">
        <v>315</v>
      </c>
      <c r="H975" s="288"/>
      <c r="I975" s="231">
        <f>I976</f>
        <v>587.3</v>
      </c>
      <c r="J975" s="231">
        <f>J976</f>
        <v>536.6</v>
      </c>
      <c r="K975" s="231">
        <f>K976</f>
        <v>509.6</v>
      </c>
    </row>
    <row r="976" spans="2:11" ht="12.75" customHeight="1">
      <c r="B976" s="207" t="s">
        <v>318</v>
      </c>
      <c r="C976" s="365"/>
      <c r="D976" s="238">
        <v>1000</v>
      </c>
      <c r="E976" s="238">
        <v>1004</v>
      </c>
      <c r="F976" s="295" t="s">
        <v>564</v>
      </c>
      <c r="G976" s="237" t="s">
        <v>317</v>
      </c>
      <c r="H976" s="288"/>
      <c r="I976" s="231">
        <f>I977</f>
        <v>587.3</v>
      </c>
      <c r="J976" s="231">
        <f>J977</f>
        <v>536.6</v>
      </c>
      <c r="K976" s="231">
        <f>K977</f>
        <v>509.6</v>
      </c>
    </row>
    <row r="977" spans="2:11" ht="12.75" customHeight="1">
      <c r="B977" s="207" t="s">
        <v>271</v>
      </c>
      <c r="C977" s="365"/>
      <c r="D977" s="238">
        <v>1000</v>
      </c>
      <c r="E977" s="238">
        <v>1004</v>
      </c>
      <c r="F977" s="295" t="s">
        <v>564</v>
      </c>
      <c r="G977" s="237" t="s">
        <v>317</v>
      </c>
      <c r="H977" s="237">
        <v>3</v>
      </c>
      <c r="I977" s="231">
        <v>587.3</v>
      </c>
      <c r="J977" s="231">
        <v>536.6</v>
      </c>
      <c r="K977" s="231">
        <v>509.6</v>
      </c>
    </row>
    <row r="978" spans="2:11" ht="12.75" customHeight="1">
      <c r="B978" s="306" t="s">
        <v>251</v>
      </c>
      <c r="C978" s="293"/>
      <c r="D978" s="291" t="s">
        <v>250</v>
      </c>
      <c r="E978" s="291" t="s">
        <v>252</v>
      </c>
      <c r="F978" s="288"/>
      <c r="G978" s="288"/>
      <c r="H978" s="288"/>
      <c r="I978" s="281">
        <f>I979</f>
        <v>352</v>
      </c>
      <c r="J978" s="281">
        <f>J979</f>
        <v>352</v>
      </c>
      <c r="K978" s="281">
        <f>K979</f>
        <v>352</v>
      </c>
    </row>
    <row r="979" spans="2:11" ht="26.25" customHeight="1">
      <c r="B979" s="321" t="s">
        <v>582</v>
      </c>
      <c r="C979" s="365"/>
      <c r="D979" s="237" t="s">
        <v>250</v>
      </c>
      <c r="E979" s="237" t="s">
        <v>252</v>
      </c>
      <c r="F979" s="295" t="s">
        <v>583</v>
      </c>
      <c r="G979" s="237"/>
      <c r="H979" s="237"/>
      <c r="I979" s="231">
        <f>I980</f>
        <v>352</v>
      </c>
      <c r="J979" s="231">
        <f>J980</f>
        <v>352</v>
      </c>
      <c r="K979" s="231">
        <f>K980</f>
        <v>352</v>
      </c>
    </row>
    <row r="980" spans="2:11" ht="12.75" customHeight="1">
      <c r="B980" s="207" t="s">
        <v>298</v>
      </c>
      <c r="C980" s="365"/>
      <c r="D980" s="237" t="s">
        <v>250</v>
      </c>
      <c r="E980" s="237" t="s">
        <v>252</v>
      </c>
      <c r="F980" s="295" t="s">
        <v>586</v>
      </c>
      <c r="G980" s="237"/>
      <c r="H980" s="237"/>
      <c r="I980" s="231">
        <f>I981+I987+I984</f>
        <v>352</v>
      </c>
      <c r="J980" s="231">
        <f>J981+J987</f>
        <v>352</v>
      </c>
      <c r="K980" s="231">
        <f>K981+K987</f>
        <v>352</v>
      </c>
    </row>
    <row r="981" spans="2:11" ht="12.75" customHeight="1">
      <c r="B981" s="206" t="s">
        <v>286</v>
      </c>
      <c r="C981" s="365"/>
      <c r="D981" s="237" t="s">
        <v>250</v>
      </c>
      <c r="E981" s="237" t="s">
        <v>252</v>
      </c>
      <c r="F981" s="295" t="s">
        <v>586</v>
      </c>
      <c r="G981" s="237" t="s">
        <v>287</v>
      </c>
      <c r="H981" s="237"/>
      <c r="I981" s="231">
        <f>I982</f>
        <v>327</v>
      </c>
      <c r="J981" s="231">
        <f>J982</f>
        <v>327</v>
      </c>
      <c r="K981" s="231">
        <f>K982</f>
        <v>327</v>
      </c>
    </row>
    <row r="982" spans="2:11" ht="12.75" customHeight="1">
      <c r="B982" s="206" t="s">
        <v>288</v>
      </c>
      <c r="C982" s="365"/>
      <c r="D982" s="237" t="s">
        <v>250</v>
      </c>
      <c r="E982" s="237" t="s">
        <v>252</v>
      </c>
      <c r="F982" s="295" t="s">
        <v>586</v>
      </c>
      <c r="G982" s="237" t="s">
        <v>289</v>
      </c>
      <c r="H982" s="237"/>
      <c r="I982" s="231">
        <f>I983</f>
        <v>327</v>
      </c>
      <c r="J982" s="231">
        <f>J983</f>
        <v>327</v>
      </c>
      <c r="K982" s="231">
        <f>K983</f>
        <v>327</v>
      </c>
    </row>
    <row r="983" spans="2:11" ht="12.75" customHeight="1">
      <c r="B983" s="297" t="s">
        <v>270</v>
      </c>
      <c r="C983" s="365"/>
      <c r="D983" s="237" t="s">
        <v>250</v>
      </c>
      <c r="E983" s="237" t="s">
        <v>252</v>
      </c>
      <c r="F983" s="295" t="s">
        <v>586</v>
      </c>
      <c r="G983" s="237" t="s">
        <v>289</v>
      </c>
      <c r="H983" s="237" t="s">
        <v>294</v>
      </c>
      <c r="I983" s="231">
        <v>327</v>
      </c>
      <c r="J983" s="231">
        <v>327</v>
      </c>
      <c r="K983" s="231">
        <v>327</v>
      </c>
    </row>
    <row r="984" spans="2:11" ht="12.75" customHeight="1" hidden="1">
      <c r="B984" s="207" t="s">
        <v>316</v>
      </c>
      <c r="C984" s="365"/>
      <c r="D984" s="237" t="s">
        <v>250</v>
      </c>
      <c r="E984" s="237" t="s">
        <v>252</v>
      </c>
      <c r="F984" s="295" t="s">
        <v>586</v>
      </c>
      <c r="G984" s="237" t="s">
        <v>315</v>
      </c>
      <c r="H984" s="237"/>
      <c r="I984" s="231">
        <f>I985</f>
        <v>0</v>
      </c>
      <c r="J984" s="231">
        <f>J985</f>
        <v>0</v>
      </c>
      <c r="K984" s="231">
        <f>K985</f>
        <v>0</v>
      </c>
    </row>
    <row r="985" spans="2:11" ht="12.75" customHeight="1" hidden="1">
      <c r="B985" s="297" t="s">
        <v>587</v>
      </c>
      <c r="C985" s="365"/>
      <c r="D985" s="237" t="s">
        <v>250</v>
      </c>
      <c r="E985" s="237" t="s">
        <v>252</v>
      </c>
      <c r="F985" s="295" t="s">
        <v>586</v>
      </c>
      <c r="G985" s="237" t="s">
        <v>588</v>
      </c>
      <c r="H985" s="237"/>
      <c r="I985" s="231">
        <f>I986</f>
        <v>0</v>
      </c>
      <c r="J985" s="231">
        <f>J986</f>
        <v>0</v>
      </c>
      <c r="K985" s="231">
        <f>K986</f>
        <v>0</v>
      </c>
    </row>
    <row r="986" spans="2:11" ht="12.75" customHeight="1" hidden="1">
      <c r="B986" s="297" t="s">
        <v>587</v>
      </c>
      <c r="C986" s="365"/>
      <c r="D986" s="237" t="s">
        <v>250</v>
      </c>
      <c r="E986" s="237" t="s">
        <v>252</v>
      </c>
      <c r="F986" s="295" t="s">
        <v>586</v>
      </c>
      <c r="G986" s="237" t="s">
        <v>588</v>
      </c>
      <c r="H986" s="237" t="s">
        <v>294</v>
      </c>
      <c r="I986" s="231"/>
      <c r="J986" s="231"/>
      <c r="K986" s="231"/>
    </row>
    <row r="987" spans="2:11" ht="12.75" customHeight="1">
      <c r="B987" s="330" t="s">
        <v>290</v>
      </c>
      <c r="C987" s="365"/>
      <c r="D987" s="237" t="s">
        <v>250</v>
      </c>
      <c r="E987" s="237" t="s">
        <v>252</v>
      </c>
      <c r="F987" s="295" t="s">
        <v>586</v>
      </c>
      <c r="G987" s="237" t="s">
        <v>291</v>
      </c>
      <c r="H987" s="237"/>
      <c r="I987" s="231">
        <f>I988</f>
        <v>25</v>
      </c>
      <c r="J987" s="231">
        <f>J988</f>
        <v>25</v>
      </c>
      <c r="K987" s="231">
        <f>K988</f>
        <v>25</v>
      </c>
    </row>
    <row r="988" spans="2:11" ht="12.75" customHeight="1">
      <c r="B988" s="330" t="s">
        <v>292</v>
      </c>
      <c r="C988" s="365"/>
      <c r="D988" s="237" t="s">
        <v>250</v>
      </c>
      <c r="E988" s="237" t="s">
        <v>252</v>
      </c>
      <c r="F988" s="295" t="s">
        <v>586</v>
      </c>
      <c r="G988" s="237" t="s">
        <v>293</v>
      </c>
      <c r="H988" s="237"/>
      <c r="I988" s="231">
        <f>I989</f>
        <v>25</v>
      </c>
      <c r="J988" s="231">
        <f>J989</f>
        <v>25</v>
      </c>
      <c r="K988" s="231">
        <f>K989</f>
        <v>25</v>
      </c>
    </row>
    <row r="989" spans="2:11" ht="12.75" customHeight="1">
      <c r="B989" s="297" t="s">
        <v>270</v>
      </c>
      <c r="C989" s="365"/>
      <c r="D989" s="237" t="s">
        <v>250</v>
      </c>
      <c r="E989" s="237" t="s">
        <v>252</v>
      </c>
      <c r="F989" s="295" t="s">
        <v>586</v>
      </c>
      <c r="G989" s="237" t="s">
        <v>293</v>
      </c>
      <c r="H989" s="237" t="s">
        <v>294</v>
      </c>
      <c r="I989" s="231">
        <v>25</v>
      </c>
      <c r="J989" s="231">
        <v>25</v>
      </c>
      <c r="K989" s="231">
        <v>25</v>
      </c>
    </row>
    <row r="990" spans="2:12" ht="15.75" customHeight="1">
      <c r="B990" s="321" t="s">
        <v>627</v>
      </c>
      <c r="C990" s="415">
        <v>908</v>
      </c>
      <c r="D990" s="378"/>
      <c r="E990" s="378"/>
      <c r="F990" s="378"/>
      <c r="G990" s="378"/>
      <c r="H990" s="378"/>
      <c r="I990" s="281">
        <f>I1019+I1003+I997</f>
        <v>19002.2</v>
      </c>
      <c r="J990" s="281">
        <f>J991+J1019+J1003</f>
        <v>12216.5</v>
      </c>
      <c r="K990" s="281">
        <f>K991+K1019+K1003</f>
        <v>12667</v>
      </c>
      <c r="L990" s="285">
        <f>L1085+L1011+L1058+L1002+L1040+L1082+L1088+L1091</f>
        <v>1329.4</v>
      </c>
    </row>
    <row r="991" spans="2:11" ht="12.75" customHeight="1" hidden="1">
      <c r="B991" s="282" t="s">
        <v>221</v>
      </c>
      <c r="C991" s="360"/>
      <c r="D991" s="288" t="s">
        <v>222</v>
      </c>
      <c r="E991" s="405"/>
      <c r="F991" s="288"/>
      <c r="G991" s="288"/>
      <c r="H991" s="288"/>
      <c r="I991" s="231"/>
      <c r="J991" s="231"/>
      <c r="K991" s="231"/>
    </row>
    <row r="992" spans="2:11" ht="12.75" customHeight="1" hidden="1">
      <c r="B992" s="278" t="s">
        <v>269</v>
      </c>
      <c r="C992" s="360"/>
      <c r="D992" s="288"/>
      <c r="E992" s="405"/>
      <c r="F992" s="288"/>
      <c r="G992" s="288"/>
      <c r="H992" s="288" t="s">
        <v>518</v>
      </c>
      <c r="I992" s="231">
        <f>I1027+I1039</f>
        <v>0</v>
      </c>
      <c r="J992" s="231">
        <f>J1027+J1039</f>
        <v>0</v>
      </c>
      <c r="K992" s="231">
        <f>K1027+K1039</f>
        <v>0</v>
      </c>
    </row>
    <row r="993" spans="2:11" ht="12.75" customHeight="1">
      <c r="B993" s="278" t="s">
        <v>270</v>
      </c>
      <c r="C993" s="360"/>
      <c r="D993" s="288"/>
      <c r="E993" s="405"/>
      <c r="F993" s="288"/>
      <c r="G993" s="288"/>
      <c r="H993" s="288" t="s">
        <v>294</v>
      </c>
      <c r="I993" s="231">
        <f>I1011+I1028+I1040+I1044+I1071+I1074+I1077+I1082+I1085+I1088+I1032+I1016+I1053+I1062+I1058+I1002</f>
        <v>16680.6</v>
      </c>
      <c r="J993" s="231">
        <f>J1011+J1028+J1040+J1044+J1071+J1074+J1077+J1082+J1085+J1088+J1032+J1016+J1053+J1062</f>
        <v>12216.5</v>
      </c>
      <c r="K993" s="231">
        <f>K1011+K1028+K1040+K1044+K1071+K1074+K1077+K1082+K1085+K1088+K1032+K1016+K1053+K1062</f>
        <v>12217</v>
      </c>
    </row>
    <row r="994" spans="2:11" ht="12.75" customHeight="1">
      <c r="B994" s="278" t="s">
        <v>271</v>
      </c>
      <c r="C994" s="360"/>
      <c r="D994" s="288"/>
      <c r="E994" s="405"/>
      <c r="F994" s="288"/>
      <c r="G994" s="288"/>
      <c r="H994" s="288" t="s">
        <v>326</v>
      </c>
      <c r="I994" s="231">
        <f>I1048+I1091+I1033+I1017+I1054+I1063</f>
        <v>900.5</v>
      </c>
      <c r="J994" s="231">
        <f>J1048+J1091+J1033+J1017+J1054+J1063</f>
        <v>0</v>
      </c>
      <c r="K994" s="231">
        <f>K1048+K1091+K1033+K1017+K1054+K1063</f>
        <v>450</v>
      </c>
    </row>
    <row r="995" spans="2:11" ht="12.75" customHeight="1">
      <c r="B995" s="278" t="s">
        <v>272</v>
      </c>
      <c r="C995" s="360"/>
      <c r="D995" s="288"/>
      <c r="E995" s="405"/>
      <c r="F995" s="288"/>
      <c r="G995" s="288"/>
      <c r="H995" s="288" t="s">
        <v>304</v>
      </c>
      <c r="I995" s="231">
        <f>I1034+I1018+I1064</f>
        <v>1421.1</v>
      </c>
      <c r="J995" s="231">
        <f>J1034+J1018+J1064</f>
        <v>0</v>
      </c>
      <c r="K995" s="231">
        <f>K1034+K1018+K1064</f>
        <v>0</v>
      </c>
    </row>
    <row r="996" spans="2:11" ht="12.75" customHeight="1" hidden="1">
      <c r="B996" s="278" t="s">
        <v>273</v>
      </c>
      <c r="C996" s="360"/>
      <c r="D996" s="288"/>
      <c r="E996" s="405"/>
      <c r="F996" s="288"/>
      <c r="G996" s="288"/>
      <c r="H996" s="288" t="s">
        <v>519</v>
      </c>
      <c r="I996" s="231"/>
      <c r="J996" s="231"/>
      <c r="K996" s="231"/>
    </row>
    <row r="997" spans="2:11" ht="12.75" customHeight="1">
      <c r="B997" s="282" t="s">
        <v>181</v>
      </c>
      <c r="C997" s="305"/>
      <c r="D997" s="288" t="s">
        <v>182</v>
      </c>
      <c r="E997" s="288"/>
      <c r="F997" s="399"/>
      <c r="G997" s="288"/>
      <c r="H997" s="288"/>
      <c r="I997" s="281">
        <f>I998</f>
        <v>210</v>
      </c>
      <c r="J997" s="281">
        <f>J998</f>
        <v>0</v>
      </c>
      <c r="K997" s="281">
        <f>K998</f>
        <v>0</v>
      </c>
    </row>
    <row r="998" spans="2:11" ht="12.75" customHeight="1">
      <c r="B998" s="302" t="s">
        <v>195</v>
      </c>
      <c r="C998" s="305"/>
      <c r="D998" s="291" t="s">
        <v>182</v>
      </c>
      <c r="E998" s="291" t="s">
        <v>196</v>
      </c>
      <c r="F998" s="400"/>
      <c r="G998" s="237"/>
      <c r="H998" s="288"/>
      <c r="I998" s="231">
        <f>I999</f>
        <v>210</v>
      </c>
      <c r="J998" s="231">
        <f>J999</f>
        <v>0</v>
      </c>
      <c r="K998" s="231">
        <f>K999</f>
        <v>0</v>
      </c>
    </row>
    <row r="999" spans="2:11" ht="28.5">
      <c r="B999" s="88" t="s">
        <v>335</v>
      </c>
      <c r="C999" s="360"/>
      <c r="D999" s="106" t="s">
        <v>182</v>
      </c>
      <c r="E999" s="106" t="s">
        <v>196</v>
      </c>
      <c r="F999" s="237" t="s">
        <v>275</v>
      </c>
      <c r="G999" s="288"/>
      <c r="H999" s="288"/>
      <c r="I999" s="231">
        <f>I1000</f>
        <v>210</v>
      </c>
      <c r="J999" s="231">
        <f>J1000</f>
        <v>0</v>
      </c>
      <c r="K999" s="231">
        <f>K1000</f>
        <v>0</v>
      </c>
    </row>
    <row r="1000" spans="2:11" ht="12.75" customHeight="1">
      <c r="B1000" s="404" t="s">
        <v>286</v>
      </c>
      <c r="C1000" s="360"/>
      <c r="D1000" s="106" t="s">
        <v>182</v>
      </c>
      <c r="E1000" s="106" t="s">
        <v>196</v>
      </c>
      <c r="F1000" s="152" t="s">
        <v>336</v>
      </c>
      <c r="G1000" s="101">
        <v>200</v>
      </c>
      <c r="H1000" s="101"/>
      <c r="I1000" s="231">
        <f>I1001</f>
        <v>210</v>
      </c>
      <c r="J1000" s="231">
        <f>J1001</f>
        <v>0</v>
      </c>
      <c r="K1000" s="231">
        <f>K1001</f>
        <v>0</v>
      </c>
    </row>
    <row r="1001" spans="2:11" ht="12.75" customHeight="1">
      <c r="B1001" s="404" t="s">
        <v>288</v>
      </c>
      <c r="C1001" s="360"/>
      <c r="D1001" s="106" t="s">
        <v>182</v>
      </c>
      <c r="E1001" s="106" t="s">
        <v>196</v>
      </c>
      <c r="F1001" s="152" t="s">
        <v>336</v>
      </c>
      <c r="G1001" s="101">
        <v>240</v>
      </c>
      <c r="H1001" s="101"/>
      <c r="I1001" s="231">
        <f>I1002</f>
        <v>210</v>
      </c>
      <c r="J1001" s="231">
        <f>J1002</f>
        <v>0</v>
      </c>
      <c r="K1001" s="231">
        <f>K1002</f>
        <v>0</v>
      </c>
    </row>
    <row r="1002" spans="2:12" ht="12.75" customHeight="1">
      <c r="B1002" s="203" t="s">
        <v>270</v>
      </c>
      <c r="C1002" s="360"/>
      <c r="D1002" s="106" t="s">
        <v>182</v>
      </c>
      <c r="E1002" s="106" t="s">
        <v>196</v>
      </c>
      <c r="F1002" s="152" t="s">
        <v>336</v>
      </c>
      <c r="G1002" s="101">
        <v>240</v>
      </c>
      <c r="H1002" s="101">
        <v>2</v>
      </c>
      <c r="I1002" s="231">
        <v>210</v>
      </c>
      <c r="J1002" s="231"/>
      <c r="K1002" s="231"/>
      <c r="L1002" s="261">
        <v>210</v>
      </c>
    </row>
    <row r="1003" spans="2:11" ht="12.75" customHeight="1">
      <c r="B1003" s="282" t="s">
        <v>221</v>
      </c>
      <c r="C1003" s="360"/>
      <c r="D1003" s="288"/>
      <c r="E1003" s="405"/>
      <c r="F1003" s="288"/>
      <c r="G1003" s="288"/>
      <c r="H1003" s="288"/>
      <c r="I1003" s="281">
        <f>I1004</f>
        <v>5990</v>
      </c>
      <c r="J1003" s="281">
        <f>J1004</f>
        <v>3281.5</v>
      </c>
      <c r="K1003" s="281">
        <f>K1004</f>
        <v>3281.5</v>
      </c>
    </row>
    <row r="1004" spans="2:11" ht="12.75" customHeight="1">
      <c r="B1004" s="408" t="s">
        <v>478</v>
      </c>
      <c r="C1004" s="365"/>
      <c r="D1004" s="291" t="s">
        <v>222</v>
      </c>
      <c r="E1004" s="291" t="s">
        <v>228</v>
      </c>
      <c r="F1004" s="303"/>
      <c r="G1004" s="303"/>
      <c r="H1004" s="303"/>
      <c r="I1004" s="231">
        <f>I1005+I1012</f>
        <v>5990</v>
      </c>
      <c r="J1004" s="231">
        <f>J1005+J1012</f>
        <v>3281.5</v>
      </c>
      <c r="K1004" s="231">
        <f>K1005+K1012</f>
        <v>3281.5</v>
      </c>
    </row>
    <row r="1005" spans="2:11" ht="28.5" customHeight="1">
      <c r="B1005" s="321" t="s">
        <v>492</v>
      </c>
      <c r="C1005" s="365"/>
      <c r="D1005" s="237" t="s">
        <v>222</v>
      </c>
      <c r="E1005" s="237" t="s">
        <v>228</v>
      </c>
      <c r="F1005" s="87" t="s">
        <v>493</v>
      </c>
      <c r="G1005" s="237"/>
      <c r="H1005" s="237"/>
      <c r="I1005" s="231">
        <f aca="true" t="shared" si="18" ref="I1005:I1010">I1006</f>
        <v>4346.2</v>
      </c>
      <c r="J1005" s="231">
        <f aca="true" t="shared" si="19" ref="J1005:J1010">J1006</f>
        <v>3281.5</v>
      </c>
      <c r="K1005" s="231">
        <f aca="true" t="shared" si="20" ref="K1005:K1010">K1006</f>
        <v>3281.5</v>
      </c>
    </row>
    <row r="1006" spans="2:11" ht="15.75" customHeight="1">
      <c r="B1006" s="330" t="s">
        <v>494</v>
      </c>
      <c r="C1006" s="365"/>
      <c r="D1006" s="237" t="s">
        <v>222</v>
      </c>
      <c r="E1006" s="237" t="s">
        <v>228</v>
      </c>
      <c r="F1006" s="87" t="s">
        <v>495</v>
      </c>
      <c r="G1006" s="237"/>
      <c r="H1006" s="237"/>
      <c r="I1006" s="231">
        <f t="shared" si="18"/>
        <v>4346.2</v>
      </c>
      <c r="J1006" s="231">
        <f t="shared" si="19"/>
        <v>3281.5</v>
      </c>
      <c r="K1006" s="231">
        <f t="shared" si="20"/>
        <v>3281.5</v>
      </c>
    </row>
    <row r="1007" spans="2:11" ht="54" customHeight="1">
      <c r="B1007" s="330" t="s">
        <v>496</v>
      </c>
      <c r="C1007" s="365"/>
      <c r="D1007" s="237" t="s">
        <v>222</v>
      </c>
      <c r="E1007" s="237" t="s">
        <v>228</v>
      </c>
      <c r="F1007" s="295" t="s">
        <v>497</v>
      </c>
      <c r="G1007" s="237"/>
      <c r="H1007" s="237"/>
      <c r="I1007" s="231">
        <f t="shared" si="18"/>
        <v>4346.2</v>
      </c>
      <c r="J1007" s="231">
        <f t="shared" si="19"/>
        <v>3281.5</v>
      </c>
      <c r="K1007" s="231">
        <f t="shared" si="20"/>
        <v>3281.5</v>
      </c>
    </row>
    <row r="1008" spans="2:11" ht="12.75" customHeight="1">
      <c r="B1008" s="294" t="s">
        <v>498</v>
      </c>
      <c r="C1008" s="365"/>
      <c r="D1008" s="237" t="s">
        <v>222</v>
      </c>
      <c r="E1008" s="237" t="s">
        <v>228</v>
      </c>
      <c r="F1008" s="295" t="s">
        <v>499</v>
      </c>
      <c r="G1008" s="237"/>
      <c r="H1008" s="237"/>
      <c r="I1008" s="231">
        <f t="shared" si="18"/>
        <v>4346.2</v>
      </c>
      <c r="J1008" s="231">
        <f t="shared" si="19"/>
        <v>3281.5</v>
      </c>
      <c r="K1008" s="231">
        <f t="shared" si="20"/>
        <v>3281.5</v>
      </c>
    </row>
    <row r="1009" spans="2:11" ht="12.75" customHeight="1">
      <c r="B1009" s="207" t="s">
        <v>441</v>
      </c>
      <c r="C1009" s="365"/>
      <c r="D1009" s="237" t="s">
        <v>222</v>
      </c>
      <c r="E1009" s="237" t="s">
        <v>228</v>
      </c>
      <c r="F1009" s="295" t="s">
        <v>499</v>
      </c>
      <c r="G1009" s="274">
        <v>600</v>
      </c>
      <c r="H1009" s="237"/>
      <c r="I1009" s="231">
        <f t="shared" si="18"/>
        <v>4346.2</v>
      </c>
      <c r="J1009" s="231">
        <f t="shared" si="19"/>
        <v>3281.5</v>
      </c>
      <c r="K1009" s="231">
        <f t="shared" si="20"/>
        <v>3281.5</v>
      </c>
    </row>
    <row r="1010" spans="2:11" ht="12.75" customHeight="1">
      <c r="B1010" s="207" t="s">
        <v>442</v>
      </c>
      <c r="C1010" s="365"/>
      <c r="D1010" s="237" t="s">
        <v>222</v>
      </c>
      <c r="E1010" s="237" t="s">
        <v>228</v>
      </c>
      <c r="F1010" s="295" t="s">
        <v>499</v>
      </c>
      <c r="G1010" s="274">
        <v>610</v>
      </c>
      <c r="H1010" s="237"/>
      <c r="I1010" s="231">
        <f t="shared" si="18"/>
        <v>4346.2</v>
      </c>
      <c r="J1010" s="231">
        <f t="shared" si="19"/>
        <v>3281.5</v>
      </c>
      <c r="K1010" s="231">
        <f t="shared" si="20"/>
        <v>3281.5</v>
      </c>
    </row>
    <row r="1011" spans="2:11" ht="12.75" customHeight="1">
      <c r="B1011" s="207" t="s">
        <v>270</v>
      </c>
      <c r="C1011" s="365"/>
      <c r="D1011" s="237" t="s">
        <v>222</v>
      </c>
      <c r="E1011" s="237" t="s">
        <v>228</v>
      </c>
      <c r="F1011" s="295" t="s">
        <v>499</v>
      </c>
      <c r="G1011" s="274">
        <v>610</v>
      </c>
      <c r="H1011" s="237" t="s">
        <v>294</v>
      </c>
      <c r="I1011" s="231">
        <v>4346.2</v>
      </c>
      <c r="J1011" s="231">
        <v>3281.5</v>
      </c>
      <c r="K1011" s="231">
        <v>3281.5</v>
      </c>
    </row>
    <row r="1012" spans="2:11" ht="12.75" customHeight="1">
      <c r="B1012" s="207" t="s">
        <v>503</v>
      </c>
      <c r="C1012" s="365"/>
      <c r="D1012" s="237" t="s">
        <v>222</v>
      </c>
      <c r="E1012" s="237" t="s">
        <v>228</v>
      </c>
      <c r="F1012" s="295" t="s">
        <v>504</v>
      </c>
      <c r="G1012" s="274"/>
      <c r="H1012" s="237"/>
      <c r="I1012" s="231">
        <f>I1013</f>
        <v>1643.8</v>
      </c>
      <c r="J1012" s="231">
        <f>J1013</f>
        <v>0</v>
      </c>
      <c r="K1012" s="231">
        <f>K1013</f>
        <v>0</v>
      </c>
    </row>
    <row r="1013" spans="2:11" ht="12.75" customHeight="1">
      <c r="B1013" s="294" t="s">
        <v>498</v>
      </c>
      <c r="C1013" s="365"/>
      <c r="D1013" s="237" t="s">
        <v>222</v>
      </c>
      <c r="E1013" s="237" t="s">
        <v>228</v>
      </c>
      <c r="F1013" s="295" t="s">
        <v>504</v>
      </c>
      <c r="G1013" s="274"/>
      <c r="H1013" s="237"/>
      <c r="I1013" s="231">
        <f>I1014</f>
        <v>1643.8</v>
      </c>
      <c r="J1013" s="231">
        <f>J1014</f>
        <v>0</v>
      </c>
      <c r="K1013" s="231">
        <f>K1014</f>
        <v>0</v>
      </c>
    </row>
    <row r="1014" spans="2:11" ht="12.75" customHeight="1">
      <c r="B1014" s="207" t="s">
        <v>441</v>
      </c>
      <c r="C1014" s="365"/>
      <c r="D1014" s="237" t="s">
        <v>222</v>
      </c>
      <c r="E1014" s="237" t="s">
        <v>228</v>
      </c>
      <c r="F1014" s="295" t="s">
        <v>504</v>
      </c>
      <c r="G1014" s="274">
        <v>600</v>
      </c>
      <c r="H1014" s="237"/>
      <c r="I1014" s="231">
        <f>I1015</f>
        <v>1643.8</v>
      </c>
      <c r="J1014" s="231">
        <f>J1015</f>
        <v>0</v>
      </c>
      <c r="K1014" s="231">
        <f>K1015</f>
        <v>0</v>
      </c>
    </row>
    <row r="1015" spans="2:11" ht="12.75" customHeight="1">
      <c r="B1015" s="207" t="s">
        <v>442</v>
      </c>
      <c r="C1015" s="365"/>
      <c r="D1015" s="237" t="s">
        <v>222</v>
      </c>
      <c r="E1015" s="237" t="s">
        <v>228</v>
      </c>
      <c r="F1015" s="295" t="s">
        <v>504</v>
      </c>
      <c r="G1015" s="274">
        <v>610</v>
      </c>
      <c r="H1015" s="237"/>
      <c r="I1015" s="231">
        <f>I1016+I1017+I1018</f>
        <v>1643.8</v>
      </c>
      <c r="J1015" s="231">
        <f>J1016+J1017+J1018</f>
        <v>0</v>
      </c>
      <c r="K1015" s="231">
        <f>K1016+K1017+K1018</f>
        <v>0</v>
      </c>
    </row>
    <row r="1016" spans="2:11" ht="12.75" customHeight="1">
      <c r="B1016" s="207" t="s">
        <v>270</v>
      </c>
      <c r="C1016" s="365"/>
      <c r="D1016" s="237" t="s">
        <v>222</v>
      </c>
      <c r="E1016" s="237" t="s">
        <v>228</v>
      </c>
      <c r="F1016" s="295" t="s">
        <v>504</v>
      </c>
      <c r="G1016" s="274">
        <v>610</v>
      </c>
      <c r="H1016" s="237" t="s">
        <v>294</v>
      </c>
      <c r="I1016" s="231">
        <v>82.2</v>
      </c>
      <c r="J1016" s="231"/>
      <c r="K1016" s="231"/>
    </row>
    <row r="1017" spans="2:11" ht="12.75" customHeight="1">
      <c r="B1017" s="207" t="s">
        <v>271</v>
      </c>
      <c r="C1017" s="365"/>
      <c r="D1017" s="237" t="s">
        <v>222</v>
      </c>
      <c r="E1017" s="237" t="s">
        <v>228</v>
      </c>
      <c r="F1017" s="295" t="s">
        <v>504</v>
      </c>
      <c r="G1017" s="274">
        <v>610</v>
      </c>
      <c r="H1017" s="237" t="s">
        <v>326</v>
      </c>
      <c r="I1017" s="231">
        <v>140.5</v>
      </c>
      <c r="J1017" s="231"/>
      <c r="K1017" s="231"/>
    </row>
    <row r="1018" spans="2:11" ht="12.75" customHeight="1">
      <c r="B1018" s="207" t="s">
        <v>272</v>
      </c>
      <c r="C1018" s="365"/>
      <c r="D1018" s="237" t="s">
        <v>222</v>
      </c>
      <c r="E1018" s="237" t="s">
        <v>228</v>
      </c>
      <c r="F1018" s="295" t="s">
        <v>504</v>
      </c>
      <c r="G1018" s="274">
        <v>610</v>
      </c>
      <c r="H1018" s="237" t="s">
        <v>304</v>
      </c>
      <c r="I1018" s="231">
        <v>1421.1</v>
      </c>
      <c r="J1018" s="231"/>
      <c r="K1018" s="231"/>
    </row>
    <row r="1019" spans="2:11" ht="12.75" customHeight="1">
      <c r="B1019" s="282" t="s">
        <v>233</v>
      </c>
      <c r="C1019" s="365"/>
      <c r="D1019" s="288" t="s">
        <v>234</v>
      </c>
      <c r="E1019" s="298"/>
      <c r="F1019" s="298"/>
      <c r="G1019" s="298"/>
      <c r="H1019" s="298"/>
      <c r="I1019" s="281">
        <f>I1020+I1065</f>
        <v>12802.2</v>
      </c>
      <c r="J1019" s="281">
        <f>J1020+J1065</f>
        <v>8935</v>
      </c>
      <c r="K1019" s="281">
        <f>K1020+K1065</f>
        <v>9385.5</v>
      </c>
    </row>
    <row r="1020" spans="2:11" ht="12.75" customHeight="1">
      <c r="B1020" s="306" t="s">
        <v>235</v>
      </c>
      <c r="C1020" s="365"/>
      <c r="D1020" s="291" t="s">
        <v>234</v>
      </c>
      <c r="E1020" s="291" t="s">
        <v>236</v>
      </c>
      <c r="F1020" s="237"/>
      <c r="G1020" s="237"/>
      <c r="H1020" s="237"/>
      <c r="I1020" s="347">
        <f>I1021+I1041+I1045+I1049</f>
        <v>10010.6</v>
      </c>
      <c r="J1020" s="347">
        <f>J1021+J1041+J1045+J1049</f>
        <v>6907.799999999999</v>
      </c>
      <c r="K1020" s="347">
        <f>K1021+K1041+K1045+K1049</f>
        <v>7358.299999999999</v>
      </c>
    </row>
    <row r="1021" spans="2:11" ht="28.5" customHeight="1">
      <c r="B1021" s="321" t="s">
        <v>492</v>
      </c>
      <c r="C1021" s="365"/>
      <c r="D1021" s="237" t="s">
        <v>234</v>
      </c>
      <c r="E1021" s="237" t="s">
        <v>236</v>
      </c>
      <c r="F1021" s="87" t="s">
        <v>493</v>
      </c>
      <c r="G1021" s="237"/>
      <c r="H1021" s="237"/>
      <c r="I1021" s="231">
        <f>I1022+I1029</f>
        <v>9247.2</v>
      </c>
      <c r="J1021" s="231">
        <f>J1022</f>
        <v>6907.799999999999</v>
      </c>
      <c r="K1021" s="231">
        <f>K1022</f>
        <v>6907.799999999999</v>
      </c>
    </row>
    <row r="1022" spans="2:11" ht="27.75" customHeight="1">
      <c r="B1022" s="330" t="s">
        <v>520</v>
      </c>
      <c r="C1022" s="365"/>
      <c r="D1022" s="237" t="s">
        <v>234</v>
      </c>
      <c r="E1022" s="237" t="s">
        <v>236</v>
      </c>
      <c r="F1022" s="87" t="s">
        <v>521</v>
      </c>
      <c r="G1022" s="237"/>
      <c r="H1022" s="237"/>
      <c r="I1022" s="231">
        <f>I1023+I1035</f>
        <v>9247.2</v>
      </c>
      <c r="J1022" s="231">
        <f>J1023+J1035</f>
        <v>6907.799999999999</v>
      </c>
      <c r="K1022" s="231">
        <f>K1023+K1035</f>
        <v>6907.799999999999</v>
      </c>
    </row>
    <row r="1023" spans="2:11" ht="54" customHeight="1">
      <c r="B1023" s="330" t="s">
        <v>522</v>
      </c>
      <c r="C1023" s="365"/>
      <c r="D1023" s="237" t="s">
        <v>234</v>
      </c>
      <c r="E1023" s="237" t="s">
        <v>236</v>
      </c>
      <c r="F1023" s="87" t="s">
        <v>521</v>
      </c>
      <c r="G1023" s="237"/>
      <c r="H1023" s="237"/>
      <c r="I1023" s="231">
        <f>I1024</f>
        <v>3409</v>
      </c>
      <c r="J1023" s="231">
        <f>J1024</f>
        <v>2855.2</v>
      </c>
      <c r="K1023" s="231">
        <f>K1024</f>
        <v>2855.2</v>
      </c>
    </row>
    <row r="1024" spans="2:11" ht="12.75" customHeight="1">
      <c r="B1024" s="294" t="s">
        <v>523</v>
      </c>
      <c r="C1024" s="365"/>
      <c r="D1024" s="237" t="s">
        <v>234</v>
      </c>
      <c r="E1024" s="237" t="s">
        <v>236</v>
      </c>
      <c r="F1024" s="87" t="s">
        <v>521</v>
      </c>
      <c r="G1024" s="237"/>
      <c r="H1024" s="237"/>
      <c r="I1024" s="231">
        <f>I1025</f>
        <v>3409</v>
      </c>
      <c r="J1024" s="231">
        <f>J1025</f>
        <v>2855.2</v>
      </c>
      <c r="K1024" s="231">
        <f>K1025</f>
        <v>2855.2</v>
      </c>
    </row>
    <row r="1025" spans="2:11" ht="12.75" customHeight="1">
      <c r="B1025" s="207" t="s">
        <v>441</v>
      </c>
      <c r="C1025" s="365"/>
      <c r="D1025" s="237" t="s">
        <v>234</v>
      </c>
      <c r="E1025" s="237" t="s">
        <v>236</v>
      </c>
      <c r="F1025" s="87" t="s">
        <v>521</v>
      </c>
      <c r="G1025" s="274">
        <v>600</v>
      </c>
      <c r="H1025" s="237"/>
      <c r="I1025" s="231">
        <f>I1026</f>
        <v>3409</v>
      </c>
      <c r="J1025" s="231">
        <f>J1026</f>
        <v>2855.2</v>
      </c>
      <c r="K1025" s="231">
        <f>K1026</f>
        <v>2855.2</v>
      </c>
    </row>
    <row r="1026" spans="2:11" ht="12.75" customHeight="1">
      <c r="B1026" s="207" t="s">
        <v>442</v>
      </c>
      <c r="C1026" s="365"/>
      <c r="D1026" s="237" t="s">
        <v>234</v>
      </c>
      <c r="E1026" s="237" t="s">
        <v>236</v>
      </c>
      <c r="F1026" s="87" t="s">
        <v>521</v>
      </c>
      <c r="G1026" s="274">
        <v>610</v>
      </c>
      <c r="H1026" s="237"/>
      <c r="I1026" s="231">
        <f>I1028</f>
        <v>3409</v>
      </c>
      <c r="J1026" s="231">
        <f>J1028</f>
        <v>2855.2</v>
      </c>
      <c r="K1026" s="231">
        <f>K1027+K1028</f>
        <v>2855.2</v>
      </c>
    </row>
    <row r="1027" spans="2:11" ht="12.75" customHeight="1" hidden="1">
      <c r="B1027" s="207" t="s">
        <v>269</v>
      </c>
      <c r="C1027" s="365"/>
      <c r="D1027" s="237" t="s">
        <v>234</v>
      </c>
      <c r="E1027" s="237" t="s">
        <v>236</v>
      </c>
      <c r="F1027" s="87" t="s">
        <v>521</v>
      </c>
      <c r="G1027" s="274">
        <v>610</v>
      </c>
      <c r="H1027" s="237" t="s">
        <v>518</v>
      </c>
      <c r="I1027" s="231"/>
      <c r="J1027" s="231"/>
      <c r="K1027" s="231"/>
    </row>
    <row r="1028" spans="2:11" ht="12.75" customHeight="1">
      <c r="B1028" s="207" t="s">
        <v>270</v>
      </c>
      <c r="C1028" s="365"/>
      <c r="D1028" s="237" t="s">
        <v>234</v>
      </c>
      <c r="E1028" s="237" t="s">
        <v>236</v>
      </c>
      <c r="F1028" s="87" t="s">
        <v>521</v>
      </c>
      <c r="G1028" s="274">
        <v>610</v>
      </c>
      <c r="H1028" s="237" t="s">
        <v>294</v>
      </c>
      <c r="I1028" s="231">
        <v>3409</v>
      </c>
      <c r="J1028" s="231">
        <v>2855.2</v>
      </c>
      <c r="K1028" s="231">
        <v>2855.2</v>
      </c>
    </row>
    <row r="1029" spans="2:11" ht="54" customHeight="1" hidden="1">
      <c r="B1029" s="207" t="s">
        <v>524</v>
      </c>
      <c r="C1029" s="365"/>
      <c r="D1029" s="237" t="s">
        <v>234</v>
      </c>
      <c r="E1029" s="237" t="s">
        <v>236</v>
      </c>
      <c r="F1029" s="87" t="s">
        <v>525</v>
      </c>
      <c r="G1029" s="274"/>
      <c r="H1029" s="237"/>
      <c r="I1029" s="231">
        <f>I1030</f>
        <v>0</v>
      </c>
      <c r="J1029" s="231">
        <f>J1030</f>
        <v>0</v>
      </c>
      <c r="K1029" s="231">
        <f>K1030</f>
        <v>0</v>
      </c>
    </row>
    <row r="1030" spans="2:11" ht="12.75" customHeight="1" hidden="1">
      <c r="B1030" s="207" t="s">
        <v>441</v>
      </c>
      <c r="C1030" s="365"/>
      <c r="D1030" s="237" t="s">
        <v>234</v>
      </c>
      <c r="E1030" s="237" t="s">
        <v>236</v>
      </c>
      <c r="F1030" s="87" t="s">
        <v>525</v>
      </c>
      <c r="G1030" s="274">
        <v>600</v>
      </c>
      <c r="H1030" s="237"/>
      <c r="I1030" s="231">
        <f>I1031</f>
        <v>0</v>
      </c>
      <c r="J1030" s="231">
        <f>J1031</f>
        <v>0</v>
      </c>
      <c r="K1030" s="231">
        <f>K1031</f>
        <v>0</v>
      </c>
    </row>
    <row r="1031" spans="2:11" ht="12.75" customHeight="1" hidden="1">
      <c r="B1031" s="207" t="s">
        <v>442</v>
      </c>
      <c r="C1031" s="365"/>
      <c r="D1031" s="237" t="s">
        <v>234</v>
      </c>
      <c r="E1031" s="237" t="s">
        <v>236</v>
      </c>
      <c r="F1031" s="87" t="s">
        <v>525</v>
      </c>
      <c r="G1031" s="274">
        <v>610</v>
      </c>
      <c r="H1031" s="237"/>
      <c r="I1031" s="231">
        <f>I1032+I1033+I1034</f>
        <v>0</v>
      </c>
      <c r="J1031" s="231">
        <f>J1032+J1033+J1034</f>
        <v>0</v>
      </c>
      <c r="K1031" s="231">
        <f>K1032+K1033+K1034</f>
        <v>0</v>
      </c>
    </row>
    <row r="1032" spans="2:11" ht="12.75" customHeight="1" hidden="1">
      <c r="B1032" s="207" t="s">
        <v>270</v>
      </c>
      <c r="C1032" s="365"/>
      <c r="D1032" s="237" t="s">
        <v>234</v>
      </c>
      <c r="E1032" s="237" t="s">
        <v>236</v>
      </c>
      <c r="F1032" s="87" t="s">
        <v>525</v>
      </c>
      <c r="G1032" s="274">
        <v>610</v>
      </c>
      <c r="H1032" s="237" t="s">
        <v>294</v>
      </c>
      <c r="I1032" s="231"/>
      <c r="J1032" s="231"/>
      <c r="K1032" s="231"/>
    </row>
    <row r="1033" spans="2:11" ht="12.75" customHeight="1" hidden="1">
      <c r="B1033" s="206" t="s">
        <v>271</v>
      </c>
      <c r="C1033" s="365"/>
      <c r="D1033" s="237" t="s">
        <v>234</v>
      </c>
      <c r="E1033" s="237" t="s">
        <v>236</v>
      </c>
      <c r="F1033" s="87" t="s">
        <v>525</v>
      </c>
      <c r="G1033" s="274">
        <v>610</v>
      </c>
      <c r="H1033" s="237" t="s">
        <v>326</v>
      </c>
      <c r="I1033" s="231"/>
      <c r="J1033" s="231"/>
      <c r="K1033" s="231"/>
    </row>
    <row r="1034" spans="2:11" ht="12.75" customHeight="1" hidden="1">
      <c r="B1034" s="206" t="s">
        <v>272</v>
      </c>
      <c r="C1034" s="365"/>
      <c r="D1034" s="237" t="s">
        <v>234</v>
      </c>
      <c r="E1034" s="237" t="s">
        <v>236</v>
      </c>
      <c r="F1034" s="87" t="s">
        <v>525</v>
      </c>
      <c r="G1034" s="274">
        <v>610</v>
      </c>
      <c r="H1034" s="237" t="s">
        <v>304</v>
      </c>
      <c r="I1034" s="231"/>
      <c r="J1034" s="231"/>
      <c r="K1034" s="231"/>
    </row>
    <row r="1035" spans="2:11" ht="66.75" customHeight="1">
      <c r="B1035" s="309" t="s">
        <v>526</v>
      </c>
      <c r="C1035" s="365"/>
      <c r="D1035" s="237" t="s">
        <v>234</v>
      </c>
      <c r="E1035" s="237" t="s">
        <v>236</v>
      </c>
      <c r="F1035" s="322" t="s">
        <v>527</v>
      </c>
      <c r="G1035" s="237"/>
      <c r="H1035" s="237"/>
      <c r="I1035" s="231">
        <f>I1036</f>
        <v>5838.2</v>
      </c>
      <c r="J1035" s="231">
        <f>J1036</f>
        <v>4052.6</v>
      </c>
      <c r="K1035" s="231">
        <f>K1036</f>
        <v>4052.6</v>
      </c>
    </row>
    <row r="1036" spans="2:11" ht="12.75" customHeight="1">
      <c r="B1036" s="294" t="s">
        <v>523</v>
      </c>
      <c r="C1036" s="365"/>
      <c r="D1036" s="237" t="s">
        <v>234</v>
      </c>
      <c r="E1036" s="237" t="s">
        <v>236</v>
      </c>
      <c r="F1036" s="322" t="s">
        <v>527</v>
      </c>
      <c r="G1036" s="237"/>
      <c r="H1036" s="237"/>
      <c r="I1036" s="231">
        <f>I1037</f>
        <v>5838.2</v>
      </c>
      <c r="J1036" s="231">
        <f>J1037</f>
        <v>4052.6</v>
      </c>
      <c r="K1036" s="231">
        <f>K1037</f>
        <v>4052.6</v>
      </c>
    </row>
    <row r="1037" spans="2:11" ht="12.75" customHeight="1">
      <c r="B1037" s="207" t="s">
        <v>441</v>
      </c>
      <c r="C1037" s="365"/>
      <c r="D1037" s="237" t="s">
        <v>234</v>
      </c>
      <c r="E1037" s="237" t="s">
        <v>236</v>
      </c>
      <c r="F1037" s="322" t="s">
        <v>527</v>
      </c>
      <c r="G1037" s="274">
        <v>600</v>
      </c>
      <c r="H1037" s="237"/>
      <c r="I1037" s="231">
        <f>I1038</f>
        <v>5838.2</v>
      </c>
      <c r="J1037" s="231">
        <f>J1038</f>
        <v>4052.6</v>
      </c>
      <c r="K1037" s="231">
        <f>K1038</f>
        <v>4052.6</v>
      </c>
    </row>
    <row r="1038" spans="2:11" ht="12.75" customHeight="1">
      <c r="B1038" s="207" t="s">
        <v>442</v>
      </c>
      <c r="C1038" s="365"/>
      <c r="D1038" s="237" t="s">
        <v>234</v>
      </c>
      <c r="E1038" s="237" t="s">
        <v>236</v>
      </c>
      <c r="F1038" s="322" t="s">
        <v>527</v>
      </c>
      <c r="G1038" s="274">
        <v>610</v>
      </c>
      <c r="H1038" s="237"/>
      <c r="I1038" s="231">
        <f>I1039+I1040</f>
        <v>5838.2</v>
      </c>
      <c r="J1038" s="231">
        <f>J1039+J1040</f>
        <v>4052.6</v>
      </c>
      <c r="K1038" s="231">
        <f>K1039+K1040</f>
        <v>4052.6</v>
      </c>
    </row>
    <row r="1039" spans="2:11" ht="12.75" customHeight="1" hidden="1">
      <c r="B1039" s="207" t="s">
        <v>269</v>
      </c>
      <c r="C1039" s="365"/>
      <c r="D1039" s="237" t="s">
        <v>234</v>
      </c>
      <c r="E1039" s="237" t="s">
        <v>236</v>
      </c>
      <c r="F1039" s="322" t="s">
        <v>527</v>
      </c>
      <c r="G1039" s="274">
        <v>610</v>
      </c>
      <c r="H1039" s="237" t="s">
        <v>518</v>
      </c>
      <c r="I1039" s="231"/>
      <c r="J1039" s="231"/>
      <c r="K1039" s="231"/>
    </row>
    <row r="1040" spans="2:12" ht="12.75" customHeight="1">
      <c r="B1040" s="207" t="s">
        <v>270</v>
      </c>
      <c r="C1040" s="365"/>
      <c r="D1040" s="237" t="s">
        <v>234</v>
      </c>
      <c r="E1040" s="237" t="s">
        <v>236</v>
      </c>
      <c r="F1040" s="322" t="s">
        <v>527</v>
      </c>
      <c r="G1040" s="274">
        <v>610</v>
      </c>
      <c r="H1040" s="237" t="s">
        <v>294</v>
      </c>
      <c r="I1040" s="231">
        <v>5838.2</v>
      </c>
      <c r="J1040" s="231">
        <v>4052.6</v>
      </c>
      <c r="K1040" s="231">
        <v>4052.6</v>
      </c>
      <c r="L1040" s="261">
        <v>1050</v>
      </c>
    </row>
    <row r="1041" spans="2:11" ht="26.25" customHeight="1" hidden="1">
      <c r="B1041" s="309" t="s">
        <v>528</v>
      </c>
      <c r="C1041" s="365"/>
      <c r="D1041" s="237" t="s">
        <v>234</v>
      </c>
      <c r="E1041" s="237" t="s">
        <v>236</v>
      </c>
      <c r="F1041" s="322" t="s">
        <v>529</v>
      </c>
      <c r="G1041" s="237"/>
      <c r="H1041" s="237"/>
      <c r="I1041" s="231">
        <f>I1042</f>
        <v>0</v>
      </c>
      <c r="J1041" s="231">
        <f>J1042</f>
        <v>0</v>
      </c>
      <c r="K1041" s="231">
        <f>K1042</f>
        <v>0</v>
      </c>
    </row>
    <row r="1042" spans="2:11" ht="12.75" customHeight="1" hidden="1">
      <c r="B1042" s="206" t="s">
        <v>286</v>
      </c>
      <c r="C1042" s="365"/>
      <c r="D1042" s="237" t="s">
        <v>234</v>
      </c>
      <c r="E1042" s="237" t="s">
        <v>236</v>
      </c>
      <c r="F1042" s="322" t="s">
        <v>530</v>
      </c>
      <c r="G1042" s="274">
        <v>200</v>
      </c>
      <c r="H1042" s="237"/>
      <c r="I1042" s="231">
        <f>I1043</f>
        <v>0</v>
      </c>
      <c r="J1042" s="231">
        <f>J1043</f>
        <v>0</v>
      </c>
      <c r="K1042" s="231">
        <f>K1043</f>
        <v>0</v>
      </c>
    </row>
    <row r="1043" spans="2:11" ht="12.75" customHeight="1" hidden="1">
      <c r="B1043" s="206" t="s">
        <v>288</v>
      </c>
      <c r="C1043" s="365"/>
      <c r="D1043" s="237" t="s">
        <v>234</v>
      </c>
      <c r="E1043" s="237" t="s">
        <v>236</v>
      </c>
      <c r="F1043" s="322" t="s">
        <v>530</v>
      </c>
      <c r="G1043" s="274">
        <v>240</v>
      </c>
      <c r="H1043" s="237"/>
      <c r="I1043" s="231">
        <f>I1044</f>
        <v>0</v>
      </c>
      <c r="J1043" s="231">
        <f>J1044</f>
        <v>0</v>
      </c>
      <c r="K1043" s="231">
        <f>K1044</f>
        <v>0</v>
      </c>
    </row>
    <row r="1044" spans="2:11" ht="12.75" customHeight="1" hidden="1">
      <c r="B1044" s="207" t="s">
        <v>270</v>
      </c>
      <c r="C1044" s="365"/>
      <c r="D1044" s="237" t="s">
        <v>234</v>
      </c>
      <c r="E1044" s="237" t="s">
        <v>236</v>
      </c>
      <c r="F1044" s="322" t="s">
        <v>530</v>
      </c>
      <c r="G1044" s="274">
        <v>240</v>
      </c>
      <c r="H1044" s="237" t="s">
        <v>294</v>
      </c>
      <c r="I1044" s="231"/>
      <c r="J1044" s="231"/>
      <c r="K1044" s="231"/>
    </row>
    <row r="1045" spans="2:11" ht="26.25" customHeight="1" hidden="1">
      <c r="B1045" s="207" t="s">
        <v>405</v>
      </c>
      <c r="C1045" s="365"/>
      <c r="D1045" s="237" t="s">
        <v>234</v>
      </c>
      <c r="E1045" s="237" t="s">
        <v>236</v>
      </c>
      <c r="F1045" s="295" t="s">
        <v>406</v>
      </c>
      <c r="G1045" s="237"/>
      <c r="H1045" s="237"/>
      <c r="I1045" s="231">
        <f>I1046</f>
        <v>0</v>
      </c>
      <c r="J1045" s="231">
        <f>J1046</f>
        <v>0</v>
      </c>
      <c r="K1045" s="231">
        <f>K1046</f>
        <v>0</v>
      </c>
    </row>
    <row r="1046" spans="2:11" ht="12.75" customHeight="1" hidden="1">
      <c r="B1046" s="207" t="s">
        <v>441</v>
      </c>
      <c r="C1046" s="365"/>
      <c r="D1046" s="237" t="s">
        <v>234</v>
      </c>
      <c r="E1046" s="237" t="s">
        <v>236</v>
      </c>
      <c r="F1046" s="295" t="s">
        <v>406</v>
      </c>
      <c r="G1046" s="237" t="s">
        <v>354</v>
      </c>
      <c r="H1046" s="237"/>
      <c r="I1046" s="231">
        <f>I1047</f>
        <v>0</v>
      </c>
      <c r="J1046" s="231">
        <f>J1047</f>
        <v>0</v>
      </c>
      <c r="K1046" s="231">
        <f>K1047</f>
        <v>0</v>
      </c>
    </row>
    <row r="1047" spans="2:11" ht="12.75" customHeight="1" hidden="1">
      <c r="B1047" s="207" t="s">
        <v>442</v>
      </c>
      <c r="C1047" s="365"/>
      <c r="D1047" s="237" t="s">
        <v>234</v>
      </c>
      <c r="E1047" s="237" t="s">
        <v>236</v>
      </c>
      <c r="F1047" s="295" t="s">
        <v>406</v>
      </c>
      <c r="G1047" s="237" t="s">
        <v>446</v>
      </c>
      <c r="H1047" s="237"/>
      <c r="I1047" s="231">
        <f>I1048</f>
        <v>0</v>
      </c>
      <c r="J1047" s="231">
        <f>J1048</f>
        <v>0</v>
      </c>
      <c r="K1047" s="231">
        <f>K1048</f>
        <v>0</v>
      </c>
    </row>
    <row r="1048" spans="2:11" ht="12.75" customHeight="1" hidden="1">
      <c r="B1048" s="206" t="s">
        <v>271</v>
      </c>
      <c r="C1048" s="365"/>
      <c r="D1048" s="237" t="s">
        <v>234</v>
      </c>
      <c r="E1048" s="237" t="s">
        <v>236</v>
      </c>
      <c r="F1048" s="295" t="s">
        <v>406</v>
      </c>
      <c r="G1048" s="237" t="s">
        <v>446</v>
      </c>
      <c r="H1048" s="237" t="s">
        <v>326</v>
      </c>
      <c r="I1048" s="231"/>
      <c r="J1048" s="231"/>
      <c r="K1048" s="231"/>
    </row>
    <row r="1049" spans="2:11" ht="28.5" customHeight="1">
      <c r="B1049" s="416" t="s">
        <v>628</v>
      </c>
      <c r="C1049" s="365"/>
      <c r="D1049" s="237" t="s">
        <v>234</v>
      </c>
      <c r="E1049" s="237" t="s">
        <v>236</v>
      </c>
      <c r="F1049" s="295" t="s">
        <v>529</v>
      </c>
      <c r="G1049" s="237"/>
      <c r="H1049" s="237"/>
      <c r="I1049" s="231">
        <f>I1050+I1059+I1055</f>
        <v>763.4000000000001</v>
      </c>
      <c r="J1049" s="231">
        <f>J1050+J1059</f>
        <v>0</v>
      </c>
      <c r="K1049" s="231">
        <f>K1050+K1059</f>
        <v>450.5</v>
      </c>
    </row>
    <row r="1050" spans="2:11" ht="28.5" customHeight="1">
      <c r="B1050" s="296" t="s">
        <v>532</v>
      </c>
      <c r="C1050" s="365"/>
      <c r="D1050" s="237" t="s">
        <v>234</v>
      </c>
      <c r="E1050" s="237" t="s">
        <v>236</v>
      </c>
      <c r="F1050" s="295" t="s">
        <v>533</v>
      </c>
      <c r="G1050" s="237"/>
      <c r="H1050" s="237"/>
      <c r="I1050" s="231">
        <f>I1051</f>
        <v>104</v>
      </c>
      <c r="J1050" s="231">
        <f>J1051</f>
        <v>0</v>
      </c>
      <c r="K1050" s="231">
        <f>K1051</f>
        <v>0</v>
      </c>
    </row>
    <row r="1051" spans="2:11" ht="12.75" customHeight="1">
      <c r="B1051" s="206" t="s">
        <v>286</v>
      </c>
      <c r="C1051" s="365"/>
      <c r="D1051" s="237" t="s">
        <v>234</v>
      </c>
      <c r="E1051" s="237" t="s">
        <v>236</v>
      </c>
      <c r="F1051" s="295" t="s">
        <v>533</v>
      </c>
      <c r="G1051" s="237" t="s">
        <v>287</v>
      </c>
      <c r="H1051" s="237"/>
      <c r="I1051" s="231">
        <f>I1052</f>
        <v>104</v>
      </c>
      <c r="J1051" s="231">
        <f>J1052</f>
        <v>0</v>
      </c>
      <c r="K1051" s="231">
        <f>K1052</f>
        <v>0</v>
      </c>
    </row>
    <row r="1052" spans="2:11" ht="12.75" customHeight="1">
      <c r="B1052" s="206" t="s">
        <v>288</v>
      </c>
      <c r="C1052" s="365"/>
      <c r="D1052" s="237" t="s">
        <v>234</v>
      </c>
      <c r="E1052" s="237" t="s">
        <v>236</v>
      </c>
      <c r="F1052" s="295" t="s">
        <v>533</v>
      </c>
      <c r="G1052" s="237" t="s">
        <v>289</v>
      </c>
      <c r="H1052" s="237"/>
      <c r="I1052" s="231">
        <f>I1053+I1054</f>
        <v>104</v>
      </c>
      <c r="J1052" s="231">
        <f>J1053+J1054</f>
        <v>0</v>
      </c>
      <c r="K1052" s="231">
        <f>K1053+K1054</f>
        <v>0</v>
      </c>
    </row>
    <row r="1053" spans="2:11" ht="12.75" customHeight="1">
      <c r="B1053" s="207" t="s">
        <v>270</v>
      </c>
      <c r="C1053" s="365"/>
      <c r="D1053" s="237" t="s">
        <v>234</v>
      </c>
      <c r="E1053" s="237" t="s">
        <v>236</v>
      </c>
      <c r="F1053" s="295" t="s">
        <v>533</v>
      </c>
      <c r="G1053" s="237" t="s">
        <v>289</v>
      </c>
      <c r="H1053" s="237" t="s">
        <v>294</v>
      </c>
      <c r="I1053" s="231">
        <v>24</v>
      </c>
      <c r="J1053" s="231">
        <v>0</v>
      </c>
      <c r="K1053" s="231">
        <v>0</v>
      </c>
    </row>
    <row r="1054" spans="2:11" ht="12.75" customHeight="1">
      <c r="B1054" s="207" t="s">
        <v>271</v>
      </c>
      <c r="C1054" s="365"/>
      <c r="D1054" s="237" t="s">
        <v>234</v>
      </c>
      <c r="E1054" s="237" t="s">
        <v>236</v>
      </c>
      <c r="F1054" s="295" t="s">
        <v>533</v>
      </c>
      <c r="G1054" s="237" t="s">
        <v>289</v>
      </c>
      <c r="H1054" s="237" t="s">
        <v>326</v>
      </c>
      <c r="I1054" s="231">
        <v>80</v>
      </c>
      <c r="J1054" s="231">
        <v>0</v>
      </c>
      <c r="K1054" s="231">
        <v>0</v>
      </c>
    </row>
    <row r="1055" spans="2:11" ht="28.5" customHeight="1">
      <c r="B1055" s="296" t="s">
        <v>534</v>
      </c>
      <c r="C1055" s="365"/>
      <c r="D1055" s="237" t="s">
        <v>234</v>
      </c>
      <c r="E1055" s="237" t="s">
        <v>236</v>
      </c>
      <c r="F1055" s="295" t="s">
        <v>535</v>
      </c>
      <c r="G1055" s="237"/>
      <c r="H1055" s="237"/>
      <c r="I1055" s="231">
        <f>I1056</f>
        <v>48.2</v>
      </c>
      <c r="J1055" s="231"/>
      <c r="K1055" s="231"/>
    </row>
    <row r="1056" spans="2:11" ht="12.75" customHeight="1">
      <c r="B1056" s="206" t="s">
        <v>286</v>
      </c>
      <c r="C1056" s="365"/>
      <c r="D1056" s="237" t="s">
        <v>234</v>
      </c>
      <c r="E1056" s="237" t="s">
        <v>236</v>
      </c>
      <c r="F1056" s="295" t="s">
        <v>535</v>
      </c>
      <c r="G1056" s="237" t="s">
        <v>287</v>
      </c>
      <c r="H1056" s="237"/>
      <c r="I1056" s="231">
        <f>I1057</f>
        <v>48.2</v>
      </c>
      <c r="J1056" s="231"/>
      <c r="K1056" s="231"/>
    </row>
    <row r="1057" spans="2:11" ht="12.75" customHeight="1">
      <c r="B1057" s="206" t="s">
        <v>288</v>
      </c>
      <c r="C1057" s="365"/>
      <c r="D1057" s="237" t="s">
        <v>234</v>
      </c>
      <c r="E1057" s="237" t="s">
        <v>236</v>
      </c>
      <c r="F1057" s="295" t="s">
        <v>535</v>
      </c>
      <c r="G1057" s="237" t="s">
        <v>289</v>
      </c>
      <c r="H1057" s="237"/>
      <c r="I1057" s="231">
        <f>I1058</f>
        <v>48.2</v>
      </c>
      <c r="J1057" s="231"/>
      <c r="K1057" s="231"/>
    </row>
    <row r="1058" spans="2:11" ht="12.75" customHeight="1">
      <c r="B1058" s="207" t="s">
        <v>270</v>
      </c>
      <c r="C1058" s="365"/>
      <c r="D1058" s="237" t="s">
        <v>234</v>
      </c>
      <c r="E1058" s="237" t="s">
        <v>236</v>
      </c>
      <c r="F1058" s="295" t="s">
        <v>535</v>
      </c>
      <c r="G1058" s="237" t="s">
        <v>289</v>
      </c>
      <c r="H1058" s="237" t="s">
        <v>294</v>
      </c>
      <c r="I1058" s="231">
        <v>48.2</v>
      </c>
      <c r="J1058" s="231"/>
      <c r="K1058" s="231"/>
    </row>
    <row r="1059" spans="2:11" ht="12.75" customHeight="1">
      <c r="B1059" s="206" t="s">
        <v>536</v>
      </c>
      <c r="C1059" s="365"/>
      <c r="D1059" s="237" t="s">
        <v>234</v>
      </c>
      <c r="E1059" s="237" t="s">
        <v>236</v>
      </c>
      <c r="F1059" s="295" t="s">
        <v>537</v>
      </c>
      <c r="G1059" s="237"/>
      <c r="H1059" s="237"/>
      <c r="I1059" s="231">
        <f>I1060</f>
        <v>611.2</v>
      </c>
      <c r="J1059" s="231">
        <f>J1060</f>
        <v>0</v>
      </c>
      <c r="K1059" s="231">
        <f>K1060</f>
        <v>450.5</v>
      </c>
    </row>
    <row r="1060" spans="2:11" ht="12.75" customHeight="1">
      <c r="B1060" s="206" t="s">
        <v>286</v>
      </c>
      <c r="C1060" s="365"/>
      <c r="D1060" s="237" t="s">
        <v>234</v>
      </c>
      <c r="E1060" s="237" t="s">
        <v>236</v>
      </c>
      <c r="F1060" s="295" t="s">
        <v>537</v>
      </c>
      <c r="G1060" s="237" t="s">
        <v>287</v>
      </c>
      <c r="H1060" s="237"/>
      <c r="I1060" s="231">
        <f>I1061</f>
        <v>611.2</v>
      </c>
      <c r="J1060" s="231">
        <f>J1061</f>
        <v>0</v>
      </c>
      <c r="K1060" s="231">
        <f>K1061</f>
        <v>450.5</v>
      </c>
    </row>
    <row r="1061" spans="2:11" ht="12.75" customHeight="1">
      <c r="B1061" s="206" t="s">
        <v>288</v>
      </c>
      <c r="C1061" s="365"/>
      <c r="D1061" s="237" t="s">
        <v>234</v>
      </c>
      <c r="E1061" s="237" t="s">
        <v>236</v>
      </c>
      <c r="F1061" s="295" t="s">
        <v>537</v>
      </c>
      <c r="G1061" s="237" t="s">
        <v>289</v>
      </c>
      <c r="H1061" s="237"/>
      <c r="I1061" s="231">
        <f>I1062+I1063+I1064</f>
        <v>611.2</v>
      </c>
      <c r="J1061" s="231">
        <f>J1062+J1063+J1064</f>
        <v>0</v>
      </c>
      <c r="K1061" s="231">
        <f>K1062+K1063+K1064</f>
        <v>450.5</v>
      </c>
    </row>
    <row r="1062" spans="2:11" ht="12.75" customHeight="1">
      <c r="B1062" s="207" t="s">
        <v>270</v>
      </c>
      <c r="C1062" s="365"/>
      <c r="D1062" s="237" t="s">
        <v>234</v>
      </c>
      <c r="E1062" s="237" t="s">
        <v>236</v>
      </c>
      <c r="F1062" s="295" t="s">
        <v>537</v>
      </c>
      <c r="G1062" s="237" t="s">
        <v>289</v>
      </c>
      <c r="H1062" s="237" t="s">
        <v>294</v>
      </c>
      <c r="I1062" s="231">
        <v>0.6</v>
      </c>
      <c r="J1062" s="231">
        <v>0</v>
      </c>
      <c r="K1062" s="231">
        <v>0.5</v>
      </c>
    </row>
    <row r="1063" spans="2:11" ht="12.75" customHeight="1">
      <c r="B1063" s="207" t="s">
        <v>271</v>
      </c>
      <c r="C1063" s="365"/>
      <c r="D1063" s="237" t="s">
        <v>234</v>
      </c>
      <c r="E1063" s="237" t="s">
        <v>236</v>
      </c>
      <c r="F1063" s="295" t="s">
        <v>537</v>
      </c>
      <c r="G1063" s="237" t="s">
        <v>289</v>
      </c>
      <c r="H1063" s="237" t="s">
        <v>326</v>
      </c>
      <c r="I1063" s="231">
        <v>610.6</v>
      </c>
      <c r="J1063" s="231">
        <v>0</v>
      </c>
      <c r="K1063" s="231">
        <v>450</v>
      </c>
    </row>
    <row r="1064" spans="2:11" ht="12.75" customHeight="1">
      <c r="B1064" s="207" t="s">
        <v>272</v>
      </c>
      <c r="C1064" s="365"/>
      <c r="D1064" s="237" t="s">
        <v>234</v>
      </c>
      <c r="E1064" s="237" t="s">
        <v>236</v>
      </c>
      <c r="F1064" s="295" t="s">
        <v>537</v>
      </c>
      <c r="G1064" s="237" t="s">
        <v>289</v>
      </c>
      <c r="H1064" s="237" t="s">
        <v>304</v>
      </c>
      <c r="I1064" s="231">
        <v>0</v>
      </c>
      <c r="J1064" s="231">
        <v>0</v>
      </c>
      <c r="K1064" s="231">
        <v>0</v>
      </c>
    </row>
    <row r="1065" spans="2:11" ht="14.25" customHeight="1">
      <c r="B1065" s="333" t="s">
        <v>237</v>
      </c>
      <c r="C1065" s="365"/>
      <c r="D1065" s="337" t="s">
        <v>234</v>
      </c>
      <c r="E1065" s="337" t="s">
        <v>238</v>
      </c>
      <c r="F1065" s="322"/>
      <c r="G1065" s="274"/>
      <c r="H1065" s="237"/>
      <c r="I1065" s="347">
        <f>I1066+I1078</f>
        <v>2791.6</v>
      </c>
      <c r="J1065" s="347">
        <f>J1066+J1078</f>
        <v>2027.1999999999998</v>
      </c>
      <c r="K1065" s="347">
        <f>K1066+K1078</f>
        <v>2027.1999999999998</v>
      </c>
    </row>
    <row r="1066" spans="2:11" ht="14.25" customHeight="1" hidden="1">
      <c r="B1066" s="321" t="s">
        <v>538</v>
      </c>
      <c r="C1066" s="365"/>
      <c r="D1066" s="237" t="s">
        <v>234</v>
      </c>
      <c r="E1066" s="237" t="s">
        <v>236</v>
      </c>
      <c r="F1066" s="322" t="s">
        <v>493</v>
      </c>
      <c r="G1066" s="274"/>
      <c r="H1066" s="237"/>
      <c r="I1066" s="231">
        <f>I1067</f>
        <v>0</v>
      </c>
      <c r="J1066" s="231">
        <f>J1067</f>
        <v>0</v>
      </c>
      <c r="K1066" s="231">
        <f>K1067</f>
        <v>0</v>
      </c>
    </row>
    <row r="1067" spans="2:11" ht="27.75" customHeight="1" hidden="1">
      <c r="B1067" s="330" t="s">
        <v>520</v>
      </c>
      <c r="C1067" s="365"/>
      <c r="D1067" s="237" t="s">
        <v>234</v>
      </c>
      <c r="E1067" s="237" t="s">
        <v>236</v>
      </c>
      <c r="F1067" s="322" t="s">
        <v>539</v>
      </c>
      <c r="G1067" s="274"/>
      <c r="H1067" s="237"/>
      <c r="I1067" s="231">
        <f>I1068</f>
        <v>0</v>
      </c>
      <c r="J1067" s="231">
        <f>J1068</f>
        <v>0</v>
      </c>
      <c r="K1067" s="231">
        <f>K1068</f>
        <v>0</v>
      </c>
    </row>
    <row r="1068" spans="2:11" ht="40.5" customHeight="1" hidden="1">
      <c r="B1068" s="309" t="s">
        <v>540</v>
      </c>
      <c r="C1068" s="365"/>
      <c r="D1068" s="237" t="s">
        <v>234</v>
      </c>
      <c r="E1068" s="237" t="s">
        <v>238</v>
      </c>
      <c r="F1068" s="322" t="s">
        <v>541</v>
      </c>
      <c r="G1068" s="237"/>
      <c r="H1068" s="237"/>
      <c r="I1068" s="231">
        <f>I1069+I1072+I1075</f>
        <v>0</v>
      </c>
      <c r="J1068" s="231">
        <f>J1069+J1072+J1075</f>
        <v>0</v>
      </c>
      <c r="K1068" s="231">
        <f>K1069+K1072+K1075</f>
        <v>0</v>
      </c>
    </row>
    <row r="1069" spans="2:11" ht="40.5" customHeight="1" hidden="1">
      <c r="B1069" s="207" t="s">
        <v>278</v>
      </c>
      <c r="C1069" s="365"/>
      <c r="D1069" s="237" t="s">
        <v>234</v>
      </c>
      <c r="E1069" s="237" t="s">
        <v>238</v>
      </c>
      <c r="F1069" s="322" t="s">
        <v>527</v>
      </c>
      <c r="G1069" s="237" t="s">
        <v>279</v>
      </c>
      <c r="H1069" s="237"/>
      <c r="I1069" s="231">
        <f>I1070</f>
        <v>0</v>
      </c>
      <c r="J1069" s="231">
        <f>J1070</f>
        <v>0</v>
      </c>
      <c r="K1069" s="231">
        <f>K1070</f>
        <v>0</v>
      </c>
    </row>
    <row r="1070" spans="2:11" ht="12.75" customHeight="1" hidden="1">
      <c r="B1070" s="207" t="s">
        <v>280</v>
      </c>
      <c r="C1070" s="365"/>
      <c r="D1070" s="237" t="s">
        <v>234</v>
      </c>
      <c r="E1070" s="237" t="s">
        <v>238</v>
      </c>
      <c r="F1070" s="322" t="s">
        <v>527</v>
      </c>
      <c r="G1070" s="274">
        <v>120</v>
      </c>
      <c r="H1070" s="237"/>
      <c r="I1070" s="231">
        <f>I1071</f>
        <v>0</v>
      </c>
      <c r="J1070" s="231">
        <f>J1071</f>
        <v>0</v>
      </c>
      <c r="K1070" s="231">
        <f>K1071</f>
        <v>0</v>
      </c>
    </row>
    <row r="1071" spans="2:11" ht="12.75" customHeight="1" hidden="1">
      <c r="B1071" s="207" t="s">
        <v>270</v>
      </c>
      <c r="C1071" s="365"/>
      <c r="D1071" s="237" t="s">
        <v>234</v>
      </c>
      <c r="E1071" s="237" t="s">
        <v>238</v>
      </c>
      <c r="F1071" s="322" t="s">
        <v>527</v>
      </c>
      <c r="G1071" s="274">
        <v>120</v>
      </c>
      <c r="H1071" s="237" t="s">
        <v>294</v>
      </c>
      <c r="I1071" s="231"/>
      <c r="J1071" s="231"/>
      <c r="K1071" s="231"/>
    </row>
    <row r="1072" spans="2:11" ht="12.75" customHeight="1" hidden="1">
      <c r="B1072" s="206" t="s">
        <v>286</v>
      </c>
      <c r="C1072" s="365"/>
      <c r="D1072" s="237" t="s">
        <v>234</v>
      </c>
      <c r="E1072" s="237" t="s">
        <v>238</v>
      </c>
      <c r="F1072" s="322" t="s">
        <v>527</v>
      </c>
      <c r="G1072" s="274">
        <v>200</v>
      </c>
      <c r="H1072" s="237"/>
      <c r="I1072" s="231">
        <f>I1073</f>
        <v>0</v>
      </c>
      <c r="J1072" s="231">
        <f>J1073</f>
        <v>0</v>
      </c>
      <c r="K1072" s="231">
        <f>K1073</f>
        <v>0</v>
      </c>
    </row>
    <row r="1073" spans="2:11" ht="12.75" customHeight="1" hidden="1">
      <c r="B1073" s="206" t="s">
        <v>288</v>
      </c>
      <c r="C1073" s="365"/>
      <c r="D1073" s="237" t="s">
        <v>234</v>
      </c>
      <c r="E1073" s="237" t="s">
        <v>238</v>
      </c>
      <c r="F1073" s="322" t="s">
        <v>527</v>
      </c>
      <c r="G1073" s="274">
        <v>240</v>
      </c>
      <c r="H1073" s="237"/>
      <c r="I1073" s="231">
        <f>I1074</f>
        <v>0</v>
      </c>
      <c r="J1073" s="231">
        <f>J1074</f>
        <v>0</v>
      </c>
      <c r="K1073" s="231">
        <f>K1074</f>
        <v>0</v>
      </c>
    </row>
    <row r="1074" spans="2:11" ht="12.75" customHeight="1" hidden="1">
      <c r="B1074" s="207" t="s">
        <v>270</v>
      </c>
      <c r="C1074" s="365"/>
      <c r="D1074" s="237" t="s">
        <v>234</v>
      </c>
      <c r="E1074" s="237" t="s">
        <v>238</v>
      </c>
      <c r="F1074" s="322" t="s">
        <v>527</v>
      </c>
      <c r="G1074" s="237" t="s">
        <v>289</v>
      </c>
      <c r="H1074" s="237" t="s">
        <v>294</v>
      </c>
      <c r="I1074" s="231"/>
      <c r="J1074" s="231"/>
      <c r="K1074" s="231"/>
    </row>
    <row r="1075" spans="2:11" ht="12.75" customHeight="1" hidden="1">
      <c r="B1075" s="206" t="s">
        <v>290</v>
      </c>
      <c r="C1075" s="365"/>
      <c r="D1075" s="237" t="s">
        <v>234</v>
      </c>
      <c r="E1075" s="237" t="s">
        <v>238</v>
      </c>
      <c r="F1075" s="322" t="s">
        <v>527</v>
      </c>
      <c r="G1075" s="237" t="s">
        <v>291</v>
      </c>
      <c r="H1075" s="237"/>
      <c r="I1075" s="231">
        <f>I1076</f>
        <v>0</v>
      </c>
      <c r="J1075" s="231">
        <f>J1076</f>
        <v>0</v>
      </c>
      <c r="K1075" s="231">
        <f>K1076</f>
        <v>0</v>
      </c>
    </row>
    <row r="1076" spans="2:11" ht="12.75" customHeight="1" hidden="1">
      <c r="B1076" s="206" t="s">
        <v>292</v>
      </c>
      <c r="C1076" s="365"/>
      <c r="D1076" s="237" t="s">
        <v>234</v>
      </c>
      <c r="E1076" s="237" t="s">
        <v>238</v>
      </c>
      <c r="F1076" s="322" t="s">
        <v>527</v>
      </c>
      <c r="G1076" s="274">
        <v>850</v>
      </c>
      <c r="H1076" s="237"/>
      <c r="I1076" s="231">
        <f>I1077</f>
        <v>0</v>
      </c>
      <c r="J1076" s="231">
        <f>J1077</f>
        <v>0</v>
      </c>
      <c r="K1076" s="231">
        <f>K1077</f>
        <v>0</v>
      </c>
    </row>
    <row r="1077" spans="2:11" ht="12.75" customHeight="1" hidden="1">
      <c r="B1077" s="207" t="s">
        <v>270</v>
      </c>
      <c r="C1077" s="365"/>
      <c r="D1077" s="237" t="s">
        <v>234</v>
      </c>
      <c r="E1077" s="237" t="s">
        <v>238</v>
      </c>
      <c r="F1077" s="322" t="s">
        <v>527</v>
      </c>
      <c r="G1077" s="274">
        <v>850</v>
      </c>
      <c r="H1077" s="237" t="s">
        <v>294</v>
      </c>
      <c r="I1077" s="231"/>
      <c r="J1077" s="231"/>
      <c r="K1077" s="231"/>
    </row>
    <row r="1078" spans="2:11" ht="12.75" customHeight="1">
      <c r="B1078" s="330" t="s">
        <v>542</v>
      </c>
      <c r="C1078" s="365"/>
      <c r="D1078" s="237" t="s">
        <v>234</v>
      </c>
      <c r="E1078" s="237" t="s">
        <v>238</v>
      </c>
      <c r="F1078" s="322" t="s">
        <v>275</v>
      </c>
      <c r="G1078" s="274"/>
      <c r="H1078" s="237"/>
      <c r="I1078" s="231">
        <f>I1079+I1089</f>
        <v>2791.6</v>
      </c>
      <c r="J1078" s="231">
        <f>J1079</f>
        <v>2027.1999999999998</v>
      </c>
      <c r="K1078" s="231">
        <f>K1079</f>
        <v>2027.1999999999998</v>
      </c>
    </row>
    <row r="1079" spans="2:11" ht="12.75" customHeight="1">
      <c r="B1079" s="330" t="s">
        <v>300</v>
      </c>
      <c r="C1079" s="365"/>
      <c r="D1079" s="237" t="s">
        <v>234</v>
      </c>
      <c r="E1079" s="237" t="s">
        <v>238</v>
      </c>
      <c r="F1079" s="322" t="s">
        <v>301</v>
      </c>
      <c r="G1079" s="274"/>
      <c r="H1079" s="237"/>
      <c r="I1079" s="231">
        <f>I1080+I1083+I1086</f>
        <v>2722.2</v>
      </c>
      <c r="J1079" s="231">
        <f>J1080+J1083+J1086</f>
        <v>2027.1999999999998</v>
      </c>
      <c r="K1079" s="231">
        <f>K1080+K1083+K1086</f>
        <v>2027.1999999999998</v>
      </c>
    </row>
    <row r="1080" spans="2:11" ht="40.5" customHeight="1">
      <c r="B1080" s="296" t="s">
        <v>278</v>
      </c>
      <c r="C1080" s="365"/>
      <c r="D1080" s="237" t="s">
        <v>234</v>
      </c>
      <c r="E1080" s="237" t="s">
        <v>238</v>
      </c>
      <c r="F1080" s="322" t="s">
        <v>301</v>
      </c>
      <c r="G1080" s="237" t="s">
        <v>279</v>
      </c>
      <c r="H1080" s="237"/>
      <c r="I1080" s="231">
        <f>I1081</f>
        <v>2207.5</v>
      </c>
      <c r="J1080" s="231">
        <f>J1081</f>
        <v>1842.6</v>
      </c>
      <c r="K1080" s="231">
        <f>K1081</f>
        <v>1842.6</v>
      </c>
    </row>
    <row r="1081" spans="2:11" ht="12.75" customHeight="1">
      <c r="B1081" s="207" t="s">
        <v>280</v>
      </c>
      <c r="C1081" s="365"/>
      <c r="D1081" s="237" t="s">
        <v>234</v>
      </c>
      <c r="E1081" s="237" t="s">
        <v>238</v>
      </c>
      <c r="F1081" s="322" t="s">
        <v>301</v>
      </c>
      <c r="G1081" s="274">
        <v>120</v>
      </c>
      <c r="H1081" s="237"/>
      <c r="I1081" s="231">
        <f>I1082</f>
        <v>2207.5</v>
      </c>
      <c r="J1081" s="231">
        <f>J1082</f>
        <v>1842.6</v>
      </c>
      <c r="K1081" s="231">
        <f>K1082</f>
        <v>1842.6</v>
      </c>
    </row>
    <row r="1082" spans="2:12" ht="12.75" customHeight="1">
      <c r="B1082" s="207" t="s">
        <v>270</v>
      </c>
      <c r="C1082" s="365"/>
      <c r="D1082" s="237" t="s">
        <v>234</v>
      </c>
      <c r="E1082" s="237" t="s">
        <v>238</v>
      </c>
      <c r="F1082" s="322" t="s">
        <v>301</v>
      </c>
      <c r="G1082" s="274">
        <v>120</v>
      </c>
      <c r="H1082" s="237" t="s">
        <v>294</v>
      </c>
      <c r="I1082" s="231">
        <v>2207.5</v>
      </c>
      <c r="J1082" s="231">
        <v>1842.6</v>
      </c>
      <c r="K1082" s="231">
        <v>1842.6</v>
      </c>
      <c r="L1082" s="261">
        <v>-3.7</v>
      </c>
    </row>
    <row r="1083" spans="2:11" ht="12.75" customHeight="1">
      <c r="B1083" s="206" t="s">
        <v>286</v>
      </c>
      <c r="C1083" s="365"/>
      <c r="D1083" s="237" t="s">
        <v>234</v>
      </c>
      <c r="E1083" s="237" t="s">
        <v>238</v>
      </c>
      <c r="F1083" s="322" t="s">
        <v>301</v>
      </c>
      <c r="G1083" s="274">
        <v>200</v>
      </c>
      <c r="H1083" s="237"/>
      <c r="I1083" s="231">
        <f>I1084</f>
        <v>501</v>
      </c>
      <c r="J1083" s="231">
        <f>J1084</f>
        <v>184.6</v>
      </c>
      <c r="K1083" s="231">
        <f>K1084</f>
        <v>184.6</v>
      </c>
    </row>
    <row r="1084" spans="2:11" ht="12.75" customHeight="1">
      <c r="B1084" s="206" t="s">
        <v>288</v>
      </c>
      <c r="C1084" s="365"/>
      <c r="D1084" s="237" t="s">
        <v>234</v>
      </c>
      <c r="E1084" s="237" t="s">
        <v>238</v>
      </c>
      <c r="F1084" s="322" t="s">
        <v>301</v>
      </c>
      <c r="G1084" s="274">
        <v>240</v>
      </c>
      <c r="H1084" s="237"/>
      <c r="I1084" s="231">
        <f>I1085</f>
        <v>501</v>
      </c>
      <c r="J1084" s="231">
        <f>J1085</f>
        <v>184.6</v>
      </c>
      <c r="K1084" s="231">
        <f>K1085</f>
        <v>184.6</v>
      </c>
    </row>
    <row r="1085" spans="2:11" ht="12.75" customHeight="1">
      <c r="B1085" s="207" t="s">
        <v>270</v>
      </c>
      <c r="C1085" s="365"/>
      <c r="D1085" s="237" t="s">
        <v>234</v>
      </c>
      <c r="E1085" s="237" t="s">
        <v>238</v>
      </c>
      <c r="F1085" s="322" t="s">
        <v>301</v>
      </c>
      <c r="G1085" s="237" t="s">
        <v>289</v>
      </c>
      <c r="H1085" s="237" t="s">
        <v>294</v>
      </c>
      <c r="I1085" s="231">
        <v>501</v>
      </c>
      <c r="J1085" s="231">
        <v>184.6</v>
      </c>
      <c r="K1085" s="231">
        <v>184.6</v>
      </c>
    </row>
    <row r="1086" spans="2:11" ht="12.75" customHeight="1">
      <c r="B1086" s="417" t="s">
        <v>290</v>
      </c>
      <c r="C1086" s="418"/>
      <c r="D1086" s="419" t="s">
        <v>234</v>
      </c>
      <c r="E1086" s="419" t="s">
        <v>238</v>
      </c>
      <c r="F1086" s="420" t="s">
        <v>301</v>
      </c>
      <c r="G1086" s="419" t="s">
        <v>291</v>
      </c>
      <c r="H1086" s="419"/>
      <c r="I1086" s="421">
        <f>I1087</f>
        <v>13.7</v>
      </c>
      <c r="J1086" s="421">
        <f>J1087</f>
        <v>0</v>
      </c>
      <c r="K1086" s="421">
        <f>K1087</f>
        <v>0</v>
      </c>
    </row>
    <row r="1087" spans="2:11" ht="12.75" customHeight="1">
      <c r="B1087" s="359" t="s">
        <v>292</v>
      </c>
      <c r="C1087" s="422"/>
      <c r="D1087" s="423" t="s">
        <v>234</v>
      </c>
      <c r="E1087" s="423" t="s">
        <v>238</v>
      </c>
      <c r="F1087" s="424" t="s">
        <v>301</v>
      </c>
      <c r="G1087" s="371">
        <v>850</v>
      </c>
      <c r="H1087" s="423"/>
      <c r="I1087" s="390">
        <f>I1088</f>
        <v>13.7</v>
      </c>
      <c r="J1087" s="390">
        <f>J1088</f>
        <v>0</v>
      </c>
      <c r="K1087" s="390">
        <f>K1088</f>
        <v>0</v>
      </c>
    </row>
    <row r="1088" spans="2:12" ht="12.75" customHeight="1">
      <c r="B1088" s="301" t="s">
        <v>270</v>
      </c>
      <c r="C1088" s="422"/>
      <c r="D1088" s="423" t="s">
        <v>234</v>
      </c>
      <c r="E1088" s="423" t="s">
        <v>238</v>
      </c>
      <c r="F1088" s="424" t="s">
        <v>301</v>
      </c>
      <c r="G1088" s="371">
        <v>850</v>
      </c>
      <c r="H1088" s="423" t="s">
        <v>294</v>
      </c>
      <c r="I1088" s="390">
        <v>13.7</v>
      </c>
      <c r="J1088" s="390"/>
      <c r="K1088" s="390"/>
      <c r="L1088" s="261">
        <v>3.7</v>
      </c>
    </row>
    <row r="1089" spans="2:11" ht="41.25" customHeight="1">
      <c r="B1089" s="413" t="s">
        <v>282</v>
      </c>
      <c r="C1089" s="365"/>
      <c r="D1089" s="237" t="s">
        <v>234</v>
      </c>
      <c r="E1089" s="237" t="s">
        <v>238</v>
      </c>
      <c r="F1089" s="322" t="s">
        <v>283</v>
      </c>
      <c r="G1089" s="237" t="s">
        <v>279</v>
      </c>
      <c r="H1089" s="237"/>
      <c r="I1089" s="231">
        <f>I1090</f>
        <v>69.4</v>
      </c>
      <c r="J1089" s="231">
        <f>J1090</f>
        <v>0</v>
      </c>
      <c r="K1089" s="231">
        <f>K1090</f>
        <v>0</v>
      </c>
    </row>
    <row r="1090" spans="2:11" ht="12.75" customHeight="1">
      <c r="B1090" s="207" t="s">
        <v>280</v>
      </c>
      <c r="C1090" s="365"/>
      <c r="D1090" s="237" t="s">
        <v>234</v>
      </c>
      <c r="E1090" s="237" t="s">
        <v>238</v>
      </c>
      <c r="F1090" s="322" t="s">
        <v>283</v>
      </c>
      <c r="G1090" s="274">
        <v>110</v>
      </c>
      <c r="H1090" s="237"/>
      <c r="I1090" s="231">
        <f>I1091</f>
        <v>69.4</v>
      </c>
      <c r="J1090" s="231">
        <f>J1091</f>
        <v>0</v>
      </c>
      <c r="K1090" s="231">
        <f>K1091</f>
        <v>0</v>
      </c>
    </row>
    <row r="1091" spans="2:12" ht="12.75" customHeight="1">
      <c r="B1091" s="207" t="s">
        <v>271</v>
      </c>
      <c r="C1091" s="365"/>
      <c r="D1091" s="237" t="s">
        <v>234</v>
      </c>
      <c r="E1091" s="237" t="s">
        <v>238</v>
      </c>
      <c r="F1091" s="322" t="s">
        <v>283</v>
      </c>
      <c r="G1091" s="274">
        <v>110</v>
      </c>
      <c r="H1091" s="237" t="s">
        <v>326</v>
      </c>
      <c r="I1091" s="231">
        <v>69.4</v>
      </c>
      <c r="J1091" s="231"/>
      <c r="K1091" s="231"/>
      <c r="L1091" s="261">
        <v>69.4</v>
      </c>
    </row>
  </sheetData>
  <sheetProtection selectLockedCells="1" selectUnlockedCells="1"/>
  <mergeCells count="10">
    <mergeCell ref="B8:K8"/>
    <mergeCell ref="B9:K9"/>
    <mergeCell ref="B11:I11"/>
    <mergeCell ref="O288:O293"/>
    <mergeCell ref="J1:K1"/>
    <mergeCell ref="B2:K2"/>
    <mergeCell ref="B3:K3"/>
    <mergeCell ref="B4:K4"/>
    <mergeCell ref="G6:K6"/>
    <mergeCell ref="B7:K7"/>
  </mergeCells>
  <printOptions/>
  <pageMargins left="0.8270833333333334" right="0.19652777777777777" top="0.5513888888888889" bottom="0.27569444444444446" header="0.5118110236220472" footer="0.5118110236220472"/>
  <pageSetup fitToHeight="8" fitToWidth="1" horizontalDpi="300" verticalDpi="300" orientation="portrait" paperSize="9" scale="48" r:id="rId1"/>
  <rowBreaks count="3" manualBreakCount="3">
    <brk id="633" max="255" man="1"/>
    <brk id="918" max="255" man="1"/>
    <brk id="9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="85" zoomScaleNormal="85" zoomScalePageLayoutView="0" workbookViewId="0" topLeftCell="A1">
      <selection activeCell="B5" sqref="B5"/>
    </sheetView>
  </sheetViews>
  <sheetFormatPr defaultColWidth="8.375" defaultRowHeight="12.75"/>
  <cols>
    <col min="1" max="1" width="5.875" style="3" customWidth="1"/>
    <col min="2" max="2" width="42.75390625" style="3" customWidth="1"/>
    <col min="3" max="3" width="16.375" style="3" customWidth="1"/>
    <col min="4" max="4" width="12.875" style="3" customWidth="1"/>
    <col min="5" max="5" width="16.375" style="3" customWidth="1"/>
    <col min="6" max="16384" width="8.375" style="3" customWidth="1"/>
  </cols>
  <sheetData>
    <row r="1" spans="1:5" ht="12.75" customHeight="1">
      <c r="A1" s="425"/>
      <c r="B1" s="426"/>
      <c r="C1" s="426"/>
      <c r="D1" s="425"/>
      <c r="E1" s="425"/>
    </row>
    <row r="2" spans="1:5" ht="12.75" customHeight="1">
      <c r="A2" s="425"/>
      <c r="B2" s="427"/>
      <c r="C2" s="500" t="s">
        <v>629</v>
      </c>
      <c r="D2" s="500"/>
      <c r="E2" s="500"/>
    </row>
    <row r="3" spans="1:5" ht="12.75" customHeight="1">
      <c r="A3" s="425"/>
      <c r="B3" s="468" t="s">
        <v>47</v>
      </c>
      <c r="C3" s="468"/>
      <c r="D3" s="468"/>
      <c r="E3" s="468"/>
    </row>
    <row r="4" spans="1:5" ht="12.75" customHeight="1">
      <c r="A4" s="425"/>
      <c r="B4" s="468" t="s">
        <v>5</v>
      </c>
      <c r="C4" s="468"/>
      <c r="D4" s="468"/>
      <c r="E4" s="468"/>
    </row>
    <row r="5" spans="1:5" ht="15.75" customHeight="1">
      <c r="A5" s="425"/>
      <c r="B5" s="468" t="s">
        <v>6</v>
      </c>
      <c r="C5" s="468"/>
      <c r="D5" s="468"/>
      <c r="E5" s="468"/>
    </row>
    <row r="6" spans="1:5" ht="12.75" customHeight="1">
      <c r="A6" s="425"/>
      <c r="B6" s="28"/>
      <c r="C6" s="427"/>
      <c r="D6" s="427"/>
      <c r="E6" s="427"/>
    </row>
    <row r="7" spans="1:5" ht="12.75" customHeight="1">
      <c r="A7" s="425"/>
      <c r="B7" s="474" t="s">
        <v>630</v>
      </c>
      <c r="C7" s="474"/>
      <c r="D7" s="474"/>
      <c r="E7" s="474"/>
    </row>
    <row r="8" spans="1:5" ht="12.75" customHeight="1">
      <c r="A8" s="425"/>
      <c r="B8" s="474" t="s">
        <v>631</v>
      </c>
      <c r="C8" s="474"/>
      <c r="D8" s="474"/>
      <c r="E8" s="474"/>
    </row>
    <row r="9" spans="1:5" ht="25.5" customHeight="1">
      <c r="A9" s="425"/>
      <c r="B9" s="501"/>
      <c r="C9" s="501"/>
      <c r="D9" s="427"/>
      <c r="E9" s="86" t="s">
        <v>177</v>
      </c>
    </row>
    <row r="10" spans="1:5" ht="46.5" customHeight="1">
      <c r="A10" s="425"/>
      <c r="B10" s="428" t="s">
        <v>178</v>
      </c>
      <c r="C10" s="429" t="s">
        <v>49</v>
      </c>
      <c r="D10" s="429" t="s">
        <v>50</v>
      </c>
      <c r="E10" s="429" t="s">
        <v>51</v>
      </c>
    </row>
    <row r="11" spans="1:5" ht="19.5" customHeight="1">
      <c r="A11" s="425"/>
      <c r="B11" s="430" t="s">
        <v>632</v>
      </c>
      <c r="C11" s="431">
        <v>449.5</v>
      </c>
      <c r="D11" s="431">
        <v>453.2</v>
      </c>
      <c r="E11" s="431">
        <v>456.3</v>
      </c>
    </row>
    <row r="12" spans="1:5" ht="17.25" customHeight="1">
      <c r="A12" s="425"/>
      <c r="B12" s="430" t="s">
        <v>633</v>
      </c>
      <c r="C12" s="431">
        <v>423.9</v>
      </c>
      <c r="D12" s="431">
        <v>405.4</v>
      </c>
      <c r="E12" s="431">
        <v>389.8</v>
      </c>
    </row>
    <row r="13" spans="1:5" ht="17.25" customHeight="1">
      <c r="A13" s="425"/>
      <c r="B13" s="430" t="s">
        <v>634</v>
      </c>
      <c r="C13" s="431">
        <v>433.7</v>
      </c>
      <c r="D13" s="431">
        <v>435.9</v>
      </c>
      <c r="E13" s="431">
        <v>439</v>
      </c>
    </row>
    <row r="14" spans="1:5" ht="19.5" customHeight="1">
      <c r="A14" s="425"/>
      <c r="B14" s="432" t="s">
        <v>635</v>
      </c>
      <c r="C14" s="431"/>
      <c r="D14" s="431"/>
      <c r="E14" s="431"/>
    </row>
    <row r="15" spans="1:5" ht="17.25" customHeight="1">
      <c r="A15" s="425"/>
      <c r="B15" s="430" t="s">
        <v>636</v>
      </c>
      <c r="C15" s="431">
        <v>711.2</v>
      </c>
      <c r="D15" s="431">
        <v>714.8</v>
      </c>
      <c r="E15" s="431">
        <v>718</v>
      </c>
    </row>
    <row r="16" spans="1:5" ht="21" customHeight="1">
      <c r="A16" s="425"/>
      <c r="B16" s="430" t="s">
        <v>637</v>
      </c>
      <c r="C16" s="431">
        <v>215</v>
      </c>
      <c r="D16" s="431">
        <v>217.1</v>
      </c>
      <c r="E16" s="431">
        <v>216.8</v>
      </c>
    </row>
    <row r="17" spans="1:5" ht="21" customHeight="1">
      <c r="A17" s="425"/>
      <c r="B17" s="430" t="s">
        <v>638</v>
      </c>
      <c r="C17" s="431">
        <v>1422.3</v>
      </c>
      <c r="D17" s="431">
        <v>1429.2</v>
      </c>
      <c r="E17" s="431">
        <v>1435.7</v>
      </c>
    </row>
    <row r="18" spans="1:5" s="435" customFormat="1" ht="12.75" customHeight="1">
      <c r="A18" s="426"/>
      <c r="B18" s="433" t="s">
        <v>639</v>
      </c>
      <c r="C18" s="434">
        <f>SUM(C11:C17)</f>
        <v>3655.6000000000004</v>
      </c>
      <c r="D18" s="434">
        <f>SUM(D11:D17)</f>
        <v>3655.6000000000004</v>
      </c>
      <c r="E18" s="434">
        <f>SUM(E11:E17)</f>
        <v>3655.6000000000004</v>
      </c>
    </row>
    <row r="19" spans="1:5" ht="18">
      <c r="A19" s="425"/>
      <c r="B19" s="425"/>
      <c r="C19" s="425"/>
      <c r="D19" s="425"/>
      <c r="E19" s="425"/>
    </row>
  </sheetData>
  <sheetProtection selectLockedCells="1" selectUnlockedCells="1"/>
  <mergeCells count="7">
    <mergeCell ref="B9:C9"/>
    <mergeCell ref="C2:E2"/>
    <mergeCell ref="B3:E3"/>
    <mergeCell ref="B4:E4"/>
    <mergeCell ref="B5:E5"/>
    <mergeCell ref="B7:E7"/>
    <mergeCell ref="B8:E8"/>
  </mergeCells>
  <printOptions/>
  <pageMargins left="0.7875" right="0.7875" top="0.7875" bottom="0.7875" header="0.5118110236220472" footer="0.5118110236220472"/>
  <pageSetup horizontalDpi="300" verticalDpi="300" orientation="portrait" paperSize="9" scale="74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0"/>
  <sheetViews>
    <sheetView zoomScale="85" zoomScaleNormal="85" zoomScalePageLayoutView="0" workbookViewId="0" topLeftCell="A1">
      <selection activeCell="B5" sqref="B5"/>
    </sheetView>
  </sheetViews>
  <sheetFormatPr defaultColWidth="8.375" defaultRowHeight="12.75"/>
  <cols>
    <col min="1" max="1" width="5.875" style="3" customWidth="1"/>
    <col min="2" max="2" width="49.375" style="3" customWidth="1"/>
    <col min="3" max="3" width="12.625" style="84" customWidth="1"/>
    <col min="4" max="4" width="11.375" style="84" customWidth="1"/>
    <col min="5" max="5" width="20.75390625" style="84" customWidth="1"/>
    <col min="6" max="16384" width="8.375" style="3" customWidth="1"/>
  </cols>
  <sheetData>
    <row r="2" spans="2:5" ht="12.75" customHeight="1">
      <c r="B2" s="435"/>
      <c r="C2" s="502" t="s">
        <v>640</v>
      </c>
      <c r="D2" s="502"/>
      <c r="E2" s="502"/>
    </row>
    <row r="3" spans="2:9" ht="12.75" customHeight="1">
      <c r="B3" s="468" t="s">
        <v>47</v>
      </c>
      <c r="C3" s="468"/>
      <c r="D3" s="468"/>
      <c r="E3" s="468"/>
      <c r="I3" s="436"/>
    </row>
    <row r="4" spans="2:9" ht="12.75" customHeight="1">
      <c r="B4" s="468" t="s">
        <v>5</v>
      </c>
      <c r="C4" s="468"/>
      <c r="D4" s="468"/>
      <c r="E4" s="468"/>
      <c r="I4" s="436"/>
    </row>
    <row r="5" spans="2:5" ht="15.75" customHeight="1">
      <c r="B5" s="468" t="s">
        <v>6</v>
      </c>
      <c r="C5" s="468"/>
      <c r="D5" s="468"/>
      <c r="E5" s="468"/>
    </row>
    <row r="6" ht="12.75" customHeight="1">
      <c r="B6" s="28"/>
    </row>
    <row r="7" spans="1:5" ht="12.75" customHeight="1">
      <c r="A7" s="437"/>
      <c r="B7" s="503" t="s">
        <v>641</v>
      </c>
      <c r="C7" s="503"/>
      <c r="D7" s="503"/>
      <c r="E7" s="503"/>
    </row>
    <row r="8" spans="1:5" ht="36.75" customHeight="1">
      <c r="A8" s="437"/>
      <c r="B8" s="503"/>
      <c r="C8" s="503"/>
      <c r="D8" s="503"/>
      <c r="E8" s="503"/>
    </row>
    <row r="9" spans="1:3" ht="12.75" customHeight="1">
      <c r="A9" s="437"/>
      <c r="B9" s="438"/>
      <c r="C9" s="439"/>
    </row>
    <row r="10" spans="2:5" ht="12.75" customHeight="1">
      <c r="B10" s="504" t="s">
        <v>642</v>
      </c>
      <c r="C10" s="505" t="s">
        <v>9</v>
      </c>
      <c r="D10" s="505"/>
      <c r="E10" s="505"/>
    </row>
    <row r="11" spans="2:5" ht="46.5" customHeight="1">
      <c r="B11" s="504"/>
      <c r="C11" s="440" t="s">
        <v>49</v>
      </c>
      <c r="D11" s="440" t="s">
        <v>50</v>
      </c>
      <c r="E11" s="440" t="s">
        <v>51</v>
      </c>
    </row>
    <row r="12" spans="2:5" ht="14.25" customHeight="1">
      <c r="B12" s="441" t="s">
        <v>632</v>
      </c>
      <c r="C12" s="442">
        <v>65.9</v>
      </c>
      <c r="D12" s="442">
        <v>68.1</v>
      </c>
      <c r="E12" s="442">
        <v>70.4</v>
      </c>
    </row>
    <row r="13" spans="2:5" ht="14.25" customHeight="1">
      <c r="B13" s="441" t="s">
        <v>633</v>
      </c>
      <c r="C13" s="442">
        <v>58.5</v>
      </c>
      <c r="D13" s="442">
        <v>60.5</v>
      </c>
      <c r="E13" s="442">
        <v>62.6</v>
      </c>
    </row>
    <row r="14" spans="2:5" ht="14.25" customHeight="1">
      <c r="B14" s="441" t="s">
        <v>634</v>
      </c>
      <c r="C14" s="442">
        <v>85.4</v>
      </c>
      <c r="D14" s="442">
        <v>88.2</v>
      </c>
      <c r="E14" s="442">
        <v>91.3</v>
      </c>
    </row>
    <row r="15" spans="2:5" ht="14.25" customHeight="1">
      <c r="B15" s="443" t="s">
        <v>635</v>
      </c>
      <c r="C15" s="442">
        <v>131.8</v>
      </c>
      <c r="D15" s="442">
        <v>136.2</v>
      </c>
      <c r="E15" s="442">
        <v>140.9</v>
      </c>
    </row>
    <row r="16" spans="2:5" ht="14.25" customHeight="1">
      <c r="B16" s="441" t="s">
        <v>636</v>
      </c>
      <c r="C16" s="442">
        <v>109.1</v>
      </c>
      <c r="D16" s="442">
        <v>112.7</v>
      </c>
      <c r="E16" s="442">
        <v>116.7</v>
      </c>
    </row>
    <row r="17" spans="2:5" ht="14.25" customHeight="1">
      <c r="B17" s="441" t="s">
        <v>637</v>
      </c>
      <c r="C17" s="442">
        <v>59</v>
      </c>
      <c r="D17" s="442">
        <v>61</v>
      </c>
      <c r="E17" s="442">
        <v>63.1</v>
      </c>
    </row>
    <row r="18" spans="2:5" ht="14.25" customHeight="1">
      <c r="B18" s="441" t="s">
        <v>638</v>
      </c>
      <c r="C18" s="442">
        <v>263.6</v>
      </c>
      <c r="D18" s="442">
        <v>272.3</v>
      </c>
      <c r="E18" s="442">
        <v>281.8</v>
      </c>
    </row>
    <row r="19" spans="2:5" ht="14.25" customHeight="1">
      <c r="B19" s="441"/>
      <c r="C19" s="442"/>
      <c r="D19" s="442"/>
      <c r="E19" s="442"/>
    </row>
    <row r="20" spans="2:5" s="435" customFormat="1" ht="12.75" customHeight="1">
      <c r="B20" s="444" t="s">
        <v>639</v>
      </c>
      <c r="C20" s="445">
        <f>SUM(C12:C19)</f>
        <v>773.3000000000001</v>
      </c>
      <c r="D20" s="445">
        <f>SUM(D12:D19)</f>
        <v>799</v>
      </c>
      <c r="E20" s="445">
        <f>SUM(E12:E19)</f>
        <v>826.8</v>
      </c>
    </row>
  </sheetData>
  <sheetProtection selectLockedCells="1" selectUnlockedCells="1"/>
  <mergeCells count="7">
    <mergeCell ref="C2:E2"/>
    <mergeCell ref="B3:E3"/>
    <mergeCell ref="B4:E4"/>
    <mergeCell ref="B5:E5"/>
    <mergeCell ref="B7:E8"/>
    <mergeCell ref="B10:B11"/>
    <mergeCell ref="C10:E10"/>
  </mergeCells>
  <printOptions/>
  <pageMargins left="0.7875" right="0.7875" top="0.7875" bottom="0.7875" header="0.5118110236220472" footer="0.5118110236220472"/>
  <pageSetup horizontalDpi="300" verticalDpi="300" orientation="portrait" paperSize="9" scale="84"/>
</worksheet>
</file>

<file path=xl/worksheets/sheet9.xml><?xml version="1.0" encoding="utf-8"?>
<worksheet xmlns="http://schemas.openxmlformats.org/spreadsheetml/2006/main" xmlns:r="http://schemas.openxmlformats.org/officeDocument/2006/relationships">
  <dimension ref="B1:E22"/>
  <sheetViews>
    <sheetView zoomScale="85" zoomScaleNormal="85" zoomScalePageLayoutView="0" workbookViewId="0" topLeftCell="A2">
      <selection activeCell="B3" sqref="B3"/>
    </sheetView>
  </sheetViews>
  <sheetFormatPr defaultColWidth="10.375" defaultRowHeight="12.75"/>
  <cols>
    <col min="1" max="1" width="5.375" style="3" customWidth="1"/>
    <col min="2" max="2" width="56.00390625" style="3" customWidth="1"/>
    <col min="3" max="3" width="13.00390625" style="3" customWidth="1"/>
    <col min="4" max="4" width="11.75390625" style="3" customWidth="1"/>
    <col min="5" max="5" width="16.375" style="3" customWidth="1"/>
    <col min="6" max="16384" width="10.375" style="3" customWidth="1"/>
  </cols>
  <sheetData>
    <row r="1" spans="2:3" ht="12.75" customHeight="1" hidden="1">
      <c r="B1" s="435"/>
      <c r="C1" s="435"/>
    </row>
    <row r="2" spans="2:5" ht="12.75" customHeight="1">
      <c r="B2" s="5"/>
      <c r="C2" s="6"/>
      <c r="D2" s="466" t="s">
        <v>643</v>
      </c>
      <c r="E2" s="466"/>
    </row>
    <row r="3" spans="2:5" ht="12.75" customHeight="1">
      <c r="B3" s="467" t="s">
        <v>1</v>
      </c>
      <c r="C3" s="467"/>
      <c r="D3" s="467"/>
      <c r="E3" s="467"/>
    </row>
    <row r="4" spans="2:5" ht="12.75" customHeight="1">
      <c r="B4" s="467" t="s">
        <v>2</v>
      </c>
      <c r="C4" s="467"/>
      <c r="D4" s="467"/>
      <c r="E4" s="467"/>
    </row>
    <row r="5" spans="2:5" ht="12.75" customHeight="1">
      <c r="B5" s="468" t="s">
        <v>644</v>
      </c>
      <c r="C5" s="468"/>
      <c r="D5" s="468"/>
      <c r="E5" s="468"/>
    </row>
    <row r="6" spans="2:3" ht="12.75" customHeight="1">
      <c r="B6" s="435"/>
      <c r="C6" s="435"/>
    </row>
    <row r="7" spans="2:5" ht="15" customHeight="1">
      <c r="B7" s="484" t="s">
        <v>645</v>
      </c>
      <c r="C7" s="484"/>
      <c r="D7" s="484"/>
      <c r="E7" s="484"/>
    </row>
    <row r="8" spans="2:5" ht="14.25" customHeight="1">
      <c r="B8" s="485" t="s">
        <v>646</v>
      </c>
      <c r="C8" s="485"/>
      <c r="D8" s="485"/>
      <c r="E8" s="485"/>
    </row>
    <row r="9" spans="2:5" ht="15.75" customHeight="1">
      <c r="B9" s="485" t="s">
        <v>5</v>
      </c>
      <c r="C9" s="485"/>
      <c r="D9" s="485"/>
      <c r="E9" s="485"/>
    </row>
    <row r="10" spans="2:5" ht="15.75" customHeight="1">
      <c r="B10" s="468" t="s">
        <v>6</v>
      </c>
      <c r="C10" s="468"/>
      <c r="D10" s="468"/>
      <c r="E10" s="468"/>
    </row>
    <row r="11" spans="2:5" ht="14.25" customHeight="1">
      <c r="B11" s="28"/>
      <c r="C11" s="427"/>
      <c r="D11" s="427"/>
      <c r="E11" s="427"/>
    </row>
    <row r="12" spans="2:5" ht="15" customHeight="1">
      <c r="B12" s="506" t="s">
        <v>647</v>
      </c>
      <c r="C12" s="506"/>
      <c r="D12" s="506"/>
      <c r="E12" s="506"/>
    </row>
    <row r="13" spans="2:5" ht="26.25" customHeight="1">
      <c r="B13" s="507" t="s">
        <v>648</v>
      </c>
      <c r="C13" s="507"/>
      <c r="D13" s="507"/>
      <c r="E13" s="507"/>
    </row>
    <row r="14" spans="2:5" ht="15.75" customHeight="1">
      <c r="B14" s="501"/>
      <c r="C14" s="501"/>
      <c r="D14" s="427"/>
      <c r="E14" s="6" t="s">
        <v>177</v>
      </c>
    </row>
    <row r="15" spans="2:5" ht="15.75" customHeight="1">
      <c r="B15" s="478" t="s">
        <v>649</v>
      </c>
      <c r="C15" s="478" t="s">
        <v>9</v>
      </c>
      <c r="D15" s="478"/>
      <c r="E15" s="478"/>
    </row>
    <row r="16" spans="2:5" ht="15" customHeight="1">
      <c r="B16" s="478"/>
      <c r="C16" s="10" t="s">
        <v>49</v>
      </c>
      <c r="D16" s="10" t="s">
        <v>50</v>
      </c>
      <c r="E16" s="10" t="s">
        <v>51</v>
      </c>
    </row>
    <row r="17" spans="2:5" ht="15" customHeight="1">
      <c r="B17" s="10" t="s">
        <v>650</v>
      </c>
      <c r="C17" s="41">
        <v>4807.4</v>
      </c>
      <c r="D17" s="41"/>
      <c r="E17" s="41"/>
    </row>
    <row r="18" spans="2:5" ht="15" customHeight="1">
      <c r="B18" s="446" t="s">
        <v>52</v>
      </c>
      <c r="C18" s="447">
        <f>C19+C20</f>
        <v>30000</v>
      </c>
      <c r="D18" s="447">
        <f>D19+D20</f>
        <v>30000</v>
      </c>
      <c r="E18" s="447">
        <f>E19+E20</f>
        <v>30000</v>
      </c>
    </row>
    <row r="19" spans="2:5" ht="28.5" customHeight="1">
      <c r="B19" s="111" t="s">
        <v>651</v>
      </c>
      <c r="C19" s="448">
        <v>8000</v>
      </c>
      <c r="D19" s="448">
        <v>8000</v>
      </c>
      <c r="E19" s="448">
        <v>8000</v>
      </c>
    </row>
    <row r="20" spans="2:5" ht="14.25" customHeight="1">
      <c r="B20" s="111" t="s">
        <v>652</v>
      </c>
      <c r="C20" s="448">
        <v>22000</v>
      </c>
      <c r="D20" s="448">
        <v>22000</v>
      </c>
      <c r="E20" s="448">
        <v>22000</v>
      </c>
    </row>
    <row r="21" spans="2:5" ht="15" customHeight="1">
      <c r="B21" s="446" t="s">
        <v>653</v>
      </c>
      <c r="C21" s="447">
        <f>C22</f>
        <v>34807.4</v>
      </c>
      <c r="D21" s="447">
        <f>D22</f>
        <v>30000</v>
      </c>
      <c r="E21" s="447">
        <f>E22</f>
        <v>30000</v>
      </c>
    </row>
    <row r="22" spans="2:5" ht="57" customHeight="1">
      <c r="B22" s="23" t="s">
        <v>654</v>
      </c>
      <c r="C22" s="448">
        <v>34807.4</v>
      </c>
      <c r="D22" s="448">
        <v>30000</v>
      </c>
      <c r="E22" s="448">
        <v>30000</v>
      </c>
    </row>
  </sheetData>
  <sheetProtection selectLockedCells="1" selectUnlockedCells="1"/>
  <mergeCells count="13">
    <mergeCell ref="B9:E9"/>
    <mergeCell ref="B10:E10"/>
    <mergeCell ref="B12:E12"/>
    <mergeCell ref="B13:E13"/>
    <mergeCell ref="B14:C14"/>
    <mergeCell ref="B15:B16"/>
    <mergeCell ref="C15:E15"/>
    <mergeCell ref="D2:E2"/>
    <mergeCell ref="B3:E3"/>
    <mergeCell ref="B4:E4"/>
    <mergeCell ref="B5:E5"/>
    <mergeCell ref="B7:E7"/>
    <mergeCell ref="B8:E8"/>
  </mergeCells>
  <printOptions/>
  <pageMargins left="0.7875" right="0.7875" top="0.7875" bottom="0.7875" header="0.5118110236220472" footer="0.5118110236220472"/>
  <pageSetup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2022-08-17T08:08:46Z</cp:lastPrinted>
  <dcterms:modified xsi:type="dcterms:W3CDTF">2022-08-17T08:09:01Z</dcterms:modified>
  <cp:category/>
  <cp:version/>
  <cp:contentType/>
  <cp:contentStatus/>
</cp:coreProperties>
</file>