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Прил.1" sheetId="1" r:id="rId1"/>
    <sheet name="Прил.4" sheetId="2" r:id="rId2"/>
    <sheet name="Прил 5" sheetId="3" state="hidden" r:id="rId3"/>
    <sheet name="Прил.6." sheetId="4" r:id="rId4"/>
    <sheet name="Прил. 7" sheetId="5" r:id="rId5"/>
    <sheet name="Прил. 8" sheetId="6" r:id="rId6"/>
    <sheet name="Прил. 9" sheetId="7" state="hidden" r:id="rId7"/>
    <sheet name="Прил. 10" sheetId="8" state="hidden" r:id="rId8"/>
    <sheet name="Прил. 11" sheetId="9" r:id="rId9"/>
    <sheet name="Прил. 12" sheetId="10" state="hidden" r:id="rId10"/>
    <sheet name="Прил.13" sheetId="11" r:id="rId11"/>
    <sheet name="Прил.14" sheetId="12" r:id="rId12"/>
  </sheets>
  <externalReferences>
    <externalReference r:id="rId15"/>
  </externalReferences>
  <definedNames>
    <definedName name="_Date_" localSheetId="4">'[1]#REF!'!#REF!</definedName>
    <definedName name="_Date_" localSheetId="5">'[1]#REF!'!#REF!</definedName>
    <definedName name="_Date_" localSheetId="1">'[1]#REF!'!#REF!</definedName>
    <definedName name="_Date_" localSheetId="3">'[1]#REF!'!#REF!</definedName>
    <definedName name="_Date_">'[1]#REF!'!#REF!</definedName>
    <definedName name="_PBuh_" localSheetId="4">NA()</definedName>
    <definedName name="_PBuh_" localSheetId="5">NA()</definedName>
    <definedName name="_PBuh_" localSheetId="3">NA()</definedName>
    <definedName name="_PBuh_">NA()</definedName>
    <definedName name="_PBuhN_" localSheetId="4">NA()</definedName>
    <definedName name="_PBuhN_" localSheetId="5">NA()</definedName>
    <definedName name="_PBuhN_" localSheetId="3">NA()</definedName>
    <definedName name="_PBuhN_">NA()</definedName>
    <definedName name="_PRuk_" localSheetId="4">NA()</definedName>
    <definedName name="_PRuk_" localSheetId="5">NA()</definedName>
    <definedName name="_PRuk_" localSheetId="3">NA()</definedName>
    <definedName name="_PRuk_">NA()</definedName>
    <definedName name="_PRukN_" localSheetId="4">NA()</definedName>
    <definedName name="_PRukN_" localSheetId="5">NA()</definedName>
    <definedName name="_PRukN_" localSheetId="3">NA()</definedName>
    <definedName name="_PRukN_">NA()</definedName>
    <definedName name="_xlnm._FilterDatabase" localSheetId="3" hidden="1">'Прил.6.'!$B$13:$G$725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4">'Прил. 7'!$B$13:$H$1148</definedName>
    <definedName name="Excel_BuiltIn__FilterDatabase" localSheetId="5">'Прил. 8'!$B$13:$I$997</definedName>
    <definedName name="Excel_BuiltIn__FilterDatabase" localSheetId="0">'Прил.1'!$B$14:$E$60</definedName>
    <definedName name="Excel_BuiltIn__FilterDatabase" localSheetId="1">'Прил.4'!$B$18:$F$938</definedName>
    <definedName name="Excel_BuiltIn__FilterDatabase" localSheetId="3">'Прил.6.'!$B$13:$E$60</definedName>
    <definedName name="Excel_BuiltIn_Print_Area" localSheetId="4">'Прил. 7'!$B$6:$H$1148</definedName>
    <definedName name="Excel_BuiltIn_Print_Area" localSheetId="5">'Прил. 8'!$B$6:$I$996</definedName>
    <definedName name="Excel_BuiltIn_Print_Area" localSheetId="1">'Прил.4'!$A$11:$E$90</definedName>
    <definedName name="Excel_BuiltIn_Print_Area" localSheetId="3">'Прил.6.'!$B$6:$E$60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4">'Прил. 7'!$B$1:$J$1156</definedName>
    <definedName name="_xlnm.Print_Area" localSheetId="5">'Прил. 8'!$B$1:$K$1109</definedName>
    <definedName name="_xlnm.Print_Area" localSheetId="11">'Прил.14'!$A$1:$E$45</definedName>
    <definedName name="_xlnm.Print_Area" localSheetId="1">'Прил.4'!$A$1:$E$90</definedName>
    <definedName name="_xlnm.Print_Area" localSheetId="3">'Прил.6.'!$B$1:$G$62</definedName>
    <definedName name="ррр" localSheetId="4">NA()</definedName>
    <definedName name="ррр" localSheetId="5">NA()</definedName>
    <definedName name="ррр" localSheetId="3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<sst xmlns="http://schemas.openxmlformats.org/spreadsheetml/2006/main" count="8679" uniqueCount="681">
  <si>
    <t>Приложение 1</t>
  </si>
  <si>
    <t xml:space="preserve">к решению районного Совета народных депутатов </t>
  </si>
  <si>
    <t>«О районном бюджете на 2022 год и на плановый период 2023 и 2024 годов»</t>
  </si>
  <si>
    <t xml:space="preserve">                                                                                             Приложение 1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</si>
  <si>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</si>
  <si>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6/36-РС от  23.12.2021года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</si>
  <si>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</si>
  <si>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</si>
  <si>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</si>
  <si>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</si>
  <si>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</si>
  <si>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</si>
  <si>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</si>
  <si>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</si>
  <si>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</si>
  <si>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</si>
  <si>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</si>
  <si>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</si>
  <si>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</si>
  <si>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</si>
  <si>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</si>
  <si>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</si>
  <si>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</si>
  <si>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</si>
  <si>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</si>
  <si>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</si>
  <si>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</si>
  <si>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</si>
  <si>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</si>
  <si>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</si>
  <si>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</si>
  <si>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</si>
  <si>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</si>
  <si>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</si>
  <si>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</si>
  <si>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</si>
  <si>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</si>
  <si>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</si>
  <si>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</si>
  <si>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</si>
  <si>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</si>
  <si>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</si>
  <si>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</si>
  <si>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>Приложение 2</t>
  </si>
  <si>
    <t xml:space="preserve">                                                   Приложение 4</t>
  </si>
  <si>
    <t>к Решению  районного Совета народных депутатов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</si>
  <si>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</si>
  <si>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</si>
  <si>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</si>
  <si>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</si>
  <si>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</si>
  <si>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</si>
  <si>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</si>
  <si>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</si>
  <si>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</si>
  <si>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</si>
  <si>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</si>
  <si>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</si>
  <si>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</si>
  <si>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</si>
  <si>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</si>
  <si>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</si>
  <si>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</si>
  <si>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</si>
  <si>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</si>
  <si>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</si>
  <si>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</si>
  <si>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</si>
  <si>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</si>
  <si>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</si>
  <si>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</si>
  <si>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</si>
  <si>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</si>
  <si>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>1 13 02995 05 0000 130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</si>
  <si>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</si>
  <si>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</si>
  <si>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</si>
  <si>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</si>
  <si>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</si>
  <si>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</si>
  <si>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</si>
  <si>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</si>
  <si>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</si>
  <si>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</si>
  <si>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</si>
  <si>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</si>
  <si>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</si>
  <si>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</si>
  <si>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</si>
  <si>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</si>
  <si>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</si>
  <si>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</si>
  <si>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</si>
  <si>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</si>
  <si>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</si>
  <si>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</si>
  <si>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</si>
  <si>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2 02 20077 05 0000 150</t>
  </si>
  <si>
    <t>Субсидии бюджетам муниципальных районов на софинансирование капитальных вложений в объекты муиципальной собственности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</si>
  <si>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</si>
  <si>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</si>
  <si>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</si>
  <si>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</si>
  <si>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</si>
  <si>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</si>
  <si>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</si>
  <si>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</si>
  <si>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</si>
  <si>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</si>
  <si>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</si>
  <si>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</si>
  <si>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</si>
  <si>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</si>
  <si>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</si>
  <si>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</si>
  <si>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</si>
  <si>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</si>
  <si>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</si>
  <si>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</si>
  <si>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</si>
  <si>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</si>
  <si>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</si>
  <si>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</si>
  <si>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</si>
  <si>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</si>
  <si>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</si>
  <si>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</si>
  <si>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</si>
  <si>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</si>
  <si>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</si>
  <si>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</si>
  <si>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</si>
  <si>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</si>
  <si>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</si>
  <si>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</si>
  <si>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</si>
  <si>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</si>
  <si>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</si>
  <si>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</si>
  <si>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</si>
  <si>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</si>
  <si>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</si>
  <si>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</si>
  <si>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</si>
  <si>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</si>
  <si>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</si>
  <si>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</si>
  <si>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</si>
  <si>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</si>
  <si>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</si>
  <si>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</si>
  <si>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</si>
  <si>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</si>
  <si>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</si>
  <si>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</si>
  <si>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</si>
  <si>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</si>
  <si>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</si>
  <si>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</si>
  <si>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</si>
  <si>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</si>
  <si>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</si>
  <si>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</si>
  <si>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</si>
  <si>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</si>
  <si>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</si>
  <si>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</si>
  <si>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</si>
  <si>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№   /-РС от   .03.2022 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</si>
  <si>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</si>
  <si>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</si>
  <si>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</si>
  <si>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</si>
  <si>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</si>
  <si>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</si>
  <si>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</si>
  <si>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</si>
  <si>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</si>
  <si>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</si>
  <si>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</si>
  <si>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</si>
  <si>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</si>
  <si>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</si>
  <si>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</si>
  <si>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</si>
  <si>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</si>
  <si>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</si>
  <si>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</si>
  <si>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</si>
  <si>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</si>
  <si>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</si>
  <si>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</si>
  <si>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</si>
  <si>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</si>
  <si>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</si>
  <si>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</si>
  <si>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</si>
  <si>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</si>
  <si>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</si>
  <si>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</si>
  <si>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</si>
  <si>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</si>
  <si>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</si>
  <si>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</si>
  <si>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</si>
  <si>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</si>
  <si>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</si>
  <si>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</si>
  <si>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</si>
  <si>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</si>
  <si>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</si>
  <si>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</si>
  <si>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</si>
  <si>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</si>
  <si>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</si>
  <si>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</si>
  <si>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</si>
  <si>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</si>
  <si>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</si>
  <si>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</si>
  <si>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</si>
  <si>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</si>
  <si>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</si>
  <si>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</si>
  <si>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</si>
  <si>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</si>
  <si>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</si>
  <si>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</si>
  <si>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</si>
  <si>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</si>
  <si>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</si>
  <si>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</si>
  <si>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</si>
  <si>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</si>
  <si>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</si>
  <si>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</si>
  <si>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</si>
  <si>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</si>
  <si>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</si>
  <si>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</si>
  <si>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</si>
  <si>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</si>
  <si>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</si>
  <si>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</si>
  <si>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</si>
  <si>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</si>
  <si>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</si>
  <si>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</si>
  <si>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</si>
  <si>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</si>
  <si>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</si>
  <si>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</si>
  <si>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</si>
  <si>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</si>
  <si>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</si>
  <si>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</si>
  <si>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</si>
  <si>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</si>
  <si>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</si>
  <si>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</si>
  <si>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</si>
  <si>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</si>
  <si>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</si>
  <si>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</si>
  <si>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</si>
  <si>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Приложение 4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</si>
  <si>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</si>
  <si>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</si>
  <si>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</si>
  <si>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</si>
  <si>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</si>
  <si>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</si>
  <si>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</si>
  <si>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</si>
  <si>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</si>
  <si>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</si>
  <si>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</si>
  <si>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</si>
  <si>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</si>
  <si>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</si>
  <si>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</si>
  <si>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</si>
  <si>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</si>
  <si>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</si>
  <si>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</si>
  <si>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</si>
  <si>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</si>
  <si>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</si>
  <si>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</si>
  <si>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</si>
  <si>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</si>
  <si>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</si>
  <si>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</si>
  <si>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</si>
  <si>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</si>
  <si>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</si>
  <si>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</si>
  <si>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</si>
  <si>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</si>
  <si>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</si>
  <si>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</si>
  <si>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</si>
  <si>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</si>
  <si>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</si>
  <si>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</si>
  <si>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</si>
  <si>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</si>
  <si>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</si>
  <si>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</si>
  <si>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</si>
  <si>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</si>
  <si>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</si>
  <si>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</si>
  <si>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</si>
  <si>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</si>
  <si>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</si>
  <si>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</si>
  <si>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</si>
  <si>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</si>
  <si>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</si>
  <si>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</si>
  <si>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</si>
  <si>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</si>
  <si>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</si>
  <si>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</si>
  <si>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</si>
  <si>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</si>
  <si>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</si>
  <si>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</si>
  <si>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</si>
  <si>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</si>
  <si>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</si>
  <si>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</si>
  <si>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</si>
  <si>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</si>
  <si>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</si>
  <si>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</si>
  <si>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</si>
  <si>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</si>
  <si>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</si>
  <si>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</si>
  <si>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</si>
  <si>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</si>
  <si>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</si>
  <si>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</si>
  <si>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</si>
  <si>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</si>
  <si>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</si>
  <si>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</si>
  <si>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</si>
  <si>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</si>
  <si>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</si>
  <si>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</si>
  <si>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</si>
  <si>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</si>
  <si>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</si>
  <si>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</si>
  <si>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</si>
  <si>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</si>
  <si>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</si>
  <si>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</si>
  <si>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</si>
  <si>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</si>
  <si>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</si>
  <si>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</si>
  <si>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</si>
  <si>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</si>
  <si>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</si>
  <si>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</si>
  <si>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</si>
  <si>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</si>
  <si>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</si>
  <si>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</si>
  <si>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</si>
  <si>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</si>
  <si>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</si>
  <si>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</si>
  <si>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</si>
  <si>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</si>
  <si>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</si>
  <si>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</si>
  <si>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</si>
  <si>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</si>
  <si>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</si>
  <si>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</si>
  <si>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</si>
  <si>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</si>
  <si>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</si>
  <si>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</si>
  <si>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</si>
  <si>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</si>
  <si>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</si>
  <si>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</si>
  <si>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</si>
  <si>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</si>
  <si>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</si>
  <si>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</si>
  <si>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</si>
  <si>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</si>
  <si>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</si>
  <si>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</si>
  <si>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</si>
  <si>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</si>
  <si>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</si>
  <si>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</si>
  <si>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</si>
  <si>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</si>
  <si>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</si>
  <si>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</si>
  <si>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</si>
  <si>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</si>
  <si>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</si>
  <si>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</si>
  <si>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</si>
  <si>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</si>
  <si>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</si>
  <si>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</si>
  <si>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</si>
  <si>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</si>
  <si>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</si>
  <si>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</si>
  <si>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</si>
  <si>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</si>
  <si>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</si>
  <si>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</si>
  <si>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</si>
  <si>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</si>
  <si>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</si>
  <si>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</si>
  <si>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75 3 02 81140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</si>
  <si>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</si>
  <si>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61 0 02 80140</t>
  </si>
  <si>
    <t>61 0 01 80140</t>
  </si>
  <si>
    <t>61 0 02 70140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</si>
  <si>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</si>
  <si>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</si>
  <si>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</si>
  <si>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</si>
  <si>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</si>
  <si>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</si>
  <si>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</si>
  <si>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</si>
  <si>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</si>
  <si>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</si>
  <si>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</si>
  <si>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</si>
  <si>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</si>
  <si>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</si>
  <si>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</si>
  <si>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</si>
  <si>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</si>
  <si>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</si>
  <si>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</si>
  <si>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</si>
  <si>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</si>
  <si>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</si>
  <si>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</si>
  <si>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</si>
  <si>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</si>
  <si>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</si>
  <si>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</si>
  <si>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</si>
  <si>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</si>
  <si>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</si>
  <si>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</si>
  <si>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</si>
  <si>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</si>
  <si>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</si>
  <si>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</si>
  <si>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</si>
  <si>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</si>
  <si>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</si>
  <si>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</si>
  <si>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</si>
  <si>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</si>
  <si>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</si>
  <si>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</si>
  <si>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</si>
  <si>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</si>
  <si>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</si>
  <si>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</si>
  <si>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</si>
  <si>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</si>
  <si>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</si>
  <si>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</si>
  <si>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</si>
  <si>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</si>
  <si>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</si>
  <si>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</si>
  <si>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</si>
  <si>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</si>
  <si>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</si>
  <si>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</si>
  <si>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</si>
  <si>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</si>
  <si>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</si>
  <si>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</si>
  <si>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</si>
  <si>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</si>
  <si>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</si>
  <si>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</si>
  <si>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</si>
  <si>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</si>
  <si>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</si>
  <si>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</si>
  <si>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</si>
  <si>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</si>
  <si>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</si>
  <si>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</si>
  <si>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</si>
  <si>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</si>
  <si>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</si>
  <si>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</si>
  <si>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</si>
  <si>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</si>
  <si>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</si>
  <si>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</si>
  <si>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</si>
  <si>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</si>
  <si>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</si>
  <si>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</si>
  <si>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</si>
  <si>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</si>
  <si>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</si>
  <si>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</si>
  <si>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</si>
  <si>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</si>
  <si>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</si>
  <si>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</si>
  <si>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</si>
  <si>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</si>
  <si>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</si>
  <si>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</si>
  <si>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</si>
  <si>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</si>
  <si>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</si>
  <si>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</si>
  <si>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</si>
  <si>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</si>
  <si>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</si>
  <si>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</si>
  <si>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</si>
  <si>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</si>
  <si>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</si>
  <si>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</si>
  <si>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</si>
  <si>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</si>
  <si>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</si>
  <si>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</si>
  <si>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</si>
  <si>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</si>
  <si>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</si>
  <si>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</si>
  <si>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</si>
  <si>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</si>
  <si>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</si>
  <si>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</si>
  <si>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</si>
  <si>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</si>
  <si>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</si>
  <si>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</si>
  <si>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</si>
  <si>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</si>
  <si>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</si>
  <si>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</si>
  <si>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</si>
  <si>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</si>
  <si>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</si>
  <si>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</si>
  <si>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</si>
  <si>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</si>
  <si>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</si>
  <si>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</si>
  <si>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</si>
  <si>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</si>
  <si>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</si>
  <si>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</si>
  <si>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</si>
  <si>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</si>
  <si>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</si>
  <si>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</si>
  <si>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</si>
  <si>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</si>
  <si>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</si>
  <si>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</si>
  <si>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</si>
  <si>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</si>
  <si>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</si>
  <si>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</si>
  <si>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</si>
  <si>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</si>
  <si>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Бюджет г. Москвы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</si>
  <si>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</si>
  <si>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</si>
  <si>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</si>
  <si>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</si>
  <si>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</si>
  <si>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</si>
  <si>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</si>
  <si>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</si>
  <si>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</si>
  <si>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</si>
  <si>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</si>
  <si>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</si>
  <si>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</si>
  <si>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</si>
  <si>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</si>
  <si>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</si>
  <si>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</si>
  <si>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</si>
  <si>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</si>
  <si>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</si>
  <si>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</si>
  <si>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</si>
  <si>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</si>
  <si>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</si>
  <si>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</si>
  <si>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</si>
  <si>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</si>
  <si>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</si>
  <si>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</si>
  <si>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</si>
  <si>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</si>
  <si>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</si>
  <si>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</si>
  <si>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</si>
  <si>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</si>
  <si>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</si>
  <si>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</si>
  <si>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</si>
  <si>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</si>
  <si>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</si>
  <si>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</si>
  <si>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</si>
  <si>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</si>
  <si>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</si>
  <si>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</si>
  <si>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</si>
  <si>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</si>
  <si>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</si>
  <si>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</si>
  <si>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</si>
  <si>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</si>
  <si>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</si>
  <si>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</si>
  <si>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</si>
  <si>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</si>
  <si>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</si>
  <si>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>Приложение 6</t>
  </si>
  <si>
    <t xml:space="preserve">№  /  -РС от   .10.2022   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</si>
  <si>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</si>
  <si>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</si>
  <si>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</si>
  <si>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</si>
  <si>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</si>
  <si>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</si>
  <si>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</si>
  <si>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</si>
  <si>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</si>
  <si>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</si>
  <si>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</si>
  <si>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</si>
  <si>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</si>
  <si>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>Приложение 8</t>
  </si>
  <si>
    <t xml:space="preserve">№  /  -РС от   .09.2022   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</si>
  <si>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</si>
  <si>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</si>
  <si>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</si>
  <si>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</si>
  <si>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</si>
  <si>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</si>
  <si>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7</t>
  </si>
  <si>
    <t xml:space="preserve">                                                   Приложение 13</t>
  </si>
  <si>
    <t xml:space="preserve">Распределение дотаций на сбалансированность бюджетам поселений </t>
  </si>
  <si>
    <t>Нераспределенный остаток</t>
  </si>
  <si>
    <t xml:space="preserve">                                                   Приложение 14</t>
  </si>
  <si>
    <t xml:space="preserve">Распределение иных межбюджетных трансфертов </t>
  </si>
  <si>
    <t>на 2022 год и на плановый период 2023 и 2024 годов р.0502</t>
  </si>
  <si>
    <t>на 2022 год и на плановый период 2023 и 2024 годов р.0503</t>
  </si>
  <si>
    <t>№    19/118 -РС от    24.11.2022</t>
  </si>
  <si>
    <t>№    19/118 -РС от   24.11.2022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</si>
</sst>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0000"/>
    <numFmt numFmtId="167" formatCode="_-* #,##0.00&quot;р.&quot;_-;\-* #,##0.00&quot;р.&quot;_-;_-* \-??&quot;р.&quot;_-;_-@_-"/>
  </numFmts>
  <fonts count="66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2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10" applyNumberFormat="0" applyAlignment="0" applyProtection="0"/>
    <xf numFmtId="0" fontId="52" fillId="37" borderId="11" applyNumberFormat="0" applyAlignment="0" applyProtection="0"/>
    <xf numFmtId="0" fontId="53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8" borderId="16" applyNumberFormat="0" applyAlignment="0" applyProtection="0"/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164" fontId="22" fillId="0" borderId="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89" applyNumberFormat="1" applyFont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8" fillId="0" borderId="0" xfId="0" applyFont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29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8" fillId="0" borderId="0" xfId="0" applyNumberFormat="1" applyFont="1" applyAlignment="1">
      <alignment/>
    </xf>
    <xf numFmtId="0" fontId="29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29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7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justify" wrapText="1"/>
    </xf>
    <xf numFmtId="0" fontId="31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top" wrapText="1"/>
    </xf>
    <xf numFmtId="165" fontId="30" fillId="0" borderId="2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0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wrapText="1"/>
    </xf>
    <xf numFmtId="165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justify" wrapText="1"/>
    </xf>
    <xf numFmtId="0" fontId="22" fillId="0" borderId="9" xfId="0" applyFont="1" applyBorder="1" applyAlignment="1">
      <alignment horizontal="justify" wrapText="1"/>
    </xf>
    <xf numFmtId="0" fontId="16" fillId="0" borderId="0" xfId="89" applyFont="1">
      <alignment/>
      <protection/>
    </xf>
    <xf numFmtId="166" fontId="16" fillId="0" borderId="0" xfId="0" applyNumberFormat="1" applyFont="1" applyAlignment="1">
      <alignment wrapText="1"/>
    </xf>
    <xf numFmtId="0" fontId="16" fillId="0" borderId="0" xfId="89" applyFont="1" applyAlignment="1">
      <alignment vertical="center"/>
      <protection/>
    </xf>
    <xf numFmtId="164" fontId="20" fillId="0" borderId="0" xfId="89" applyNumberFormat="1" applyFont="1" applyAlignment="1">
      <alignment horizontal="left"/>
      <protection/>
    </xf>
    <xf numFmtId="164" fontId="20" fillId="0" borderId="0" xfId="89" applyNumberFormat="1" applyFont="1" applyAlignment="1">
      <alignment horizontal="left" vertical="center"/>
      <protection/>
    </xf>
    <xf numFmtId="0" fontId="16" fillId="0" borderId="0" xfId="89" applyFont="1" applyAlignment="1">
      <alignment horizontal="right" vertical="center"/>
      <protection/>
    </xf>
    <xf numFmtId="0" fontId="16" fillId="0" borderId="22" xfId="89" applyFont="1" applyBorder="1">
      <alignment/>
      <protection/>
    </xf>
    <xf numFmtId="0" fontId="16" fillId="0" borderId="22" xfId="89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0" fontId="22" fillId="0" borderId="9" xfId="89" applyFont="1" applyBorder="1" applyAlignment="1">
      <alignment horizontal="center" vertical="center" wrapText="1"/>
      <protection/>
    </xf>
    <xf numFmtId="165" fontId="22" fillId="0" borderId="9" xfId="89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89" applyNumberFormat="1" applyFont="1" applyBorder="1" applyAlignment="1">
      <alignment horizontal="center" vertical="center" wrapText="1"/>
      <protection/>
    </xf>
    <xf numFmtId="49" fontId="20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9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3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89" applyNumberFormat="1" applyFont="1" applyBorder="1" applyAlignment="1">
      <alignment horizontal="center" vertical="center" wrapText="1"/>
      <protection/>
    </xf>
    <xf numFmtId="49" fontId="20" fillId="0" borderId="24" xfId="58" applyFont="1" applyBorder="1" applyAlignment="1">
      <alignment horizontal="center" vertical="center"/>
      <protection/>
    </xf>
    <xf numFmtId="0" fontId="22" fillId="0" borderId="9" xfId="89" applyFont="1" applyBorder="1" applyAlignment="1">
      <alignment horizontal="justify"/>
      <protection/>
    </xf>
    <xf numFmtId="0" fontId="20" fillId="0" borderId="9" xfId="89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5" fontId="16" fillId="0" borderId="0" xfId="89" applyNumberFormat="1" applyFont="1">
      <alignment/>
      <protection/>
    </xf>
    <xf numFmtId="0" fontId="20" fillId="0" borderId="25" xfId="0" applyFont="1" applyBorder="1" applyAlignment="1">
      <alignment horizontal="justify"/>
    </xf>
    <xf numFmtId="0" fontId="22" fillId="0" borderId="9" xfId="89" applyFont="1" applyBorder="1" applyAlignment="1">
      <alignment horizontal="center" vertical="center"/>
      <protection/>
    </xf>
    <xf numFmtId="0" fontId="20" fillId="0" borderId="9" xfId="89" applyFont="1" applyBorder="1" applyAlignment="1">
      <alignment horizontal="center" vertical="center"/>
      <protection/>
    </xf>
    <xf numFmtId="166" fontId="28" fillId="0" borderId="9" xfId="0" applyNumberFormat="1" applyFont="1" applyBorder="1" applyAlignment="1">
      <alignment horizontal="justify" vertical="center" wrapText="1"/>
    </xf>
    <xf numFmtId="0" fontId="28" fillId="0" borderId="9" xfId="89" applyFont="1" applyBorder="1" applyAlignment="1">
      <alignment horizontal="center" vertical="center"/>
      <protection/>
    </xf>
    <xf numFmtId="0" fontId="28" fillId="0" borderId="20" xfId="89" applyNumberFormat="1" applyFont="1" applyBorder="1" applyAlignment="1">
      <alignment horizontal="center" vertical="center"/>
      <protection/>
    </xf>
    <xf numFmtId="165" fontId="28" fillId="0" borderId="20" xfId="89" applyNumberFormat="1" applyFont="1" applyBorder="1" applyAlignment="1">
      <alignment horizontal="center" vertical="center"/>
      <protection/>
    </xf>
    <xf numFmtId="0" fontId="16" fillId="0" borderId="9" xfId="89" applyFont="1" applyBorder="1" applyAlignment="1">
      <alignment horizontal="justify" vertical="center"/>
      <protection/>
    </xf>
    <xf numFmtId="0" fontId="16" fillId="0" borderId="9" xfId="89" applyFont="1" applyBorder="1" applyAlignment="1">
      <alignment horizontal="center" vertical="center"/>
      <protection/>
    </xf>
    <xf numFmtId="0" fontId="16" fillId="0" borderId="20" xfId="89" applyNumberFormat="1" applyFont="1" applyBorder="1" applyAlignment="1">
      <alignment horizontal="center" vertical="center"/>
      <protection/>
    </xf>
    <xf numFmtId="165" fontId="16" fillId="0" borderId="20" xfId="89" applyNumberFormat="1" applyFont="1" applyBorder="1" applyAlignment="1">
      <alignment horizontal="center" vertical="center"/>
      <protection/>
    </xf>
    <xf numFmtId="0" fontId="16" fillId="0" borderId="0" xfId="89" applyFont="1" applyAlignment="1">
      <alignment wrapText="1"/>
      <protection/>
    </xf>
    <xf numFmtId="166" fontId="20" fillId="0" borderId="0" xfId="0" applyNumberFormat="1" applyFont="1" applyAlignment="1">
      <alignment wrapText="1"/>
    </xf>
    <xf numFmtId="0" fontId="16" fillId="0" borderId="0" xfId="89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0" fillId="0" borderId="0" xfId="89" applyFont="1" applyAlignment="1">
      <alignment horizontal="right" vertical="center" wrapText="1"/>
      <protection/>
    </xf>
    <xf numFmtId="0" fontId="22" fillId="0" borderId="0" xfId="89" applyFont="1" applyAlignment="1">
      <alignment vertical="center" wrapText="1"/>
      <protection/>
    </xf>
    <xf numFmtId="0" fontId="20" fillId="0" borderId="0" xfId="89" applyFont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89" applyFont="1" applyAlignment="1">
      <alignment vertical="center" wrapText="1"/>
      <protection/>
    </xf>
    <xf numFmtId="0" fontId="20" fillId="0" borderId="0" xfId="89" applyFont="1" applyAlignment="1">
      <alignment wrapText="1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5" fontId="22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horizontal="left" vertical="center" wrapText="1"/>
    </xf>
    <xf numFmtId="166" fontId="33" fillId="0" borderId="9" xfId="0" applyNumberFormat="1" applyFont="1" applyBorder="1" applyAlignment="1">
      <alignment horizontal="justify" vertical="center" wrapText="1"/>
    </xf>
    <xf numFmtId="49" fontId="33" fillId="0" borderId="9" xfId="89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89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7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7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89" applyFont="1" applyBorder="1" applyAlignment="1">
      <alignment vertical="center" wrapText="1"/>
      <protection/>
    </xf>
    <xf numFmtId="0" fontId="33" fillId="0" borderId="9" xfId="60" applyFont="1" applyAlignment="1">
      <alignment horizontal="left" vertical="top" wrapText="1"/>
      <protection/>
    </xf>
    <xf numFmtId="0" fontId="20" fillId="0" borderId="9" xfId="89" applyFont="1" applyBorder="1">
      <alignment/>
      <protection/>
    </xf>
    <xf numFmtId="166" fontId="33" fillId="0" borderId="9" xfId="0" applyNumberFormat="1" applyFont="1" applyBorder="1" applyAlignment="1">
      <alignment vertical="center" wrapText="1"/>
    </xf>
    <xf numFmtId="166" fontId="20" fillId="26" borderId="9" xfId="0" applyNumberFormat="1" applyFont="1" applyFill="1" applyBorder="1" applyAlignment="1">
      <alignment vertical="center" wrapText="1"/>
    </xf>
    <xf numFmtId="49" fontId="20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87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26" xfId="0" applyFont="1" applyBorder="1" applyAlignment="1">
      <alignment horizontal="justify"/>
    </xf>
    <xf numFmtId="0" fontId="20" fillId="0" borderId="25" xfId="0" applyFont="1" applyBorder="1" applyAlignment="1">
      <alignment horizontal="justify"/>
    </xf>
    <xf numFmtId="165" fontId="20" fillId="0" borderId="9" xfId="89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5" fontId="20" fillId="0" borderId="9" xfId="89" applyNumberFormat="1" applyFont="1" applyFill="1" applyBorder="1" applyAlignment="1">
      <alignment horizontal="center" vertical="center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5" fontId="22" fillId="0" borderId="9" xfId="89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6" fontId="33" fillId="0" borderId="9" xfId="0" applyNumberFormat="1" applyFont="1" applyBorder="1" applyAlignment="1">
      <alignment horizontal="left" vertical="center" wrapText="1"/>
    </xf>
    <xf numFmtId="1" fontId="20" fillId="0" borderId="9" xfId="89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justify" wrapText="1"/>
    </xf>
    <xf numFmtId="165" fontId="34" fillId="0" borderId="9" xfId="89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89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3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7" applyFont="1" applyBorder="1" applyAlignment="1">
      <alignment horizontal="center" vertical="center" wrapText="1"/>
      <protection/>
    </xf>
    <xf numFmtId="49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33" fillId="0" borderId="9" xfId="60" applyFont="1" applyAlignment="1" applyProtection="1">
      <alignment vertical="center" wrapText="1"/>
      <protection locked="0"/>
    </xf>
    <xf numFmtId="165" fontId="33" fillId="0" borderId="9" xfId="89" applyNumberFormat="1" applyFont="1" applyBorder="1" applyAlignment="1">
      <alignment horizontal="center" vertical="center" wrapText="1"/>
      <protection/>
    </xf>
    <xf numFmtId="0" fontId="35" fillId="0" borderId="9" xfId="60" applyFont="1" applyAlignment="1" applyProtection="1">
      <alignment horizontal="justify" vertical="center" wrapText="1"/>
      <protection locked="0"/>
    </xf>
    <xf numFmtId="0" fontId="35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89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89" applyFont="1" applyBorder="1" applyAlignment="1">
      <alignment wrapText="1"/>
      <protection/>
    </xf>
    <xf numFmtId="0" fontId="20" fillId="0" borderId="20" xfId="89" applyFont="1" applyBorder="1" applyAlignment="1">
      <alignment horizontal="center" vertical="center"/>
      <protection/>
    </xf>
    <xf numFmtId="165" fontId="20" fillId="0" borderId="20" xfId="89" applyNumberFormat="1" applyFont="1" applyBorder="1" applyAlignment="1">
      <alignment horizontal="center" vertical="center"/>
      <protection/>
    </xf>
    <xf numFmtId="0" fontId="22" fillId="0" borderId="9" xfId="89" applyFont="1" applyBorder="1">
      <alignment/>
      <protection/>
    </xf>
    <xf numFmtId="0" fontId="33" fillId="0" borderId="9" xfId="89" applyFont="1" applyBorder="1">
      <alignment/>
      <protection/>
    </xf>
    <xf numFmtId="0" fontId="33" fillId="0" borderId="9" xfId="0" applyFont="1" applyBorder="1" applyAlignment="1">
      <alignment horizontal="center" vertical="center"/>
    </xf>
    <xf numFmtId="0" fontId="33" fillId="0" borderId="9" xfId="89" applyFont="1" applyBorder="1" applyAlignment="1">
      <alignment horizontal="center" vertical="center"/>
      <protection/>
    </xf>
    <xf numFmtId="165" fontId="33" fillId="0" borderId="9" xfId="89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6" fillId="0" borderId="0" xfId="89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0" fillId="0" borderId="25" xfId="0" applyFont="1" applyBorder="1" applyAlignment="1">
      <alignment horizontal="justify" wrapText="1"/>
    </xf>
    <xf numFmtId="0" fontId="22" fillId="0" borderId="0" xfId="0" applyFont="1" applyAlignment="1">
      <alignment horizontal="justify"/>
    </xf>
    <xf numFmtId="166" fontId="20" fillId="0" borderId="9" xfId="0" applyNumberFormat="1" applyFont="1" applyFill="1" applyBorder="1" applyAlignment="1">
      <alignment horizontal="left" vertical="center" wrapText="1"/>
    </xf>
    <xf numFmtId="49" fontId="20" fillId="0" borderId="9" xfId="89" applyNumberFormat="1" applyFont="1" applyFill="1" applyBorder="1" applyAlignment="1">
      <alignment horizontal="center" vertical="center" wrapText="1"/>
      <protection/>
    </xf>
    <xf numFmtId="0" fontId="20" fillId="0" borderId="9" xfId="87" applyFont="1" applyFill="1" applyBorder="1" applyAlignment="1">
      <alignment horizontal="center" vertical="center"/>
      <protection/>
    </xf>
    <xf numFmtId="0" fontId="20" fillId="0" borderId="9" xfId="63" applyFont="1" applyAlignment="1">
      <alignment horizontal="justify" vertical="top" wrapText="1"/>
      <protection/>
    </xf>
    <xf numFmtId="166" fontId="37" fillId="0" borderId="9" xfId="0" applyNumberFormat="1" applyFont="1" applyBorder="1" applyAlignment="1">
      <alignment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0" borderId="9" xfId="0" applyFont="1" applyBorder="1" applyAlignment="1">
      <alignment vertical="center" wrapText="1"/>
    </xf>
    <xf numFmtId="165" fontId="21" fillId="0" borderId="9" xfId="0" applyNumberFormat="1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wrapText="1"/>
    </xf>
    <xf numFmtId="166" fontId="22" fillId="0" borderId="20" xfId="0" applyNumberFormat="1" applyFont="1" applyBorder="1" applyAlignment="1">
      <alignment vertical="center" wrapText="1"/>
    </xf>
    <xf numFmtId="165" fontId="22" fillId="0" borderId="20" xfId="89" applyNumberFormat="1" applyFont="1" applyBorder="1" applyAlignment="1">
      <alignment horizontal="center" vertical="center" wrapText="1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89" applyFont="1" applyBorder="1" applyAlignment="1">
      <alignment horizontal="center" vertical="center" wrapText="1"/>
      <protection/>
    </xf>
    <xf numFmtId="165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89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5" fontId="16" fillId="0" borderId="0" xfId="89" applyNumberFormat="1" applyFont="1" applyAlignment="1">
      <alignment vertical="center" wrapText="1"/>
      <protection/>
    </xf>
    <xf numFmtId="0" fontId="16" fillId="26" borderId="0" xfId="89" applyFont="1" applyFill="1">
      <alignment/>
      <protection/>
    </xf>
    <xf numFmtId="166" fontId="16" fillId="26" borderId="0" xfId="0" applyNumberFormat="1" applyFont="1" applyFill="1" applyAlignment="1">
      <alignment wrapText="1"/>
    </xf>
    <xf numFmtId="0" fontId="16" fillId="26" borderId="0" xfId="86" applyFill="1">
      <alignment/>
      <protection/>
    </xf>
    <xf numFmtId="0" fontId="16" fillId="26" borderId="0" xfId="89" applyFont="1" applyFill="1" applyAlignment="1">
      <alignment vertical="center"/>
      <protection/>
    </xf>
    <xf numFmtId="165" fontId="16" fillId="0" borderId="0" xfId="89" applyNumberFormat="1" applyFont="1" applyFill="1" applyAlignment="1">
      <alignment vertical="center"/>
      <protection/>
    </xf>
    <xf numFmtId="0" fontId="0" fillId="26" borderId="0" xfId="89" applyFill="1">
      <alignment/>
      <protection/>
    </xf>
    <xf numFmtId="0" fontId="16" fillId="26" borderId="0" xfId="0" applyFont="1" applyFill="1" applyAlignment="1">
      <alignment/>
    </xf>
    <xf numFmtId="166" fontId="20" fillId="26" borderId="0" xfId="0" applyNumberFormat="1" applyFont="1" applyFill="1" applyAlignment="1">
      <alignment wrapText="1"/>
    </xf>
    <xf numFmtId="0" fontId="20" fillId="26" borderId="0" xfId="86" applyFont="1" applyFill="1">
      <alignment/>
      <protection/>
    </xf>
    <xf numFmtId="0" fontId="22" fillId="26" borderId="0" xfId="89" applyFont="1" applyFill="1" applyAlignment="1">
      <alignment vertical="center"/>
      <protection/>
    </xf>
    <xf numFmtId="0" fontId="20" fillId="26" borderId="0" xfId="89" applyFont="1" applyFill="1" applyAlignment="1">
      <alignment horizontal="right" vertical="center"/>
      <protection/>
    </xf>
    <xf numFmtId="0" fontId="21" fillId="26" borderId="0" xfId="0" applyFont="1" applyFill="1" applyAlignment="1">
      <alignment/>
    </xf>
    <xf numFmtId="165" fontId="20" fillId="0" borderId="0" xfId="0" applyNumberFormat="1" applyFont="1" applyFill="1" applyAlignment="1">
      <alignment horizontal="right" vertical="center"/>
    </xf>
    <xf numFmtId="0" fontId="20" fillId="26" borderId="0" xfId="0" applyFont="1" applyFill="1" applyAlignment="1">
      <alignment wrapText="1"/>
    </xf>
    <xf numFmtId="0" fontId="20" fillId="26" borderId="0" xfId="86" applyFont="1" applyFill="1" applyAlignment="1">
      <alignment horizontal="right"/>
      <protection/>
    </xf>
    <xf numFmtId="165" fontId="20" fillId="0" borderId="0" xfId="89" applyNumberFormat="1" applyFont="1" applyFill="1" applyAlignment="1">
      <alignment vertical="center"/>
      <protection/>
    </xf>
    <xf numFmtId="166" fontId="20" fillId="26" borderId="9" xfId="0" applyNumberFormat="1" applyFont="1" applyFill="1" applyBorder="1" applyAlignment="1">
      <alignment horizontal="center" vertical="center" wrapText="1"/>
    </xf>
    <xf numFmtId="0" fontId="20" fillId="26" borderId="9" xfId="89" applyFont="1" applyFill="1" applyBorder="1" applyAlignment="1">
      <alignment horizontal="center" vertical="center" wrapText="1"/>
      <protection/>
    </xf>
    <xf numFmtId="0" fontId="20" fillId="26" borderId="9" xfId="89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vertical="center" wrapText="1"/>
    </xf>
    <xf numFmtId="0" fontId="22" fillId="26" borderId="9" xfId="86" applyFont="1" applyFill="1" applyBorder="1" applyAlignment="1">
      <alignment vertical="center" wrapText="1"/>
      <protection/>
    </xf>
    <xf numFmtId="0" fontId="22" fillId="26" borderId="9" xfId="89" applyFont="1" applyFill="1" applyBorder="1" applyAlignment="1">
      <alignment horizontal="center" vertical="center" wrapText="1"/>
      <protection/>
    </xf>
    <xf numFmtId="165" fontId="22" fillId="43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horizontal="left" vertical="center" wrapText="1"/>
    </xf>
    <xf numFmtId="166" fontId="22" fillId="26" borderId="9" xfId="0" applyNumberFormat="1" applyFont="1" applyFill="1" applyBorder="1" applyAlignment="1">
      <alignment horizontal="justify" vertical="center" wrapText="1"/>
    </xf>
    <xf numFmtId="0" fontId="22" fillId="26" borderId="9" xfId="86" applyFont="1" applyFill="1" applyBorder="1" applyAlignment="1">
      <alignment horizontal="center" vertical="center" wrapText="1"/>
      <protection/>
    </xf>
    <xf numFmtId="0" fontId="18" fillId="26" borderId="0" xfId="89" applyNumberFormat="1" applyFont="1" applyFill="1">
      <alignment/>
      <protection/>
    </xf>
    <xf numFmtId="0" fontId="20" fillId="26" borderId="9" xfId="86" applyFont="1" applyFill="1" applyBorder="1" applyAlignment="1">
      <alignment vertical="center" wrapText="1"/>
      <protection/>
    </xf>
    <xf numFmtId="165" fontId="20" fillId="43" borderId="9" xfId="89" applyNumberFormat="1" applyFont="1" applyFill="1" applyBorder="1" applyAlignment="1">
      <alignment horizontal="center" vertical="center"/>
      <protection/>
    </xf>
    <xf numFmtId="165" fontId="20" fillId="29" borderId="9" xfId="89" applyNumberFormat="1" applyFont="1" applyFill="1" applyBorder="1" applyAlignment="1">
      <alignment horizontal="center" vertical="center"/>
      <protection/>
    </xf>
    <xf numFmtId="49" fontId="22" fillId="26" borderId="9" xfId="86" applyNumberFormat="1" applyFont="1" applyFill="1" applyBorder="1" applyAlignment="1">
      <alignment horizontal="left" vertical="center" wrapText="1"/>
      <protection/>
    </xf>
    <xf numFmtId="49" fontId="22" fillId="26" borderId="9" xfId="89" applyNumberFormat="1" applyFont="1" applyFill="1" applyBorder="1" applyAlignment="1">
      <alignment horizontal="center" vertical="center" wrapText="1"/>
      <protection/>
    </xf>
    <xf numFmtId="166" fontId="33" fillId="26" borderId="9" xfId="0" applyNumberFormat="1" applyFont="1" applyFill="1" applyBorder="1" applyAlignment="1">
      <alignment horizontal="justify" vertical="center" wrapText="1"/>
    </xf>
    <xf numFmtId="49" fontId="33" fillId="26" borderId="9" xfId="86" applyNumberFormat="1" applyFont="1" applyFill="1" applyBorder="1" applyAlignment="1">
      <alignment horizontal="left" vertical="center" wrapText="1"/>
      <protection/>
    </xf>
    <xf numFmtId="49" fontId="33" fillId="26" borderId="9" xfId="89" applyNumberFormat="1" applyFont="1" applyFill="1" applyBorder="1" applyAlignment="1">
      <alignment horizontal="center" vertical="center" wrapText="1"/>
      <protection/>
    </xf>
    <xf numFmtId="165" fontId="0" fillId="26" borderId="0" xfId="89" applyNumberFormat="1" applyFill="1">
      <alignment/>
      <protection/>
    </xf>
    <xf numFmtId="49" fontId="2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0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justify" vertical="center" wrapText="1"/>
    </xf>
    <xf numFmtId="0" fontId="20" fillId="26" borderId="9" xfId="89" applyFont="1" applyFill="1" applyBorder="1">
      <alignment/>
      <protection/>
    </xf>
    <xf numFmtId="0" fontId="20" fillId="26" borderId="9" xfId="89" applyFont="1" applyFill="1" applyBorder="1" applyAlignment="1">
      <alignment horizontal="center" vertical="center"/>
      <protection/>
    </xf>
    <xf numFmtId="0" fontId="20" fillId="26" borderId="20" xfId="0" applyFont="1" applyFill="1" applyBorder="1" applyAlignment="1">
      <alignment horizontal="justify"/>
    </xf>
    <xf numFmtId="0" fontId="20" fillId="26" borderId="9" xfId="86" applyFont="1" applyFill="1" applyBorder="1" applyAlignment="1">
      <alignment horizontal="left" vertical="center" wrapText="1"/>
      <protection/>
    </xf>
    <xf numFmtId="166" fontId="33" fillId="26" borderId="9" xfId="0" applyNumberFormat="1" applyFont="1" applyFill="1" applyBorder="1" applyAlignment="1">
      <alignment vertical="center" wrapText="1"/>
    </xf>
    <xf numFmtId="0" fontId="20" fillId="26" borderId="9" xfId="89" applyFont="1" applyFill="1" applyBorder="1" applyAlignment="1">
      <alignment vertical="center"/>
      <protection/>
    </xf>
    <xf numFmtId="0" fontId="20" fillId="26" borderId="9" xfId="0" applyFont="1" applyFill="1" applyBorder="1" applyAlignment="1">
      <alignment horizontal="justify" vertical="center" wrapText="1"/>
    </xf>
    <xf numFmtId="0" fontId="20" fillId="26" borderId="9" xfId="86" applyFont="1" applyFill="1" applyBorder="1" applyAlignment="1">
      <alignment vertical="center"/>
      <protection/>
    </xf>
    <xf numFmtId="166" fontId="33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horizontal="justify" vertical="center" wrapText="1"/>
    </xf>
    <xf numFmtId="49" fontId="20" fillId="26" borderId="9" xfId="58" applyFont="1" applyFill="1" applyAlignment="1">
      <alignment horizontal="center" vertical="center"/>
      <protection/>
    </xf>
    <xf numFmtId="0" fontId="20" fillId="26" borderId="9" xfId="0" applyFont="1" applyFill="1" applyBorder="1" applyAlignment="1">
      <alignment horizontal="justify" wrapText="1"/>
    </xf>
    <xf numFmtId="0" fontId="22" fillId="26" borderId="9" xfId="87" applyFont="1" applyFill="1" applyBorder="1" applyAlignment="1">
      <alignment horizontal="center" vertical="center"/>
      <protection/>
    </xf>
    <xf numFmtId="0" fontId="33" fillId="26" borderId="9" xfId="0" applyFont="1" applyFill="1" applyBorder="1" applyAlignment="1">
      <alignment/>
    </xf>
    <xf numFmtId="0" fontId="33" fillId="26" borderId="9" xfId="86" applyFont="1" applyFill="1" applyBorder="1" applyAlignment="1">
      <alignment vertical="center" wrapText="1"/>
      <protection/>
    </xf>
    <xf numFmtId="0" fontId="20" fillId="26" borderId="9" xfId="0" applyFont="1" applyFill="1" applyBorder="1" applyAlignment="1">
      <alignment vertical="center"/>
    </xf>
    <xf numFmtId="165" fontId="20" fillId="43" borderId="9" xfId="89" applyNumberFormat="1" applyFont="1" applyFill="1" applyBorder="1" applyAlignment="1">
      <alignment horizontal="center" vertical="center" wrapText="1"/>
      <protection/>
    </xf>
    <xf numFmtId="49" fontId="22" fillId="26" borderId="9" xfId="86" applyNumberFormat="1" applyFont="1" applyFill="1" applyBorder="1" applyAlignment="1">
      <alignment horizontal="center" vertical="center" wrapText="1"/>
      <protection/>
    </xf>
    <xf numFmtId="49" fontId="38" fillId="26" borderId="9" xfId="86" applyNumberFormat="1" applyFont="1" applyFill="1" applyBorder="1" applyAlignment="1">
      <alignment horizontal="left" vertical="center" wrapText="1"/>
      <protection/>
    </xf>
    <xf numFmtId="0" fontId="39" fillId="26" borderId="0" xfId="89" applyFont="1" applyFill="1">
      <alignment/>
      <protection/>
    </xf>
    <xf numFmtId="0" fontId="39" fillId="26" borderId="0" xfId="0" applyFont="1" applyFill="1" applyAlignment="1">
      <alignment/>
    </xf>
    <xf numFmtId="0" fontId="0" fillId="26" borderId="0" xfId="89" applyFill="1" applyAlignment="1">
      <alignment horizontal="right"/>
      <protection/>
    </xf>
    <xf numFmtId="0" fontId="33" fillId="26" borderId="9" xfId="60" applyFont="1" applyFill="1" applyAlignment="1">
      <alignment horizontal="left" vertical="top" wrapText="1"/>
      <protection/>
    </xf>
    <xf numFmtId="0" fontId="22" fillId="26" borderId="9" xfId="0" applyFont="1" applyFill="1" applyBorder="1" applyAlignment="1">
      <alignment horizontal="justify"/>
    </xf>
    <xf numFmtId="49" fontId="20" fillId="26" borderId="9" xfId="0" applyNumberFormat="1" applyFont="1" applyFill="1" applyBorder="1" applyAlignment="1">
      <alignment horizontal="center" vertical="center"/>
    </xf>
    <xf numFmtId="49" fontId="20" fillId="26" borderId="9" xfId="86" applyNumberFormat="1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/>
    </xf>
    <xf numFmtId="0" fontId="20" fillId="26" borderId="9" xfId="0" applyFont="1" applyFill="1" applyBorder="1" applyAlignment="1">
      <alignment vertical="center" wrapText="1"/>
    </xf>
    <xf numFmtId="49" fontId="22" fillId="26" borderId="9" xfId="0" applyNumberFormat="1" applyFont="1" applyFill="1" applyBorder="1" applyAlignment="1">
      <alignment horizontal="center" vertical="center"/>
    </xf>
    <xf numFmtId="0" fontId="23" fillId="26" borderId="9" xfId="0" applyFont="1" applyFill="1" applyBorder="1" applyAlignment="1">
      <alignment horizontal="justify" wrapText="1"/>
    </xf>
    <xf numFmtId="49" fontId="22" fillId="26" borderId="9" xfId="0" applyNumberFormat="1" applyFont="1" applyFill="1" applyBorder="1" applyAlignment="1">
      <alignment horizontal="center" vertical="center" wrapText="1"/>
    </xf>
    <xf numFmtId="0" fontId="21" fillId="26" borderId="9" xfId="0" applyFont="1" applyFill="1" applyBorder="1" applyAlignment="1">
      <alignment horizontal="center" vertical="center" wrapText="1"/>
    </xf>
    <xf numFmtId="0" fontId="20" fillId="26" borderId="9" xfId="0" applyFont="1" applyFill="1" applyBorder="1" applyAlignment="1">
      <alignment horizontal="justify"/>
    </xf>
    <xf numFmtId="0" fontId="20" fillId="26" borderId="26" xfId="0" applyFont="1" applyFill="1" applyBorder="1" applyAlignment="1">
      <alignment horizontal="justify"/>
    </xf>
    <xf numFmtId="0" fontId="20" fillId="26" borderId="25" xfId="0" applyFont="1" applyFill="1" applyBorder="1" applyAlignment="1">
      <alignment horizontal="justify"/>
    </xf>
    <xf numFmtId="0" fontId="33" fillId="26" borderId="9" xfId="0" applyFont="1" applyFill="1" applyBorder="1" applyAlignment="1">
      <alignment horizontal="justify"/>
    </xf>
    <xf numFmtId="0" fontId="20" fillId="26" borderId="9" xfId="0" applyFont="1" applyFill="1" applyBorder="1" applyAlignment="1">
      <alignment wrapText="1"/>
    </xf>
    <xf numFmtId="0" fontId="20" fillId="26" borderId="9" xfId="63" applyFont="1" applyFill="1">
      <alignment vertical="top" wrapText="1"/>
      <protection/>
    </xf>
    <xf numFmtId="0" fontId="20" fillId="26" borderId="9" xfId="0" applyFont="1" applyFill="1" applyBorder="1" applyAlignment="1">
      <alignment horizontal="left" vertical="top" wrapText="1"/>
    </xf>
    <xf numFmtId="49" fontId="34" fillId="26" borderId="9" xfId="89" applyNumberFormat="1" applyFont="1" applyFill="1" applyBorder="1" applyAlignment="1">
      <alignment horizontal="center" vertical="center" wrapText="1"/>
      <protection/>
    </xf>
    <xf numFmtId="49" fontId="20" fillId="26" borderId="9" xfId="62" applyFont="1" applyFill="1">
      <alignment horizontal="center" vertical="center"/>
      <protection/>
    </xf>
    <xf numFmtId="165" fontId="34" fillId="43" borderId="9" xfId="89" applyNumberFormat="1" applyFont="1" applyFill="1" applyBorder="1" applyAlignment="1">
      <alignment horizontal="center" vertical="center"/>
      <protection/>
    </xf>
    <xf numFmtId="4" fontId="20" fillId="26" borderId="9" xfId="57" applyNumberFormat="1" applyFont="1" applyFill="1" applyAlignment="1">
      <alignment horizontal="justify" vertical="center" wrapText="1"/>
      <protection/>
    </xf>
    <xf numFmtId="49" fontId="30" fillId="26" borderId="9" xfId="64" applyFont="1" applyFill="1">
      <alignment horizontal="center" vertical="center"/>
      <protection/>
    </xf>
    <xf numFmtId="4" fontId="20" fillId="26" borderId="9" xfId="56" applyNumberFormat="1" applyFont="1" applyFill="1" applyAlignment="1">
      <alignment horizontal="justify" vertical="center" wrapText="1"/>
      <protection/>
    </xf>
    <xf numFmtId="49" fontId="21" fillId="26" borderId="9" xfId="61" applyFont="1" applyFill="1" applyAlignment="1">
      <alignment horizontal="center" vertical="center"/>
      <protection/>
    </xf>
    <xf numFmtId="0" fontId="20" fillId="26" borderId="9" xfId="87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 horizontal="center" vertical="center" wrapText="1"/>
    </xf>
    <xf numFmtId="0" fontId="33" fillId="26" borderId="9" xfId="60" applyFont="1" applyFill="1" applyAlignment="1" applyProtection="1">
      <alignment vertical="center" wrapText="1"/>
      <protection locked="0"/>
    </xf>
    <xf numFmtId="165" fontId="33" fillId="43" borderId="9" xfId="89" applyNumberFormat="1" applyFont="1" applyFill="1" applyBorder="1" applyAlignment="1">
      <alignment horizontal="center" vertical="center"/>
      <protection/>
    </xf>
    <xf numFmtId="0" fontId="35" fillId="26" borderId="9" xfId="60" applyFont="1" applyFill="1" applyAlignment="1" applyProtection="1">
      <alignment horizontal="justify" vertical="center" wrapText="1"/>
      <protection locked="0"/>
    </xf>
    <xf numFmtId="0" fontId="22" fillId="26" borderId="9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justify"/>
    </xf>
    <xf numFmtId="166" fontId="21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vertical="center" wrapText="1"/>
    </xf>
    <xf numFmtId="0" fontId="20" fillId="0" borderId="9" xfId="86" applyFont="1" applyFill="1" applyBorder="1" applyAlignment="1">
      <alignment vertical="center"/>
      <protection/>
    </xf>
    <xf numFmtId="166" fontId="37" fillId="26" borderId="9" xfId="0" applyNumberFormat="1" applyFont="1" applyFill="1" applyBorder="1" applyAlignment="1">
      <alignment vertical="center" wrapText="1"/>
    </xf>
    <xf numFmtId="0" fontId="20" fillId="26" borderId="9" xfId="88" applyFont="1" applyFill="1" applyBorder="1" applyAlignment="1">
      <alignment horizontal="center" vertical="center" wrapText="1"/>
      <protection/>
    </xf>
    <xf numFmtId="0" fontId="21" fillId="26" borderId="9" xfId="63" applyFont="1" applyFill="1" applyAlignment="1">
      <alignment horizontal="justify" vertical="top" wrapText="1"/>
      <protection/>
    </xf>
    <xf numFmtId="0" fontId="20" fillId="26" borderId="20" xfId="0" applyFont="1" applyFill="1" applyBorder="1" applyAlignment="1">
      <alignment horizontal="center" vertical="center"/>
    </xf>
    <xf numFmtId="0" fontId="22" fillId="26" borderId="9" xfId="86" applyFont="1" applyFill="1" applyBorder="1" applyAlignment="1">
      <alignment vertical="center"/>
      <protection/>
    </xf>
    <xf numFmtId="1" fontId="20" fillId="26" borderId="9" xfId="89" applyNumberFormat="1" applyFont="1" applyFill="1" applyBorder="1" applyAlignment="1">
      <alignment horizontal="center" vertical="center" wrapText="1"/>
      <protection/>
    </xf>
    <xf numFmtId="0" fontId="40" fillId="26" borderId="9" xfId="75" applyNumberFormat="1" applyFont="1" applyFill="1" applyBorder="1" applyAlignment="1" applyProtection="1">
      <alignment vertical="top" wrapText="1"/>
      <protection/>
    </xf>
    <xf numFmtId="0" fontId="40" fillId="26" borderId="9" xfId="0" applyFont="1" applyFill="1" applyBorder="1" applyAlignment="1">
      <alignment horizontal="left" wrapText="1"/>
    </xf>
    <xf numFmtId="0" fontId="22" fillId="26" borderId="9" xfId="89" applyFont="1" applyFill="1" applyBorder="1" applyAlignment="1">
      <alignment wrapText="1"/>
      <protection/>
    </xf>
    <xf numFmtId="0" fontId="20" fillId="26" borderId="9" xfId="86" applyFont="1" applyFill="1" applyBorder="1">
      <alignment/>
      <protection/>
    </xf>
    <xf numFmtId="0" fontId="33" fillId="26" borderId="9" xfId="87" applyFont="1" applyFill="1" applyBorder="1" applyAlignment="1">
      <alignment horizontal="center" vertical="center"/>
      <protection/>
    </xf>
    <xf numFmtId="0" fontId="22" fillId="26" borderId="9" xfId="89" applyFont="1" applyFill="1" applyBorder="1">
      <alignment/>
      <protection/>
    </xf>
    <xf numFmtId="0" fontId="22" fillId="26" borderId="9" xfId="89" applyFont="1" applyFill="1" applyBorder="1" applyAlignment="1">
      <alignment horizontal="center" vertical="center"/>
      <protection/>
    </xf>
    <xf numFmtId="0" fontId="20" fillId="26" borderId="9" xfId="86" applyFont="1" applyFill="1" applyBorder="1" applyAlignment="1">
      <alignment horizontal="justify" vertical="center" wrapText="1"/>
      <protection/>
    </xf>
    <xf numFmtId="166" fontId="22" fillId="26" borderId="20" xfId="0" applyNumberFormat="1" applyFont="1" applyFill="1" applyBorder="1" applyAlignment="1">
      <alignment vertical="center" wrapText="1"/>
    </xf>
    <xf numFmtId="0" fontId="20" fillId="26" borderId="20" xfId="89" applyFont="1" applyFill="1" applyBorder="1" applyAlignment="1">
      <alignment horizontal="center" vertical="center" wrapText="1"/>
      <protection/>
    </xf>
    <xf numFmtId="165" fontId="22" fillId="43" borderId="20" xfId="89" applyNumberFormat="1" applyFont="1" applyFill="1" applyBorder="1" applyAlignment="1">
      <alignment horizontal="center" vertical="center" wrapText="1"/>
      <protection/>
    </xf>
    <xf numFmtId="166" fontId="22" fillId="26" borderId="20" xfId="0" applyNumberFormat="1" applyFont="1" applyFill="1" applyBorder="1" applyAlignment="1">
      <alignment horizontal="left" vertical="center" wrapText="1"/>
    </xf>
    <xf numFmtId="165" fontId="20" fillId="43" borderId="20" xfId="89" applyNumberFormat="1" applyFont="1" applyFill="1" applyBorder="1" applyAlignment="1">
      <alignment horizontal="center" vertical="center" wrapText="1"/>
      <protection/>
    </xf>
    <xf numFmtId="0" fontId="20" fillId="26" borderId="20" xfId="89" applyFont="1" applyFill="1" applyBorder="1" applyAlignment="1">
      <alignment vertical="center"/>
      <protection/>
    </xf>
    <xf numFmtId="49" fontId="22" fillId="26" borderId="9" xfId="86" applyNumberFormat="1" applyFont="1" applyFill="1" applyBorder="1" applyAlignment="1">
      <alignment horizontal="right" vertical="center" wrapText="1"/>
      <protection/>
    </xf>
    <xf numFmtId="0" fontId="28" fillId="26" borderId="0" xfId="89" applyFont="1" applyFill="1">
      <alignment/>
      <protection/>
    </xf>
    <xf numFmtId="0" fontId="22" fillId="26" borderId="9" xfId="89" applyFont="1" applyFill="1" applyBorder="1" applyAlignment="1">
      <alignment vertical="center"/>
      <protection/>
    </xf>
    <xf numFmtId="164" fontId="18" fillId="26" borderId="0" xfId="89" applyNumberFormat="1" applyFont="1" applyFill="1">
      <alignment/>
      <protection/>
    </xf>
    <xf numFmtId="0" fontId="28" fillId="26" borderId="0" xfId="0" applyFont="1" applyFill="1" applyAlignment="1">
      <alignment/>
    </xf>
    <xf numFmtId="0" fontId="22" fillId="26" borderId="9" xfId="0" applyFont="1" applyFill="1" applyBorder="1" applyAlignment="1">
      <alignment horizontal="justify" wrapText="1"/>
    </xf>
    <xf numFmtId="49" fontId="21" fillId="26" borderId="9" xfId="58" applyFont="1" applyFill="1" applyAlignment="1">
      <alignment horizontal="center" vertical="center" wrapText="1"/>
      <protection/>
    </xf>
    <xf numFmtId="0" fontId="21" fillId="26" borderId="9" xfId="0" applyFont="1" applyFill="1" applyBorder="1" applyAlignment="1">
      <alignment wrapText="1"/>
    </xf>
    <xf numFmtId="0" fontId="33" fillId="26" borderId="9" xfId="89" applyFont="1" applyFill="1" applyBorder="1" applyAlignment="1">
      <alignment horizontal="center" vertical="center" wrapText="1"/>
      <protection/>
    </xf>
    <xf numFmtId="165" fontId="30" fillId="43" borderId="9" xfId="89" applyNumberFormat="1" applyFont="1" applyFill="1" applyBorder="1" applyAlignment="1">
      <alignment horizontal="center" vertical="center"/>
      <protection/>
    </xf>
    <xf numFmtId="0" fontId="22" fillId="26" borderId="9" xfId="60" applyFont="1" applyFill="1" applyAlignment="1" applyProtection="1">
      <alignment vertical="center" wrapText="1"/>
      <protection locked="0"/>
    </xf>
    <xf numFmtId="49" fontId="3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60" applyFont="1" applyFill="1" applyAlignment="1" applyProtection="1">
      <alignment vertical="center" wrapText="1"/>
      <protection locked="0"/>
    </xf>
    <xf numFmtId="0" fontId="20" fillId="26" borderId="20" xfId="86" applyFont="1" applyFill="1" applyBorder="1" applyAlignment="1">
      <alignment vertical="center"/>
      <protection/>
    </xf>
    <xf numFmtId="0" fontId="20" fillId="26" borderId="20" xfId="89" applyFont="1" applyFill="1" applyBorder="1" applyAlignment="1">
      <alignment horizontal="center" vertical="center"/>
      <protection/>
    </xf>
    <xf numFmtId="165" fontId="20" fillId="43" borderId="20" xfId="89" applyNumberFormat="1" applyFont="1" applyFill="1" applyBorder="1" applyAlignment="1">
      <alignment horizontal="center" vertical="center"/>
      <protection/>
    </xf>
    <xf numFmtId="0" fontId="41" fillId="26" borderId="0" xfId="89" applyFont="1" applyFill="1">
      <alignment/>
      <protection/>
    </xf>
    <xf numFmtId="0" fontId="33" fillId="26" borderId="9" xfId="89" applyFont="1" applyFill="1" applyBorder="1">
      <alignment/>
      <protection/>
    </xf>
    <xf numFmtId="0" fontId="33" fillId="26" borderId="9" xfId="86" applyFont="1" applyFill="1" applyBorder="1" applyAlignment="1">
      <alignment vertical="center"/>
      <protection/>
    </xf>
    <xf numFmtId="0" fontId="33" fillId="26" borderId="9" xfId="0" applyFont="1" applyFill="1" applyBorder="1" applyAlignment="1">
      <alignment horizontal="center" vertical="center"/>
    </xf>
    <xf numFmtId="0" fontId="33" fillId="26" borderId="9" xfId="89" applyFont="1" applyFill="1" applyBorder="1" applyAlignment="1">
      <alignment horizontal="center" vertical="center"/>
      <protection/>
    </xf>
    <xf numFmtId="0" fontId="41" fillId="26" borderId="0" xfId="0" applyFont="1" applyFill="1" applyAlignment="1">
      <alignment/>
    </xf>
    <xf numFmtId="0" fontId="20" fillId="26" borderId="9" xfId="89" applyFont="1" applyFill="1" applyBorder="1" applyAlignment="1">
      <alignment wrapText="1"/>
      <protection/>
    </xf>
    <xf numFmtId="0" fontId="22" fillId="26" borderId="9" xfId="60" applyFont="1" applyFill="1" applyAlignment="1">
      <alignment horizontal="justify" vertical="top" wrapText="1"/>
      <protection/>
    </xf>
    <xf numFmtId="49" fontId="22" fillId="26" borderId="9" xfId="61" applyFont="1" applyFill="1" applyAlignment="1">
      <alignment horizontal="center" vertical="center"/>
      <protection/>
    </xf>
    <xf numFmtId="49" fontId="20" fillId="26" borderId="9" xfId="61" applyFont="1" applyFill="1" applyAlignment="1">
      <alignment horizontal="center" vertical="center"/>
      <protection/>
    </xf>
    <xf numFmtId="0" fontId="21" fillId="26" borderId="20" xfId="0" applyFont="1" applyFill="1" applyBorder="1" applyAlignment="1">
      <alignment horizontal="justify"/>
    </xf>
    <xf numFmtId="166" fontId="20" fillId="26" borderId="20" xfId="0" applyNumberFormat="1" applyFont="1" applyFill="1" applyBorder="1" applyAlignment="1">
      <alignment horizontal="justify" vertical="center" wrapText="1"/>
    </xf>
    <xf numFmtId="0" fontId="22" fillId="26" borderId="9" xfId="0" applyFont="1" applyFill="1" applyBorder="1" applyAlignment="1">
      <alignment horizontal="left" vertical="center" wrapText="1"/>
    </xf>
    <xf numFmtId="166" fontId="20" fillId="0" borderId="9" xfId="0" applyNumberFormat="1" applyFont="1" applyBorder="1" applyAlignment="1">
      <alignment vertical="center" wrapText="1"/>
    </xf>
    <xf numFmtId="49" fontId="38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60" applyFont="1" applyFill="1" applyAlignment="1">
      <alignment horizontal="justify" vertical="top" wrapText="1"/>
      <protection/>
    </xf>
    <xf numFmtId="49" fontId="20" fillId="26" borderId="9" xfId="0" applyNumberFormat="1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vertical="center" wrapText="1"/>
    </xf>
    <xf numFmtId="0" fontId="22" fillId="26" borderId="9" xfId="0" applyFont="1" applyFill="1" applyBorder="1" applyAlignment="1">
      <alignment/>
    </xf>
    <xf numFmtId="0" fontId="20" fillId="26" borderId="25" xfId="0" applyFont="1" applyFill="1" applyBorder="1" applyAlignment="1">
      <alignment horizontal="justify" wrapText="1"/>
    </xf>
    <xf numFmtId="0" fontId="21" fillId="26" borderId="9" xfId="63" applyFont="1" applyFill="1">
      <alignment vertical="top" wrapText="1"/>
      <protection/>
    </xf>
    <xf numFmtId="166" fontId="30" fillId="26" borderId="9" xfId="0" applyNumberFormat="1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/>
    </xf>
    <xf numFmtId="0" fontId="20" fillId="26" borderId="9" xfId="0" applyFont="1" applyFill="1" applyBorder="1" applyAlignment="1">
      <alignment horizontal="left" wrapText="1"/>
    </xf>
    <xf numFmtId="0" fontId="22" fillId="26" borderId="9" xfId="86" applyFont="1" applyFill="1" applyBorder="1">
      <alignment/>
      <protection/>
    </xf>
    <xf numFmtId="0" fontId="23" fillId="26" borderId="0" xfId="0" applyFont="1" applyFill="1" applyAlignment="1">
      <alignment horizontal="justify"/>
    </xf>
    <xf numFmtId="166" fontId="20" fillId="26" borderId="27" xfId="0" applyNumberFormat="1" applyFont="1" applyFill="1" applyBorder="1" applyAlignment="1">
      <alignment vertical="center" wrapText="1"/>
    </xf>
    <xf numFmtId="0" fontId="20" fillId="26" borderId="27" xfId="86" applyFont="1" applyFill="1" applyBorder="1">
      <alignment/>
      <protection/>
    </xf>
    <xf numFmtId="49" fontId="20" fillId="26" borderId="27" xfId="89" applyNumberFormat="1" applyFont="1" applyFill="1" applyBorder="1" applyAlignment="1">
      <alignment horizontal="center" vertical="center" wrapText="1"/>
      <protection/>
    </xf>
    <xf numFmtId="49" fontId="20" fillId="26" borderId="27" xfId="0" applyNumberFormat="1" applyFont="1" applyFill="1" applyBorder="1" applyAlignment="1">
      <alignment horizontal="center" vertical="center"/>
    </xf>
    <xf numFmtId="165" fontId="20" fillId="43" borderId="27" xfId="89" applyNumberFormat="1" applyFont="1" applyFill="1" applyBorder="1" applyAlignment="1">
      <alignment horizontal="center" vertical="center"/>
      <protection/>
    </xf>
    <xf numFmtId="0" fontId="20" fillId="26" borderId="20" xfId="86" applyFont="1" applyFill="1" applyBorder="1">
      <alignment/>
      <protection/>
    </xf>
    <xf numFmtId="49" fontId="20" fillId="26" borderId="20" xfId="89" applyNumberFormat="1" applyFont="1" applyFill="1" applyBorder="1" applyAlignment="1">
      <alignment horizontal="center" vertical="center" wrapText="1"/>
      <protection/>
    </xf>
    <xf numFmtId="49" fontId="20" fillId="26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28" fillId="0" borderId="9" xfId="0" applyFont="1" applyBorder="1" applyAlignment="1">
      <alignment/>
    </xf>
    <xf numFmtId="164" fontId="28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64" fontId="0" fillId="0" borderId="0" xfId="89" applyNumberFormat="1" applyAlignment="1">
      <alignment horizontal="right"/>
      <protection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89" applyNumberFormat="1" applyFont="1" applyAlignment="1">
      <alignment vertical="center"/>
      <protection/>
    </xf>
    <xf numFmtId="164" fontId="28" fillId="0" borderId="0" xfId="89" applyNumberFormat="1" applyFont="1">
      <alignment/>
      <protection/>
    </xf>
    <xf numFmtId="164" fontId="20" fillId="0" borderId="0" xfId="89" applyNumberFormat="1" applyFont="1" applyAlignment="1">
      <alignment vertical="center"/>
      <protection/>
    </xf>
    <xf numFmtId="164" fontId="20" fillId="0" borderId="0" xfId="89" applyNumberFormat="1" applyFont="1" applyAlignment="1">
      <alignment horizontal="right" vertical="center"/>
      <protection/>
    </xf>
    <xf numFmtId="164" fontId="16" fillId="0" borderId="0" xfId="89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5" fontId="20" fillId="44" borderId="9" xfId="89" applyNumberFormat="1" applyFont="1" applyFill="1" applyBorder="1" applyAlignment="1">
      <alignment horizontal="center" vertical="center"/>
      <protection/>
    </xf>
    <xf numFmtId="165" fontId="22" fillId="44" borderId="9" xfId="89" applyNumberFormat="1" applyFont="1" applyFill="1" applyBorder="1" applyAlignment="1">
      <alignment horizontal="center" vertical="center"/>
      <protection/>
    </xf>
    <xf numFmtId="165" fontId="33" fillId="44" borderId="9" xfId="89" applyNumberFormat="1" applyFont="1" applyFill="1" applyBorder="1" applyAlignment="1">
      <alignment horizontal="center" vertical="center"/>
      <protection/>
    </xf>
    <xf numFmtId="0" fontId="22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164" fontId="20" fillId="0" borderId="0" xfId="89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64" fontId="20" fillId="0" borderId="0" xfId="89" applyNumberFormat="1" applyFont="1" applyBorder="1" applyAlignment="1">
      <alignment horizontal="right"/>
      <protection/>
    </xf>
    <xf numFmtId="0" fontId="28" fillId="0" borderId="0" xfId="89" applyFont="1" applyBorder="1" applyAlignment="1">
      <alignment horizontal="center" vertical="center" wrapText="1"/>
      <protection/>
    </xf>
    <xf numFmtId="164" fontId="22" fillId="0" borderId="0" xfId="89" applyNumberFormat="1" applyFont="1" applyBorder="1" applyAlignment="1">
      <alignment horizontal="right"/>
      <protection/>
    </xf>
    <xf numFmtId="164" fontId="20" fillId="0" borderId="0" xfId="89" applyNumberFormat="1" applyFont="1" applyBorder="1" applyAlignment="1">
      <alignment horizontal="right" vertical="center" wrapText="1"/>
      <protection/>
    </xf>
    <xf numFmtId="164" fontId="20" fillId="0" borderId="0" xfId="89" applyNumberFormat="1" applyFont="1" applyBorder="1" applyAlignment="1">
      <alignment horizontal="right" wrapText="1"/>
      <protection/>
    </xf>
    <xf numFmtId="0" fontId="20" fillId="0" borderId="0" xfId="0" applyFont="1" applyBorder="1" applyAlignment="1">
      <alignment horizontal="right" vertical="center"/>
    </xf>
    <xf numFmtId="0" fontId="22" fillId="0" borderId="0" xfId="89" applyFont="1" applyBorder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89" applyFont="1" applyBorder="1" applyAlignment="1">
      <alignment horizontal="center" vertical="center" wrapText="1"/>
      <protection/>
    </xf>
    <xf numFmtId="164" fontId="22" fillId="0" borderId="0" xfId="89" applyNumberFormat="1" applyFont="1" applyBorder="1" applyAlignment="1">
      <alignment horizontal="right" vertical="center"/>
      <protection/>
    </xf>
    <xf numFmtId="165" fontId="22" fillId="0" borderId="0" xfId="0" applyNumberFormat="1" applyFont="1" applyFill="1" applyBorder="1" applyAlignment="1">
      <alignment horizontal="right" vertical="center"/>
    </xf>
    <xf numFmtId="166" fontId="20" fillId="26" borderId="0" xfId="0" applyNumberFormat="1" applyFont="1" applyFill="1" applyBorder="1" applyAlignment="1">
      <alignment horizontal="right" vertical="center" wrapText="1"/>
    </xf>
    <xf numFmtId="166" fontId="20" fillId="26" borderId="0" xfId="0" applyNumberFormat="1" applyFont="1" applyFill="1" applyBorder="1" applyAlignment="1">
      <alignment horizontal="center" vertical="center" wrapText="1"/>
    </xf>
    <xf numFmtId="0" fontId="22" fillId="26" borderId="0" xfId="89" applyFont="1" applyFill="1" applyBorder="1" applyAlignment="1">
      <alignment horizontal="right" vertical="center"/>
      <protection/>
    </xf>
    <xf numFmtId="0" fontId="20" fillId="26" borderId="0" xfId="0" applyFont="1" applyFill="1" applyBorder="1" applyAlignment="1">
      <alignment horizontal="right" vertical="center"/>
    </xf>
    <xf numFmtId="0" fontId="22" fillId="26" borderId="0" xfId="89" applyFont="1" applyFill="1" applyBorder="1" applyAlignment="1">
      <alignment horizontal="center" vertical="center" wrapText="1"/>
      <protection/>
    </xf>
    <xf numFmtId="0" fontId="0" fillId="26" borderId="0" xfId="89" applyFill="1" applyBorder="1">
      <alignment/>
      <protection/>
    </xf>
    <xf numFmtId="0" fontId="20" fillId="0" borderId="22" xfId="0" applyFont="1" applyBorder="1" applyAlignment="1">
      <alignment horizontal="right"/>
    </xf>
    <xf numFmtId="164" fontId="22" fillId="0" borderId="0" xfId="89" applyNumberFormat="1" applyFont="1" applyBorder="1" applyAlignment="1">
      <alignment horizontal="center" vertical="center"/>
      <protection/>
    </xf>
    <xf numFmtId="164" fontId="28" fillId="0" borderId="0" xfId="89" applyNumberFormat="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Лист1" xfId="87"/>
    <cellStyle name="Обычный_Приложения 2014-2016l" xfId="88"/>
    <cellStyle name="Обычный_Приложения2013-2015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2"/>
  <sheetViews>
    <sheetView zoomScale="85" zoomScaleNormal="85" zoomScalePageLayoutView="0" workbookViewId="0" topLeftCell="A1">
      <selection activeCell="J27" sqref="J27"/>
    </sheetView>
  </sheetViews>
  <sheetFormatPr defaultColWidth="7.00390625" defaultRowHeight="12.75"/>
  <cols>
    <col min="1" max="1" width="23.375" style="1" customWidth="1"/>
    <col min="2" max="2" width="49.375" style="2" customWidth="1"/>
    <col min="3" max="3" width="10.375" style="1" customWidth="1"/>
    <col min="4" max="4" width="12.00390625" style="1" customWidth="1"/>
    <col min="5" max="5" width="11.00390625" style="1" customWidth="1"/>
    <col min="6" max="16384" width="7.00390625" style="3" customWidth="1"/>
  </cols>
  <sheetData>
    <row r="1" spans="1:5" ht="12.75" customHeight="1">
      <c r="A1" s="4"/>
      <c r="B1" s="5"/>
      <c r="C1" s="6"/>
      <c r="D1" s="484" t="s">
        <v>0</v>
      </c>
      <c r="E1" s="484"/>
    </row>
    <row r="2" spans="1:5" ht="12.75" customHeight="1">
      <c r="A2" s="4"/>
      <c r="B2" s="485" t="s">
        <v>1</v>
      </c>
      <c r="C2" s="485"/>
      <c r="D2" s="485"/>
      <c r="E2" s="485"/>
    </row>
    <row r="3" spans="1:5" ht="12.75" customHeight="1">
      <c r="A3" s="4"/>
      <c r="B3" s="485" t="s">
        <v>2</v>
      </c>
      <c r="C3" s="485"/>
      <c r="D3" s="485"/>
      <c r="E3" s="485"/>
    </row>
    <row r="4" spans="1:5" ht="12.75" customHeight="1">
      <c r="A4" s="4"/>
      <c r="B4" s="481" t="s">
        <v>679</v>
      </c>
      <c r="C4" s="481"/>
      <c r="D4" s="481"/>
      <c r="E4" s="481"/>
    </row>
    <row r="5" spans="1:5" ht="12.75" customHeight="1">
      <c r="A5" s="4"/>
      <c r="B5" s="486"/>
      <c r="C5" s="486"/>
      <c r="D5" s="486"/>
      <c r="E5" s="486"/>
    </row>
    <row r="6" spans="1:5" ht="12.75" customHeight="1">
      <c r="A6" s="4"/>
      <c r="B6" s="487" t="s">
        <v>3</v>
      </c>
      <c r="C6" s="487"/>
      <c r="D6" s="487"/>
      <c r="E6" s="487"/>
    </row>
    <row r="7" spans="1:5" ht="19.5" customHeight="1">
      <c r="A7" s="4"/>
      <c r="B7" s="479" t="s">
        <v>1</v>
      </c>
      <c r="C7" s="479"/>
      <c r="D7" s="479"/>
      <c r="E7" s="479"/>
    </row>
    <row r="8" spans="1:5" ht="12.75" customHeight="1">
      <c r="A8" s="4"/>
      <c r="B8" s="480" t="s">
        <v>4</v>
      </c>
      <c r="C8" s="480"/>
      <c r="D8" s="480"/>
      <c r="E8" s="480"/>
    </row>
    <row r="9" spans="1:5" ht="15.75" customHeight="1">
      <c r="A9" s="4"/>
      <c r="B9" s="481" t="s">
        <v>5</v>
      </c>
      <c r="C9" s="481"/>
      <c r="D9" s="481"/>
      <c r="E9" s="481"/>
    </row>
    <row r="10" spans="1:5" ht="12.75" customHeight="1">
      <c r="A10" s="4"/>
      <c r="B10" s="482"/>
      <c r="C10" s="482"/>
      <c r="D10" s="482"/>
      <c r="E10" s="482"/>
    </row>
    <row r="11" spans="1:5" ht="12.75" customHeight="1">
      <c r="A11" s="483" t="s">
        <v>6</v>
      </c>
      <c r="B11" s="483"/>
      <c r="C11" s="483"/>
      <c r="D11" s="483"/>
      <c r="E11" s="483"/>
    </row>
    <row r="12" spans="1:5" ht="12.75" customHeight="1">
      <c r="A12" s="483" t="s">
        <v>7</v>
      </c>
      <c r="B12" s="483"/>
      <c r="C12" s="483"/>
      <c r="D12" s="483"/>
      <c r="E12" s="483"/>
    </row>
    <row r="13" spans="1:5" ht="12.75" customHeight="1">
      <c r="A13" s="8"/>
      <c r="B13" s="8"/>
      <c r="C13" s="8"/>
      <c r="D13" s="4"/>
      <c r="E13" s="4"/>
    </row>
    <row r="14" spans="1:5" ht="14.25" customHeight="1">
      <c r="A14" s="4"/>
      <c r="B14" s="9"/>
      <c r="C14" s="4"/>
      <c r="D14" s="478" t="s">
        <v>8</v>
      </c>
      <c r="E14" s="478"/>
    </row>
    <row r="15" spans="1:5" ht="14.25" customHeight="1">
      <c r="A15" s="11" t="s">
        <v>9</v>
      </c>
      <c r="B15" s="11" t="s">
        <v>10</v>
      </c>
      <c r="C15" s="11">
        <v>2022</v>
      </c>
      <c r="D15" s="11">
        <v>2023</v>
      </c>
      <c r="E15" s="11">
        <v>2024</v>
      </c>
    </row>
    <row r="16" spans="1:5" ht="27.75" customHeight="1">
      <c r="A16" s="12"/>
      <c r="B16" s="13" t="s">
        <v>11</v>
      </c>
      <c r="C16" s="14">
        <f>C24+C17</f>
        <v>8000.000000000058</v>
      </c>
      <c r="D16" s="14">
        <f>D24+D17</f>
        <v>4203.100000000035</v>
      </c>
      <c r="E16" s="14">
        <f>E24+E17</f>
        <v>5116.000000000029</v>
      </c>
    </row>
    <row r="17" spans="1:5" ht="27.75" customHeight="1">
      <c r="A17" s="15" t="s">
        <v>12</v>
      </c>
      <c r="B17" s="16" t="s">
        <v>13</v>
      </c>
      <c r="C17" s="14">
        <f>C18+C22</f>
        <v>0</v>
      </c>
      <c r="D17" s="17">
        <f>D18+D22</f>
        <v>0</v>
      </c>
      <c r="E17" s="17">
        <f>E18+E22</f>
        <v>0</v>
      </c>
    </row>
    <row r="18" spans="1:5" ht="27.75" customHeight="1">
      <c r="A18" s="15" t="s">
        <v>14</v>
      </c>
      <c r="B18" s="18" t="s">
        <v>15</v>
      </c>
      <c r="C18" s="14">
        <f>C19</f>
        <v>3000</v>
      </c>
      <c r="D18" s="14">
        <f>D19</f>
        <v>3000</v>
      </c>
      <c r="E18" s="14">
        <f>E19</f>
        <v>0</v>
      </c>
    </row>
    <row r="19" spans="1:5" ht="40.5" customHeight="1">
      <c r="A19" s="19" t="s">
        <v>16</v>
      </c>
      <c r="B19" s="20" t="s">
        <v>17</v>
      </c>
      <c r="C19" s="14">
        <v>3000</v>
      </c>
      <c r="D19" s="17">
        <v>3000</v>
      </c>
      <c r="E19" s="17">
        <v>0</v>
      </c>
    </row>
    <row r="20" spans="1:5" ht="45">
      <c r="A20" s="19" t="s">
        <v>18</v>
      </c>
      <c r="B20" s="21" t="s">
        <v>19</v>
      </c>
      <c r="C20" s="14">
        <f>C21</f>
        <v>3000</v>
      </c>
      <c r="D20" s="14">
        <f>D21</f>
        <v>0</v>
      </c>
      <c r="E20" s="14">
        <f>E21</f>
        <v>0</v>
      </c>
    </row>
    <row r="21" spans="1:5" ht="57">
      <c r="A21" s="19" t="s">
        <v>18</v>
      </c>
      <c r="B21" s="22" t="s">
        <v>20</v>
      </c>
      <c r="C21" s="14">
        <v>3000</v>
      </c>
      <c r="D21" s="17">
        <v>0</v>
      </c>
      <c r="E21" s="17">
        <v>0</v>
      </c>
    </row>
    <row r="22" spans="1:5" ht="40.5" customHeight="1">
      <c r="A22" s="23" t="s">
        <v>21</v>
      </c>
      <c r="B22" s="13" t="s">
        <v>22</v>
      </c>
      <c r="C22" s="14">
        <f>C23</f>
        <v>-3000</v>
      </c>
      <c r="D22" s="17">
        <f>D23</f>
        <v>-3000</v>
      </c>
      <c r="E22" s="17">
        <f>E23</f>
        <v>0</v>
      </c>
    </row>
    <row r="23" spans="1:5" ht="40.5" customHeight="1">
      <c r="A23" s="19" t="s">
        <v>23</v>
      </c>
      <c r="B23" s="24" t="s">
        <v>24</v>
      </c>
      <c r="C23" s="14">
        <v>-3000</v>
      </c>
      <c r="D23" s="17">
        <v>-3000</v>
      </c>
      <c r="E23" s="17">
        <v>0</v>
      </c>
    </row>
    <row r="24" spans="1:5" ht="27.75" customHeight="1">
      <c r="A24" s="23" t="s">
        <v>25</v>
      </c>
      <c r="B24" s="13" t="s">
        <v>26</v>
      </c>
      <c r="C24" s="14">
        <f>C25+C29</f>
        <v>8000.000000000058</v>
      </c>
      <c r="D24" s="14">
        <f>D25+D29</f>
        <v>4203.100000000035</v>
      </c>
      <c r="E24" s="17">
        <f>E25+E29</f>
        <v>5116.000000000029</v>
      </c>
    </row>
    <row r="25" spans="1:5" ht="15.75" customHeight="1">
      <c r="A25" s="19" t="s">
        <v>27</v>
      </c>
      <c r="B25" s="20" t="s">
        <v>28</v>
      </c>
      <c r="C25" s="25">
        <f aca="true" t="shared" si="0" ref="C25:E27">C26</f>
        <v>-354030</v>
      </c>
      <c r="D25" s="26">
        <f t="shared" si="0"/>
        <v>-254518.19999999998</v>
      </c>
      <c r="E25" s="26">
        <f t="shared" si="0"/>
        <v>-233021</v>
      </c>
    </row>
    <row r="26" spans="1:5" ht="14.25" customHeight="1">
      <c r="A26" s="19" t="s">
        <v>29</v>
      </c>
      <c r="B26" s="20" t="s">
        <v>30</v>
      </c>
      <c r="C26" s="25">
        <f t="shared" si="0"/>
        <v>-354030</v>
      </c>
      <c r="D26" s="26">
        <f t="shared" si="0"/>
        <v>-254518.19999999998</v>
      </c>
      <c r="E26" s="26">
        <f t="shared" si="0"/>
        <v>-233021</v>
      </c>
    </row>
    <row r="27" spans="1:5" ht="27.75" customHeight="1">
      <c r="A27" s="19" t="s">
        <v>31</v>
      </c>
      <c r="B27" s="20" t="s">
        <v>32</v>
      </c>
      <c r="C27" s="25">
        <f t="shared" si="0"/>
        <v>-354030</v>
      </c>
      <c r="D27" s="26">
        <f t="shared" si="0"/>
        <v>-254518.19999999998</v>
      </c>
      <c r="E27" s="26">
        <f t="shared" si="0"/>
        <v>-233021</v>
      </c>
    </row>
    <row r="28" spans="1:5" ht="27.75" customHeight="1">
      <c r="A28" s="19" t="s">
        <v>33</v>
      </c>
      <c r="B28" s="27" t="s">
        <v>34</v>
      </c>
      <c r="C28" s="25">
        <f>'Прил.4'!C15*(-1)-'Прил. 12'!C20-'Прил. 12'!C22</f>
        <v>-354030</v>
      </c>
      <c r="D28" s="25">
        <f>'Прил.4'!D15*(-1)-'Прил. 12'!D20</f>
        <v>-254518.19999999998</v>
      </c>
      <c r="E28" s="25">
        <f>'Прил.4'!E15*(-1)-'Прил. 12'!E20</f>
        <v>-233021</v>
      </c>
    </row>
    <row r="29" spans="1:5" ht="14.25" customHeight="1">
      <c r="A29" s="19" t="s">
        <v>35</v>
      </c>
      <c r="B29" s="20" t="s">
        <v>36</v>
      </c>
      <c r="C29" s="25">
        <f aca="true" t="shared" si="1" ref="C29:E31">C30</f>
        <v>362030.00000000006</v>
      </c>
      <c r="D29" s="26">
        <f t="shared" si="1"/>
        <v>258721.30000000002</v>
      </c>
      <c r="E29" s="26">
        <f t="shared" si="1"/>
        <v>238137.00000000003</v>
      </c>
    </row>
    <row r="30" spans="1:5" ht="14.25" customHeight="1">
      <c r="A30" s="19" t="s">
        <v>37</v>
      </c>
      <c r="B30" s="20" t="s">
        <v>38</v>
      </c>
      <c r="C30" s="25">
        <f t="shared" si="1"/>
        <v>362030.00000000006</v>
      </c>
      <c r="D30" s="26">
        <f t="shared" si="1"/>
        <v>258721.30000000002</v>
      </c>
      <c r="E30" s="26">
        <f t="shared" si="1"/>
        <v>238137.00000000003</v>
      </c>
    </row>
    <row r="31" spans="1:5" ht="27.75" customHeight="1">
      <c r="A31" s="19" t="s">
        <v>39</v>
      </c>
      <c r="B31" s="20" t="s">
        <v>40</v>
      </c>
      <c r="C31" s="25">
        <f t="shared" si="1"/>
        <v>362030.00000000006</v>
      </c>
      <c r="D31" s="26">
        <f t="shared" si="1"/>
        <v>258721.30000000002</v>
      </c>
      <c r="E31" s="26">
        <f t="shared" si="1"/>
        <v>238137.00000000003</v>
      </c>
    </row>
    <row r="32" spans="1:5" ht="26.25" customHeight="1">
      <c r="A32" s="19" t="s">
        <v>41</v>
      </c>
      <c r="B32" s="27" t="s">
        <v>42</v>
      </c>
      <c r="C32" s="25">
        <f>'Прил.6.'!E14-C23</f>
        <v>362030.00000000006</v>
      </c>
      <c r="D32" s="25">
        <f>'Прил.6.'!F14-D23</f>
        <v>258721.30000000002</v>
      </c>
      <c r="E32" s="25">
        <f>'Прил.6.'!G14-E23</f>
        <v>238137.00000000003</v>
      </c>
    </row>
  </sheetData>
  <sheetProtection selectLockedCells="1" selectUnlockedCells="1"/>
  <mergeCells count="13">
    <mergeCell ref="D1:E1"/>
    <mergeCell ref="B2:E2"/>
    <mergeCell ref="B3:E3"/>
    <mergeCell ref="B4:E4"/>
    <mergeCell ref="B5:E5"/>
    <mergeCell ref="B6:E6"/>
    <mergeCell ref="D14:E14"/>
    <mergeCell ref="B7:E7"/>
    <mergeCell ref="B8:E8"/>
    <mergeCell ref="B9:E9"/>
    <mergeCell ref="B10:E10"/>
    <mergeCell ref="A11:E11"/>
    <mergeCell ref="A12:E12"/>
  </mergeCells>
  <printOptions/>
  <pageMargins left="0.9097222222222222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="85" zoomScaleNormal="85" zoomScalePageLayoutView="0" workbookViewId="0" topLeftCell="A10">
      <selection activeCell="B4" sqref="B4"/>
    </sheetView>
  </sheetViews>
  <sheetFormatPr defaultColWidth="8.00390625" defaultRowHeight="12.75"/>
  <cols>
    <col min="1" max="1" width="5.375" style="3" customWidth="1"/>
    <col min="2" max="2" width="62.375" style="3" customWidth="1"/>
    <col min="3" max="3" width="14.00390625" style="78" customWidth="1"/>
    <col min="4" max="4" width="10.625" style="78" customWidth="1"/>
    <col min="5" max="5" width="11.375" style="78" customWidth="1"/>
    <col min="6" max="16384" width="8.00390625" style="3" customWidth="1"/>
  </cols>
  <sheetData>
    <row r="1" spans="2:5" ht="12.75" customHeight="1">
      <c r="B1" s="5"/>
      <c r="C1" s="6"/>
      <c r="D1" s="484" t="s">
        <v>663</v>
      </c>
      <c r="E1" s="484"/>
    </row>
    <row r="2" spans="2:5" ht="12.75" customHeight="1">
      <c r="B2" s="485" t="s">
        <v>1</v>
      </c>
      <c r="C2" s="485"/>
      <c r="D2" s="485"/>
      <c r="E2" s="485"/>
    </row>
    <row r="3" spans="2:5" ht="12.75" customHeight="1">
      <c r="B3" s="485" t="s">
        <v>2</v>
      </c>
      <c r="C3" s="485"/>
      <c r="D3" s="485"/>
      <c r="E3" s="485"/>
    </row>
    <row r="4" spans="2:10" ht="12.75" customHeight="1">
      <c r="B4" s="481" t="s">
        <v>664</v>
      </c>
      <c r="C4" s="481"/>
      <c r="D4" s="481"/>
      <c r="E4" s="481"/>
      <c r="F4" s="135"/>
      <c r="G4" s="135"/>
      <c r="H4" s="135"/>
      <c r="I4" s="135"/>
      <c r="J4" s="135"/>
    </row>
    <row r="6" spans="2:8" ht="12.75" customHeight="1">
      <c r="B6" s="435"/>
      <c r="C6" s="458"/>
      <c r="D6" s="458"/>
      <c r="E6" s="35" t="s">
        <v>665</v>
      </c>
      <c r="F6" s="459"/>
      <c r="G6" s="459"/>
      <c r="H6" s="459"/>
    </row>
    <row r="7" spans="2:8" ht="12.75" customHeight="1">
      <c r="B7" s="435"/>
      <c r="C7" s="460"/>
      <c r="D7" s="460"/>
      <c r="E7" s="461" t="s">
        <v>654</v>
      </c>
      <c r="F7" s="462"/>
      <c r="G7" s="462"/>
      <c r="H7" s="462"/>
    </row>
    <row r="8" spans="2:8" ht="12.75" customHeight="1">
      <c r="B8" s="435"/>
      <c r="C8" s="460"/>
      <c r="D8" s="460"/>
      <c r="E8" s="461" t="s">
        <v>4</v>
      </c>
      <c r="F8" s="462"/>
      <c r="G8" s="462"/>
      <c r="H8" s="462"/>
    </row>
    <row r="9" spans="2:5" ht="12.75" customHeight="1">
      <c r="B9" s="481" t="s">
        <v>5</v>
      </c>
      <c r="C9" s="481"/>
      <c r="D9" s="481"/>
      <c r="E9" s="481"/>
    </row>
    <row r="10" spans="2:5" ht="12.75" customHeight="1">
      <c r="B10" s="29"/>
      <c r="C10" s="31"/>
      <c r="D10" s="31"/>
      <c r="E10" s="31"/>
    </row>
    <row r="11" spans="2:8" ht="12.75" customHeight="1">
      <c r="B11" s="493" t="s">
        <v>666</v>
      </c>
      <c r="C11" s="493"/>
      <c r="D11" s="493"/>
      <c r="E11" s="493"/>
      <c r="F11" s="446"/>
      <c r="G11" s="446"/>
      <c r="H11" s="446"/>
    </row>
    <row r="12" spans="2:8" ht="15.75" customHeight="1">
      <c r="B12" s="493"/>
      <c r="C12" s="493"/>
      <c r="D12" s="493"/>
      <c r="E12" s="493"/>
      <c r="F12" s="446"/>
      <c r="G12" s="446"/>
      <c r="H12" s="446"/>
    </row>
    <row r="13" spans="2:8" ht="14.25" customHeight="1">
      <c r="B13" s="493"/>
      <c r="C13" s="493"/>
      <c r="D13" s="493"/>
      <c r="E13" s="493"/>
      <c r="F13" s="463"/>
      <c r="G13" s="463"/>
      <c r="H13" s="463"/>
    </row>
    <row r="14" spans="2:5" ht="12.75" customHeight="1">
      <c r="B14" s="519"/>
      <c r="C14" s="519"/>
      <c r="D14" s="31"/>
      <c r="E14" s="31"/>
    </row>
    <row r="15" spans="2:5" ht="12.75" customHeight="1">
      <c r="B15" s="513"/>
      <c r="C15" s="513"/>
      <c r="D15" s="31"/>
      <c r="E15" s="6" t="s">
        <v>180</v>
      </c>
    </row>
    <row r="16" spans="2:5" ht="46.5" customHeight="1">
      <c r="B16" s="494" t="s">
        <v>667</v>
      </c>
      <c r="C16" s="494" t="s">
        <v>8</v>
      </c>
      <c r="D16" s="494"/>
      <c r="E16" s="494"/>
    </row>
    <row r="17" spans="2:5" ht="15.75" customHeight="1">
      <c r="B17" s="494"/>
      <c r="C17" s="11" t="s">
        <v>47</v>
      </c>
      <c r="D17" s="10" t="s">
        <v>48</v>
      </c>
      <c r="E17" s="10" t="s">
        <v>49</v>
      </c>
    </row>
    <row r="18" spans="2:5" ht="15.75" customHeight="1">
      <c r="B18" s="464" t="s">
        <v>668</v>
      </c>
      <c r="C18" s="25">
        <f>C19</f>
        <v>3000</v>
      </c>
      <c r="D18" s="25">
        <f>D19</f>
        <v>0</v>
      </c>
      <c r="E18" s="25">
        <f>E19</f>
        <v>0</v>
      </c>
    </row>
    <row r="19" spans="2:5" ht="27.75" customHeight="1">
      <c r="B19" s="465" t="s">
        <v>669</v>
      </c>
      <c r="C19" s="25">
        <f>C20+C23+C22</f>
        <v>3000</v>
      </c>
      <c r="D19" s="25">
        <f>D20+D23</f>
        <v>0</v>
      </c>
      <c r="E19" s="25">
        <f>E20-E23</f>
        <v>0</v>
      </c>
    </row>
    <row r="20" spans="2:5" ht="27.75" customHeight="1">
      <c r="B20" s="20" t="s">
        <v>17</v>
      </c>
      <c r="C20" s="25">
        <v>3000</v>
      </c>
      <c r="D20" s="25">
        <v>3000</v>
      </c>
      <c r="E20" s="25">
        <v>0</v>
      </c>
    </row>
    <row r="21" spans="2:5" ht="27.75" customHeight="1">
      <c r="B21" s="21" t="s">
        <v>19</v>
      </c>
      <c r="C21" s="25">
        <f>C22</f>
        <v>3000</v>
      </c>
      <c r="D21" s="25"/>
      <c r="E21" s="25"/>
    </row>
    <row r="22" spans="2:5" ht="42.75">
      <c r="B22" s="22" t="s">
        <v>20</v>
      </c>
      <c r="C22" s="25">
        <v>3000</v>
      </c>
      <c r="D22" s="25"/>
      <c r="E22" s="25"/>
    </row>
    <row r="23" spans="2:5" s="443" customFormat="1" ht="27.75" customHeight="1">
      <c r="B23" s="20" t="s">
        <v>670</v>
      </c>
      <c r="C23" s="25">
        <v>-3000</v>
      </c>
      <c r="D23" s="25">
        <v>-3000</v>
      </c>
      <c r="E23" s="25">
        <v>0</v>
      </c>
    </row>
  </sheetData>
  <sheetProtection selectLockedCells="1" selectUnlockedCells="1"/>
  <mergeCells count="10">
    <mergeCell ref="B14:C14"/>
    <mergeCell ref="B15:C15"/>
    <mergeCell ref="B16:B17"/>
    <mergeCell ref="C16:E16"/>
    <mergeCell ref="D1:E1"/>
    <mergeCell ref="B2:E2"/>
    <mergeCell ref="B3:E3"/>
    <mergeCell ref="B4:E4"/>
    <mergeCell ref="B9:E9"/>
    <mergeCell ref="B11:E1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4"/>
  <sheetViews>
    <sheetView zoomScale="85" zoomScaleNormal="85" zoomScalePageLayoutView="0" workbookViewId="0" topLeftCell="A1">
      <selection activeCell="B4" sqref="B4:E4"/>
    </sheetView>
  </sheetViews>
  <sheetFormatPr defaultColWidth="7.125" defaultRowHeight="12.75"/>
  <cols>
    <col min="1" max="1" width="4.75390625" style="3" customWidth="1"/>
    <col min="2" max="2" width="61.75390625" style="3" customWidth="1"/>
    <col min="3" max="3" width="15.125" style="78" customWidth="1"/>
    <col min="4" max="4" width="11.75390625" style="78" customWidth="1"/>
    <col min="5" max="5" width="15.125" style="78" customWidth="1"/>
    <col min="6" max="16384" width="7.125" style="3" customWidth="1"/>
  </cols>
  <sheetData>
    <row r="1" spans="2:5" ht="12.75" customHeight="1">
      <c r="B1" s="5"/>
      <c r="C1" s="6"/>
      <c r="D1" s="484" t="s">
        <v>671</v>
      </c>
      <c r="E1" s="484"/>
    </row>
    <row r="2" spans="2:5" ht="12.75" customHeight="1">
      <c r="B2" s="485" t="s">
        <v>1</v>
      </c>
      <c r="C2" s="485"/>
      <c r="D2" s="485"/>
      <c r="E2" s="485"/>
    </row>
    <row r="3" spans="2:5" ht="12.75" customHeight="1">
      <c r="B3" s="485" t="s">
        <v>2</v>
      </c>
      <c r="C3" s="485"/>
      <c r="D3" s="485"/>
      <c r="E3" s="485"/>
    </row>
    <row r="4" spans="2:10" ht="12.75" customHeight="1">
      <c r="B4" s="481" t="s">
        <v>679</v>
      </c>
      <c r="C4" s="481"/>
      <c r="D4" s="481"/>
      <c r="E4" s="481"/>
      <c r="F4" s="135"/>
      <c r="G4" s="135"/>
      <c r="H4" s="135"/>
      <c r="I4" s="135"/>
      <c r="J4" s="135"/>
    </row>
    <row r="5" spans="2:3" ht="12.75" customHeight="1">
      <c r="B5" s="443"/>
      <c r="C5" s="466"/>
    </row>
    <row r="6" spans="2:3" ht="12.75" customHeight="1">
      <c r="B6" s="443"/>
      <c r="C6" s="466"/>
    </row>
    <row r="7" spans="2:5" ht="12.75" customHeight="1">
      <c r="B7" s="435"/>
      <c r="C7" s="505" t="s">
        <v>672</v>
      </c>
      <c r="D7" s="505"/>
      <c r="E7" s="505"/>
    </row>
    <row r="8" spans="2:5" ht="12.75" customHeight="1">
      <c r="B8" s="481" t="s">
        <v>45</v>
      </c>
      <c r="C8" s="481"/>
      <c r="D8" s="481"/>
      <c r="E8" s="481"/>
    </row>
    <row r="9" spans="2:5" ht="12.75" customHeight="1">
      <c r="B9" s="481" t="s">
        <v>4</v>
      </c>
      <c r="C9" s="481"/>
      <c r="D9" s="481"/>
      <c r="E9" s="481"/>
    </row>
    <row r="10" spans="2:8" ht="12.75" customHeight="1">
      <c r="B10" s="481" t="s">
        <v>5</v>
      </c>
      <c r="C10" s="481"/>
      <c r="D10" s="481"/>
      <c r="E10" s="481"/>
      <c r="F10" s="467"/>
      <c r="G10" s="467"/>
      <c r="H10" s="467"/>
    </row>
    <row r="11" spans="2:5" ht="12.75" customHeight="1">
      <c r="B11" s="29"/>
      <c r="C11" s="31"/>
      <c r="D11" s="31"/>
      <c r="E11" s="31"/>
    </row>
    <row r="12" spans="2:5" ht="12.75" customHeight="1">
      <c r="B12" s="483" t="s">
        <v>673</v>
      </c>
      <c r="C12" s="483"/>
      <c r="D12" s="483"/>
      <c r="E12" s="483"/>
    </row>
    <row r="13" spans="2:5" ht="12.75" customHeight="1">
      <c r="B13" s="483" t="s">
        <v>639</v>
      </c>
      <c r="C13" s="483"/>
      <c r="D13" s="483"/>
      <c r="E13" s="483"/>
    </row>
    <row r="14" spans="2:5" ht="12.75" customHeight="1">
      <c r="B14" s="513"/>
      <c r="C14" s="513"/>
      <c r="D14" s="31"/>
      <c r="E14" s="6" t="s">
        <v>180</v>
      </c>
    </row>
    <row r="15" spans="2:5" ht="46.5" customHeight="1">
      <c r="B15" s="11" t="s">
        <v>181</v>
      </c>
      <c r="C15" s="468" t="s">
        <v>47</v>
      </c>
      <c r="D15" s="468" t="s">
        <v>48</v>
      </c>
      <c r="E15" s="468" t="s">
        <v>49</v>
      </c>
    </row>
    <row r="16" spans="2:5" ht="14.25" customHeight="1">
      <c r="B16" s="469" t="s">
        <v>640</v>
      </c>
      <c r="C16" s="25">
        <v>789.1</v>
      </c>
      <c r="D16" s="25"/>
      <c r="E16" s="25"/>
    </row>
    <row r="17" spans="2:5" ht="14.25" customHeight="1">
      <c r="B17" s="469" t="s">
        <v>641</v>
      </c>
      <c r="C17" s="25">
        <v>20</v>
      </c>
      <c r="D17" s="25"/>
      <c r="E17" s="25"/>
    </row>
    <row r="18" spans="2:5" ht="14.25" customHeight="1">
      <c r="B18" s="469" t="s">
        <v>642</v>
      </c>
      <c r="C18" s="25">
        <v>886.2</v>
      </c>
      <c r="D18" s="25"/>
      <c r="E18" s="25"/>
    </row>
    <row r="19" spans="2:5" ht="14.25" customHeight="1">
      <c r="B19" s="333" t="s">
        <v>643</v>
      </c>
      <c r="C19" s="25">
        <v>1357</v>
      </c>
      <c r="D19" s="25"/>
      <c r="E19" s="25"/>
    </row>
    <row r="20" spans="2:5" ht="14.25" customHeight="1">
      <c r="B20" s="469" t="s">
        <v>644</v>
      </c>
      <c r="C20" s="25">
        <v>1621.4</v>
      </c>
      <c r="D20" s="25"/>
      <c r="E20" s="25"/>
    </row>
    <row r="21" spans="2:5" ht="14.25" customHeight="1">
      <c r="B21" s="469" t="s">
        <v>645</v>
      </c>
      <c r="C21" s="25">
        <v>111.3</v>
      </c>
      <c r="D21" s="25"/>
      <c r="E21" s="25"/>
    </row>
    <row r="22" spans="2:5" ht="15.75" customHeight="1">
      <c r="B22" s="469" t="s">
        <v>646</v>
      </c>
      <c r="C22" s="25"/>
      <c r="D22" s="25"/>
      <c r="E22" s="25"/>
    </row>
    <row r="23" spans="2:5" ht="15.75" customHeight="1">
      <c r="B23" s="469" t="s">
        <v>674</v>
      </c>
      <c r="C23" s="25">
        <v>602</v>
      </c>
      <c r="D23" s="25"/>
      <c r="E23" s="25"/>
    </row>
    <row r="24" spans="2:5" s="443" customFormat="1" ht="12.75" customHeight="1">
      <c r="B24" s="470" t="s">
        <v>647</v>
      </c>
      <c r="C24" s="14">
        <f>C16+C17+C18+C19+C20+C21+C22+C23</f>
        <v>5387.000000000001</v>
      </c>
      <c r="D24" s="14">
        <f>SUM(D16:D23)</f>
        <v>0</v>
      </c>
      <c r="E24" s="14">
        <f>SUM(E16:E23)</f>
        <v>0</v>
      </c>
    </row>
  </sheetData>
  <sheetProtection selectLockedCells="1" selectUnlockedCells="1"/>
  <mergeCells count="11">
    <mergeCell ref="B9:E9"/>
    <mergeCell ref="B10:E10"/>
    <mergeCell ref="B12:E12"/>
    <mergeCell ref="B13:E13"/>
    <mergeCell ref="B14:C14"/>
    <mergeCell ref="D1:E1"/>
    <mergeCell ref="B2:E2"/>
    <mergeCell ref="B3:E3"/>
    <mergeCell ref="B4:E4"/>
    <mergeCell ref="C7:E7"/>
    <mergeCell ref="B8:E8"/>
  </mergeCells>
  <printOptions/>
  <pageMargins left="0.7875" right="0.7875" top="1.0527777777777778" bottom="1.0527777777777778" header="0.7875" footer="0.7875"/>
  <pageSetup horizontalDpi="300" verticalDpi="300" orientation="portrait" paperSize="9" scale="80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J39"/>
  <sheetViews>
    <sheetView tabSelected="1" workbookViewId="0" topLeftCell="A1">
      <selection activeCell="B2" sqref="B2:E2"/>
    </sheetView>
  </sheetViews>
  <sheetFormatPr defaultColWidth="7.125" defaultRowHeight="12.75"/>
  <cols>
    <col min="1" max="1" width="4.75390625" style="3" customWidth="1"/>
    <col min="2" max="2" width="61.75390625" style="3" customWidth="1"/>
    <col min="3" max="3" width="15.125" style="471" customWidth="1"/>
    <col min="4" max="4" width="11.75390625" style="471" customWidth="1"/>
    <col min="5" max="5" width="15.125" style="471" customWidth="1"/>
    <col min="6" max="16384" width="7.125" style="3" customWidth="1"/>
  </cols>
  <sheetData>
    <row r="1" spans="2:5" ht="12.75" customHeight="1">
      <c r="B1" s="5"/>
      <c r="C1" s="6"/>
      <c r="D1" s="484" t="s">
        <v>663</v>
      </c>
      <c r="E1" s="484"/>
    </row>
    <row r="2" spans="2:5" ht="12.75" customHeight="1">
      <c r="B2" s="485" t="s">
        <v>1</v>
      </c>
      <c r="C2" s="485"/>
      <c r="D2" s="485"/>
      <c r="E2" s="485"/>
    </row>
    <row r="3" spans="2:5" ht="12.75" customHeight="1">
      <c r="B3" s="485" t="s">
        <v>2</v>
      </c>
      <c r="C3" s="485"/>
      <c r="D3" s="485"/>
      <c r="E3" s="485"/>
    </row>
    <row r="4" spans="2:10" ht="12.75" customHeight="1">
      <c r="B4" s="481" t="s">
        <v>679</v>
      </c>
      <c r="C4" s="481"/>
      <c r="D4" s="481"/>
      <c r="E4" s="481"/>
      <c r="F4" s="135"/>
      <c r="G4" s="135"/>
      <c r="H4" s="135"/>
      <c r="I4" s="135"/>
      <c r="J4" s="135"/>
    </row>
    <row r="5" spans="2:3" ht="12.75" customHeight="1">
      <c r="B5" s="443"/>
      <c r="C5" s="446"/>
    </row>
    <row r="6" spans="2:5" ht="12.75" customHeight="1">
      <c r="B6" s="484" t="s">
        <v>675</v>
      </c>
      <c r="C6" s="484"/>
      <c r="D6" s="484"/>
      <c r="E6" s="484"/>
    </row>
    <row r="7" spans="2:5" ht="12.75" customHeight="1">
      <c r="B7" s="481" t="s">
        <v>45</v>
      </c>
      <c r="C7" s="481"/>
      <c r="D7" s="481"/>
      <c r="E7" s="481"/>
    </row>
    <row r="8" spans="2:5" ht="12.75" customHeight="1">
      <c r="B8" s="481" t="s">
        <v>4</v>
      </c>
      <c r="C8" s="481"/>
      <c r="D8" s="481"/>
      <c r="E8" s="481"/>
    </row>
    <row r="9" spans="2:8" ht="12.75" customHeight="1">
      <c r="B9" s="481" t="s">
        <v>5</v>
      </c>
      <c r="C9" s="481"/>
      <c r="D9" s="481"/>
      <c r="E9" s="481"/>
      <c r="F9" s="467"/>
      <c r="G9" s="467"/>
      <c r="H9" s="467"/>
    </row>
    <row r="10" spans="2:5" ht="12.75" customHeight="1">
      <c r="B10" s="29"/>
      <c r="C10" s="472"/>
      <c r="D10" s="472"/>
      <c r="E10" s="472"/>
    </row>
    <row r="11" spans="2:5" ht="12.75" customHeight="1">
      <c r="B11" s="521" t="s">
        <v>676</v>
      </c>
      <c r="C11" s="521"/>
      <c r="D11" s="521" t="s">
        <v>676</v>
      </c>
      <c r="E11" s="521"/>
    </row>
    <row r="12" spans="2:5" ht="12.75" customHeight="1">
      <c r="B12" s="483" t="s">
        <v>677</v>
      </c>
      <c r="C12" s="483"/>
      <c r="D12" s="483"/>
      <c r="E12" s="483"/>
    </row>
    <row r="13" spans="2:5" ht="12.75" customHeight="1">
      <c r="B13" s="513"/>
      <c r="C13" s="513"/>
      <c r="D13" s="472"/>
      <c r="E13" s="80" t="s">
        <v>180</v>
      </c>
    </row>
    <row r="14" spans="2:5" ht="46.5" customHeight="1">
      <c r="B14" s="11" t="s">
        <v>181</v>
      </c>
      <c r="C14" s="468" t="s">
        <v>47</v>
      </c>
      <c r="D14" s="468" t="s">
        <v>48</v>
      </c>
      <c r="E14" s="468" t="s">
        <v>49</v>
      </c>
    </row>
    <row r="15" spans="2:5" ht="14.25" customHeight="1">
      <c r="B15" s="469" t="s">
        <v>640</v>
      </c>
      <c r="C15" s="457">
        <v>59.8</v>
      </c>
      <c r="D15" s="457"/>
      <c r="E15" s="457"/>
    </row>
    <row r="16" spans="2:5" ht="14.25" customHeight="1">
      <c r="B16" s="469" t="s">
        <v>641</v>
      </c>
      <c r="C16" s="457">
        <v>926.9</v>
      </c>
      <c r="D16" s="457"/>
      <c r="E16" s="457"/>
    </row>
    <row r="17" spans="2:5" ht="14.25" customHeight="1">
      <c r="B17" s="469" t="s">
        <v>642</v>
      </c>
      <c r="C17" s="457">
        <v>233.9</v>
      </c>
      <c r="D17" s="457"/>
      <c r="E17" s="457"/>
    </row>
    <row r="18" spans="2:5" ht="14.25" customHeight="1">
      <c r="B18" s="333" t="s">
        <v>643</v>
      </c>
      <c r="C18" s="457">
        <v>497.5</v>
      </c>
      <c r="D18" s="457"/>
      <c r="E18" s="457"/>
    </row>
    <row r="19" spans="2:5" ht="14.25" customHeight="1">
      <c r="B19" s="469" t="s">
        <v>644</v>
      </c>
      <c r="C19" s="457"/>
      <c r="D19" s="457"/>
      <c r="E19" s="457"/>
    </row>
    <row r="20" spans="2:5" ht="14.25" customHeight="1">
      <c r="B20" s="469" t="s">
        <v>645</v>
      </c>
      <c r="C20" s="457">
        <v>361.5</v>
      </c>
      <c r="D20" s="457"/>
      <c r="E20" s="457"/>
    </row>
    <row r="21" spans="2:5" ht="15.75" customHeight="1">
      <c r="B21" s="469" t="s">
        <v>646</v>
      </c>
      <c r="C21" s="457">
        <v>468.5</v>
      </c>
      <c r="D21" s="457"/>
      <c r="E21" s="457"/>
    </row>
    <row r="22" spans="2:5" ht="15.75" customHeight="1">
      <c r="B22" s="469" t="s">
        <v>674</v>
      </c>
      <c r="C22" s="457">
        <v>137.1</v>
      </c>
      <c r="D22" s="457"/>
      <c r="E22" s="457"/>
    </row>
    <row r="23" spans="2:5" s="443" customFormat="1" ht="12.75" customHeight="1">
      <c r="B23" s="470" t="s">
        <v>647</v>
      </c>
      <c r="C23" s="14">
        <f>SUM(C15:C22)</f>
        <v>2685.2</v>
      </c>
      <c r="D23" s="17">
        <f>SUM(D15:D22)</f>
        <v>0</v>
      </c>
      <c r="E23" s="17">
        <f>SUM(E15:E22)</f>
        <v>0</v>
      </c>
    </row>
    <row r="25" spans="2:5" ht="12.75" customHeight="1">
      <c r="B25" s="521" t="s">
        <v>676</v>
      </c>
      <c r="C25" s="521"/>
      <c r="D25" s="521" t="s">
        <v>676</v>
      </c>
      <c r="E25" s="521"/>
    </row>
    <row r="26" spans="2:5" ht="12.75" customHeight="1">
      <c r="B26" s="483" t="s">
        <v>678</v>
      </c>
      <c r="C26" s="483"/>
      <c r="D26" s="483"/>
      <c r="E26" s="483"/>
    </row>
    <row r="27" spans="2:5" ht="12.75" customHeight="1">
      <c r="B27" s="513"/>
      <c r="C27" s="513"/>
      <c r="D27" s="472"/>
      <c r="E27" s="80" t="s">
        <v>180</v>
      </c>
    </row>
    <row r="28" spans="2:5" ht="12.75" customHeight="1">
      <c r="B28" s="11" t="s">
        <v>181</v>
      </c>
      <c r="C28" s="468" t="s">
        <v>47</v>
      </c>
      <c r="D28" s="468" t="s">
        <v>48</v>
      </c>
      <c r="E28" s="468" t="s">
        <v>49</v>
      </c>
    </row>
    <row r="29" spans="2:5" ht="12.75" customHeight="1">
      <c r="B29" s="469" t="s">
        <v>640</v>
      </c>
      <c r="C29" s="457">
        <v>6.8</v>
      </c>
      <c r="D29" s="457"/>
      <c r="E29" s="457"/>
    </row>
    <row r="30" spans="2:5" ht="12.75" customHeight="1">
      <c r="B30" s="469" t="s">
        <v>641</v>
      </c>
      <c r="C30" s="457">
        <v>27</v>
      </c>
      <c r="D30" s="457"/>
      <c r="E30" s="457"/>
    </row>
    <row r="31" spans="2:5" ht="12.75" customHeight="1">
      <c r="B31" s="469" t="s">
        <v>642</v>
      </c>
      <c r="C31" s="457"/>
      <c r="D31" s="457"/>
      <c r="E31" s="457"/>
    </row>
    <row r="32" spans="2:5" ht="12.75" customHeight="1">
      <c r="B32" s="333" t="s">
        <v>643</v>
      </c>
      <c r="C32" s="457"/>
      <c r="D32" s="457"/>
      <c r="E32" s="457"/>
    </row>
    <row r="33" spans="2:5" ht="12.75" customHeight="1">
      <c r="B33" s="469" t="s">
        <v>644</v>
      </c>
      <c r="C33" s="457"/>
      <c r="D33" s="457"/>
      <c r="E33" s="457"/>
    </row>
    <row r="34" spans="2:5" ht="12.75" customHeight="1">
      <c r="B34" s="469" t="s">
        <v>645</v>
      </c>
      <c r="C34" s="457"/>
      <c r="D34" s="457"/>
      <c r="E34" s="457"/>
    </row>
    <row r="35" spans="2:5" ht="12.75" customHeight="1">
      <c r="B35" s="469" t="s">
        <v>646</v>
      </c>
      <c r="C35" s="457"/>
      <c r="D35" s="457"/>
      <c r="E35" s="457"/>
    </row>
    <row r="36" spans="2:5" ht="12.75" customHeight="1">
      <c r="B36" s="469" t="s">
        <v>674</v>
      </c>
      <c r="C36" s="457">
        <v>116.2</v>
      </c>
      <c r="D36" s="457"/>
      <c r="E36" s="457"/>
    </row>
    <row r="37" spans="2:5" ht="12.75" customHeight="1">
      <c r="B37" s="470" t="s">
        <v>647</v>
      </c>
      <c r="C37" s="14">
        <f>SUM(C29:C36)</f>
        <v>150</v>
      </c>
      <c r="D37" s="17">
        <f>SUM(D29:D36)</f>
        <v>0</v>
      </c>
      <c r="E37" s="17">
        <f>SUM(E29:E36)</f>
        <v>0</v>
      </c>
    </row>
    <row r="38" spans="2:5" ht="12.75" customHeight="1">
      <c r="B38" s="435"/>
      <c r="C38" s="472"/>
      <c r="D38" s="472"/>
      <c r="E38" s="472"/>
    </row>
    <row r="39" spans="2:5" ht="12.75" customHeight="1">
      <c r="B39" s="473"/>
      <c r="C39" s="474"/>
      <c r="D39" s="474"/>
      <c r="E39" s="474"/>
    </row>
  </sheetData>
  <sheetProtection selectLockedCells="1" selectUnlockedCells="1"/>
  <mergeCells count="14">
    <mergeCell ref="D1:E1"/>
    <mergeCell ref="B2:E2"/>
    <mergeCell ref="B3:E3"/>
    <mergeCell ref="B4:E4"/>
    <mergeCell ref="B6:E6"/>
    <mergeCell ref="B7:E7"/>
    <mergeCell ref="B26:E26"/>
    <mergeCell ref="B27:C27"/>
    <mergeCell ref="B8:E8"/>
    <mergeCell ref="B9:E9"/>
    <mergeCell ref="B11:E11"/>
    <mergeCell ref="B12:E12"/>
    <mergeCell ref="B13:C13"/>
    <mergeCell ref="B25:E25"/>
  </mergeCells>
  <printOptions/>
  <pageMargins left="0.7875" right="0.7875" top="1.0527777777777778" bottom="1.0527777777777778" header="0.7875" footer="0.7875"/>
  <pageSetup horizontalDpi="300" verticalDpi="300" orientation="portrait" paperSize="9" scale="80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2"/>
  <sheetViews>
    <sheetView zoomScale="85" zoomScaleNormal="85" zoomScalePageLayoutView="0" workbookViewId="0" topLeftCell="A1">
      <selection activeCell="B4" sqref="B4:E4"/>
    </sheetView>
  </sheetViews>
  <sheetFormatPr defaultColWidth="7.625" defaultRowHeight="12.75"/>
  <cols>
    <col min="1" max="1" width="27.375" style="28" customWidth="1"/>
    <col min="2" max="2" width="87.625" style="29" customWidth="1"/>
    <col min="3" max="3" width="14.375" style="30" customWidth="1"/>
    <col min="4" max="4" width="14.375" style="31" customWidth="1"/>
    <col min="5" max="5" width="15.375" style="31" customWidth="1"/>
    <col min="6" max="6" width="7.625" style="28" customWidth="1"/>
    <col min="7" max="7" width="16.375" style="28" customWidth="1"/>
    <col min="8" max="9" width="10.375" style="28" customWidth="1"/>
    <col min="10" max="10" width="9.00390625" style="28" customWidth="1"/>
    <col min="11" max="16384" width="7.625" style="28" customWidth="1"/>
  </cols>
  <sheetData>
    <row r="1" spans="1:5" ht="12.75" customHeight="1">
      <c r="A1" s="32"/>
      <c r="B1" s="5"/>
      <c r="C1" s="6"/>
      <c r="D1" s="484" t="s">
        <v>43</v>
      </c>
      <c r="E1" s="484"/>
    </row>
    <row r="2" spans="1:5" ht="12.75" customHeight="1">
      <c r="A2" s="32"/>
      <c r="B2" s="485" t="s">
        <v>1</v>
      </c>
      <c r="C2" s="485"/>
      <c r="D2" s="485"/>
      <c r="E2" s="485"/>
    </row>
    <row r="3" spans="1:5" ht="12.75" customHeight="1">
      <c r="A3" s="32"/>
      <c r="B3" s="485" t="s">
        <v>2</v>
      </c>
      <c r="C3" s="485"/>
      <c r="D3" s="485"/>
      <c r="E3" s="485"/>
    </row>
    <row r="4" spans="1:5" ht="12.75" customHeight="1">
      <c r="A4" s="32"/>
      <c r="B4" s="481" t="s">
        <v>679</v>
      </c>
      <c r="C4" s="481"/>
      <c r="D4" s="481"/>
      <c r="E4" s="481"/>
    </row>
    <row r="5" spans="1:5" ht="12.75" customHeight="1">
      <c r="A5" s="32"/>
      <c r="B5" s="33"/>
      <c r="C5" s="34"/>
      <c r="E5" s="35"/>
    </row>
    <row r="6" spans="1:5" ht="14.25" customHeight="1">
      <c r="A6" s="32"/>
      <c r="B6" s="33"/>
      <c r="C6" s="34"/>
      <c r="E6" s="35" t="s">
        <v>44</v>
      </c>
    </row>
    <row r="7" spans="1:5" ht="14.25" customHeight="1">
      <c r="A7" s="481" t="s">
        <v>45</v>
      </c>
      <c r="B7" s="481"/>
      <c r="C7" s="481"/>
      <c r="D7" s="481"/>
      <c r="E7" s="481"/>
    </row>
    <row r="8" spans="1:5" ht="14.25" customHeight="1">
      <c r="A8" s="481" t="s">
        <v>4</v>
      </c>
      <c r="B8" s="481"/>
      <c r="C8" s="481"/>
      <c r="D8" s="481"/>
      <c r="E8" s="481"/>
    </row>
    <row r="9" spans="1:5" ht="14.25" customHeight="1">
      <c r="A9" s="481" t="s">
        <v>5</v>
      </c>
      <c r="B9" s="481"/>
      <c r="C9" s="481"/>
      <c r="D9" s="481"/>
      <c r="E9" s="481"/>
    </row>
    <row r="10" ht="14.25" customHeight="1">
      <c r="A10" s="32"/>
    </row>
    <row r="11" spans="1:5" ht="14.25" customHeight="1">
      <c r="A11" s="488" t="s">
        <v>46</v>
      </c>
      <c r="B11" s="488"/>
      <c r="C11" s="488"/>
      <c r="D11" s="488"/>
      <c r="E11" s="488"/>
    </row>
    <row r="12" spans="1:4" ht="14.25" customHeight="1">
      <c r="A12" s="36"/>
      <c r="B12" s="37"/>
      <c r="C12" s="8"/>
      <c r="D12" s="8"/>
    </row>
    <row r="13" spans="1:5" ht="17.25" customHeight="1">
      <c r="A13" s="489" t="s">
        <v>9</v>
      </c>
      <c r="B13" s="490" t="s">
        <v>10</v>
      </c>
      <c r="C13" s="39"/>
      <c r="D13" s="491" t="s">
        <v>8</v>
      </c>
      <c r="E13" s="491"/>
    </row>
    <row r="14" spans="1:5" s="41" customFormat="1" ht="21.75" customHeight="1">
      <c r="A14" s="489"/>
      <c r="B14" s="490"/>
      <c r="C14" s="39" t="s">
        <v>47</v>
      </c>
      <c r="D14" s="39" t="s">
        <v>48</v>
      </c>
      <c r="E14" s="39" t="s">
        <v>49</v>
      </c>
    </row>
    <row r="15" spans="1:10" s="41" customFormat="1" ht="15.75" customHeight="1">
      <c r="A15" s="38"/>
      <c r="B15" s="39" t="s">
        <v>50</v>
      </c>
      <c r="C15" s="42">
        <f>C16+C33</f>
        <v>348030</v>
      </c>
      <c r="D15" s="42">
        <f>D16+D33</f>
        <v>251518.19999999998</v>
      </c>
      <c r="E15" s="42">
        <f>E16+E33</f>
        <v>233021</v>
      </c>
      <c r="G15" s="43"/>
      <c r="H15" s="44"/>
      <c r="I15" s="44"/>
      <c r="J15" s="44"/>
    </row>
    <row r="16" spans="1:7" s="41" customFormat="1" ht="15.75" customHeight="1">
      <c r="A16" s="38" t="s">
        <v>51</v>
      </c>
      <c r="B16" s="45" t="s">
        <v>52</v>
      </c>
      <c r="C16" s="42">
        <f>C17+C25</f>
        <v>137190.9</v>
      </c>
      <c r="D16" s="42">
        <f>D17+D25</f>
        <v>91979</v>
      </c>
      <c r="E16" s="42">
        <f>E17+E25</f>
        <v>95637</v>
      </c>
      <c r="G16" s="46"/>
    </row>
    <row r="17" spans="1:7" s="41" customFormat="1" ht="15.75" customHeight="1">
      <c r="A17" s="38"/>
      <c r="B17" s="39" t="s">
        <v>53</v>
      </c>
      <c r="C17" s="42">
        <f>C18+C19+C20+C21+C23+C24+C22</f>
        <v>89786.2</v>
      </c>
      <c r="D17" s="42">
        <f>D18+D19+D20+D21+D23+D24+D22</f>
        <v>83819</v>
      </c>
      <c r="E17" s="42">
        <f>E18+E19+E20+E21+E23+E24+E22</f>
        <v>87477</v>
      </c>
      <c r="G17" s="46"/>
    </row>
    <row r="18" spans="1:9" ht="15.75" customHeight="1">
      <c r="A18" s="47" t="s">
        <v>54</v>
      </c>
      <c r="B18" s="48" t="s">
        <v>55</v>
      </c>
      <c r="C18" s="49">
        <v>66368</v>
      </c>
      <c r="D18" s="50">
        <v>69619</v>
      </c>
      <c r="E18" s="50">
        <v>73267</v>
      </c>
      <c r="H18" s="51"/>
      <c r="I18" s="51"/>
    </row>
    <row r="19" spans="1:10" ht="31.5" customHeight="1">
      <c r="A19" s="52" t="s">
        <v>56</v>
      </c>
      <c r="B19" s="53" t="s">
        <v>57</v>
      </c>
      <c r="C19" s="50">
        <v>8000</v>
      </c>
      <c r="D19" s="50">
        <v>8000</v>
      </c>
      <c r="E19" s="50">
        <v>8000</v>
      </c>
      <c r="G19" s="41"/>
      <c r="H19" s="54"/>
      <c r="I19" s="54"/>
      <c r="J19" s="54"/>
    </row>
    <row r="20" spans="1:9" ht="15.75" customHeight="1">
      <c r="A20" s="55" t="s">
        <v>58</v>
      </c>
      <c r="B20" s="53" t="s">
        <v>59</v>
      </c>
      <c r="C20" s="49">
        <v>36.7</v>
      </c>
      <c r="D20" s="50"/>
      <c r="E20" s="50"/>
      <c r="H20" s="56"/>
      <c r="I20" s="56"/>
    </row>
    <row r="21" spans="1:9" ht="18" customHeight="1">
      <c r="A21" s="47" t="s">
        <v>60</v>
      </c>
      <c r="B21" s="57" t="s">
        <v>61</v>
      </c>
      <c r="C21" s="49">
        <v>7283</v>
      </c>
      <c r="D21" s="50">
        <v>490</v>
      </c>
      <c r="E21" s="50">
        <v>490</v>
      </c>
      <c r="H21" s="56"/>
      <c r="I21" s="56"/>
    </row>
    <row r="22" spans="1:9" ht="18" customHeight="1">
      <c r="A22" s="47" t="s">
        <v>62</v>
      </c>
      <c r="B22" s="57" t="s">
        <v>63</v>
      </c>
      <c r="C22" s="49">
        <f>6271.5+27+200</f>
        <v>6498.5</v>
      </c>
      <c r="D22" s="50">
        <v>4200</v>
      </c>
      <c r="E22" s="50">
        <v>4200</v>
      </c>
      <c r="H22" s="56"/>
      <c r="I22" s="56"/>
    </row>
    <row r="23" spans="1:8" ht="27.75" customHeight="1">
      <c r="A23" s="47" t="s">
        <v>64</v>
      </c>
      <c r="B23" s="48" t="s">
        <v>65</v>
      </c>
      <c r="C23" s="49">
        <v>600</v>
      </c>
      <c r="D23" s="50">
        <v>610</v>
      </c>
      <c r="E23" s="50">
        <v>620</v>
      </c>
      <c r="H23" s="56"/>
    </row>
    <row r="24" spans="1:10" ht="27.75" customHeight="1">
      <c r="A24" s="47" t="s">
        <v>66</v>
      </c>
      <c r="B24" s="58" t="s">
        <v>67</v>
      </c>
      <c r="C24" s="49">
        <v>1000</v>
      </c>
      <c r="D24" s="50">
        <v>900</v>
      </c>
      <c r="E24" s="50">
        <v>900</v>
      </c>
      <c r="F24" s="28">
        <v>100</v>
      </c>
      <c r="H24" s="56"/>
      <c r="I24" s="56"/>
      <c r="J24" s="56"/>
    </row>
    <row r="25" spans="1:10" ht="15.75" customHeight="1">
      <c r="A25" s="59"/>
      <c r="B25" s="39" t="s">
        <v>68</v>
      </c>
      <c r="C25" s="42">
        <f>C26+C27+C30+C31+C32+C29+C28</f>
        <v>47404.700000000004</v>
      </c>
      <c r="D25" s="42">
        <f>D26+D27+D30+D31+D32+D29</f>
        <v>8160</v>
      </c>
      <c r="E25" s="42">
        <f>E26+E27+E30+E31+E32+E29</f>
        <v>8160</v>
      </c>
      <c r="H25" s="56"/>
      <c r="I25" s="56"/>
      <c r="J25" s="56"/>
    </row>
    <row r="26" spans="1:10" ht="54" customHeight="1">
      <c r="A26" s="52" t="s">
        <v>69</v>
      </c>
      <c r="B26" s="57" t="s">
        <v>70</v>
      </c>
      <c r="C26" s="49">
        <v>12148.2</v>
      </c>
      <c r="D26" s="50">
        <v>7905</v>
      </c>
      <c r="E26" s="50">
        <v>7905</v>
      </c>
      <c r="F26" s="28">
        <v>1000</v>
      </c>
      <c r="H26" s="56"/>
      <c r="I26" s="56"/>
      <c r="J26" s="56"/>
    </row>
    <row r="27" spans="1:8" ht="15.75" customHeight="1">
      <c r="A27" s="47" t="s">
        <v>71</v>
      </c>
      <c r="B27" s="60" t="s">
        <v>72</v>
      </c>
      <c r="C27" s="49">
        <v>117</v>
      </c>
      <c r="D27" s="49">
        <v>90</v>
      </c>
      <c r="E27" s="50">
        <v>90</v>
      </c>
      <c r="H27" s="56"/>
    </row>
    <row r="28" spans="1:8" ht="16.5">
      <c r="A28" s="47" t="s">
        <v>73</v>
      </c>
      <c r="B28" s="61" t="s">
        <v>74</v>
      </c>
      <c r="C28" s="49">
        <v>960</v>
      </c>
      <c r="D28" s="49"/>
      <c r="E28" s="50"/>
      <c r="H28" s="56"/>
    </row>
    <row r="29" spans="1:8" ht="71.25">
      <c r="A29" s="47" t="s">
        <v>75</v>
      </c>
      <c r="B29" s="62" t="s">
        <v>76</v>
      </c>
      <c r="C29" s="49">
        <v>13084.1</v>
      </c>
      <c r="D29" s="49"/>
      <c r="E29" s="50"/>
      <c r="F29" s="28">
        <v>600</v>
      </c>
      <c r="H29" s="56"/>
    </row>
    <row r="30" spans="1:6" ht="38.25" customHeight="1">
      <c r="A30" s="52" t="s">
        <v>77</v>
      </c>
      <c r="B30" s="57" t="s">
        <v>78</v>
      </c>
      <c r="C30" s="49">
        <v>20913.4</v>
      </c>
      <c r="D30" s="49"/>
      <c r="E30" s="50"/>
      <c r="F30" s="28">
        <v>6388.4</v>
      </c>
    </row>
    <row r="31" spans="1:10" ht="15.75" customHeight="1">
      <c r="A31" s="59" t="s">
        <v>79</v>
      </c>
      <c r="B31" s="63" t="s">
        <v>80</v>
      </c>
      <c r="C31" s="49">
        <v>110</v>
      </c>
      <c r="D31" s="49">
        <v>110</v>
      </c>
      <c r="E31" s="50">
        <v>110</v>
      </c>
      <c r="H31" s="51"/>
      <c r="I31" s="51"/>
      <c r="J31" s="51"/>
    </row>
    <row r="32" spans="1:5" ht="15.75" customHeight="1">
      <c r="A32" s="59" t="s">
        <v>81</v>
      </c>
      <c r="B32" s="63" t="s">
        <v>82</v>
      </c>
      <c r="C32" s="49">
        <v>72</v>
      </c>
      <c r="D32" s="49">
        <v>55</v>
      </c>
      <c r="E32" s="50">
        <v>55</v>
      </c>
    </row>
    <row r="33" spans="1:5" s="41" customFormat="1" ht="15.75" customHeight="1">
      <c r="A33" s="64" t="s">
        <v>83</v>
      </c>
      <c r="B33" s="45" t="s">
        <v>84</v>
      </c>
      <c r="C33" s="42">
        <f>C34+C89</f>
        <v>210839.1</v>
      </c>
      <c r="D33" s="42">
        <f>D34+D89</f>
        <v>159539.19999999998</v>
      </c>
      <c r="E33" s="42">
        <f>E34+E89</f>
        <v>137384</v>
      </c>
    </row>
    <row r="34" spans="1:10" ht="31.5" customHeight="1">
      <c r="A34" s="64" t="s">
        <v>85</v>
      </c>
      <c r="B34" s="45" t="s">
        <v>86</v>
      </c>
      <c r="C34" s="42">
        <f>C35+C38+C61+C83</f>
        <v>205102.80000000002</v>
      </c>
      <c r="D34" s="42">
        <f>D35+D38+D61+D83</f>
        <v>154259.19999999998</v>
      </c>
      <c r="E34" s="42">
        <f>E35+E38+E61+E83</f>
        <v>132104</v>
      </c>
      <c r="H34" s="51"/>
      <c r="I34" s="51"/>
      <c r="J34" s="51"/>
    </row>
    <row r="35" spans="1:10" s="41" customFormat="1" ht="15.75" customHeight="1">
      <c r="A35" s="38" t="s">
        <v>87</v>
      </c>
      <c r="B35" s="65" t="s">
        <v>88</v>
      </c>
      <c r="C35" s="42">
        <f>C36+C37</f>
        <v>13961</v>
      </c>
      <c r="D35" s="42">
        <f>D36</f>
        <v>8164</v>
      </c>
      <c r="E35" s="42">
        <f>E36</f>
        <v>3959</v>
      </c>
      <c r="H35" s="44"/>
      <c r="I35" s="44"/>
      <c r="J35" s="44"/>
    </row>
    <row r="36" spans="1:10" ht="31.5" customHeight="1">
      <c r="A36" s="47" t="s">
        <v>89</v>
      </c>
      <c r="B36" s="57" t="s">
        <v>90</v>
      </c>
      <c r="C36" s="49">
        <v>13158</v>
      </c>
      <c r="D36" s="49">
        <v>8164</v>
      </c>
      <c r="E36" s="50">
        <v>3959</v>
      </c>
      <c r="H36" s="51"/>
      <c r="I36" s="51"/>
      <c r="J36" s="51"/>
    </row>
    <row r="37" spans="1:10" ht="16.5">
      <c r="A37" s="47" t="s">
        <v>91</v>
      </c>
      <c r="B37" s="57" t="s">
        <v>92</v>
      </c>
      <c r="C37" s="49">
        <v>803</v>
      </c>
      <c r="D37" s="49"/>
      <c r="E37" s="50"/>
      <c r="H37" s="51"/>
      <c r="I37" s="51"/>
      <c r="J37" s="51"/>
    </row>
    <row r="38" spans="1:10" ht="26.25" customHeight="1">
      <c r="A38" s="38" t="s">
        <v>93</v>
      </c>
      <c r="B38" s="65" t="s">
        <v>94</v>
      </c>
      <c r="C38" s="42">
        <f>C39+C47+C54+C41+C48+C44+C51+C60+C40</f>
        <v>66920</v>
      </c>
      <c r="D38" s="42">
        <f>D39+D47+D54+D41+D48+D44+D51+D40</f>
        <v>48659.3</v>
      </c>
      <c r="E38" s="42">
        <f>E39+E47+E54+E41+E48+E44+E51+E40</f>
        <v>32872.8</v>
      </c>
      <c r="H38" s="51"/>
      <c r="I38" s="51"/>
      <c r="J38" s="51"/>
    </row>
    <row r="39" spans="1:5" ht="54" customHeight="1">
      <c r="A39" s="47" t="s">
        <v>95</v>
      </c>
      <c r="B39" s="57" t="s">
        <v>96</v>
      </c>
      <c r="C39" s="49">
        <v>44681.7</v>
      </c>
      <c r="D39" s="49">
        <v>22000</v>
      </c>
      <c r="E39" s="50">
        <v>22000</v>
      </c>
    </row>
    <row r="40" spans="1:5" ht="28.5">
      <c r="A40" s="66" t="s">
        <v>97</v>
      </c>
      <c r="B40" s="62" t="s">
        <v>98</v>
      </c>
      <c r="C40" s="49">
        <v>9284</v>
      </c>
      <c r="D40" s="49">
        <v>18716</v>
      </c>
      <c r="E40" s="50"/>
    </row>
    <row r="41" spans="1:5" ht="45" customHeight="1">
      <c r="A41" s="47" t="s">
        <v>99</v>
      </c>
      <c r="B41" s="57" t="s">
        <v>100</v>
      </c>
      <c r="C41" s="49">
        <v>3876.3</v>
      </c>
      <c r="D41" s="49">
        <f>D42+D43</f>
        <v>0</v>
      </c>
      <c r="E41" s="49">
        <f>E42+E43</f>
        <v>0</v>
      </c>
    </row>
    <row r="42" spans="1:5" ht="18" customHeight="1" hidden="1">
      <c r="A42" s="47"/>
      <c r="B42" s="67" t="s">
        <v>101</v>
      </c>
      <c r="C42" s="49">
        <v>3921.6</v>
      </c>
      <c r="D42" s="49"/>
      <c r="E42" s="50"/>
    </row>
    <row r="43" spans="1:5" ht="18" customHeight="1" hidden="1">
      <c r="A43" s="47"/>
      <c r="B43" s="67" t="s">
        <v>102</v>
      </c>
      <c r="C43" s="49">
        <v>39.6</v>
      </c>
      <c r="D43" s="49"/>
      <c r="E43" s="50"/>
    </row>
    <row r="44" spans="1:5" ht="42.75">
      <c r="A44" s="47" t="s">
        <v>103</v>
      </c>
      <c r="B44" s="62" t="s">
        <v>104</v>
      </c>
      <c r="C44" s="49">
        <f>C45+C46</f>
        <v>348.1</v>
      </c>
      <c r="D44" s="49">
        <f>D45+D46</f>
        <v>1671.9</v>
      </c>
      <c r="E44" s="49">
        <f>E45+E46</f>
        <v>0</v>
      </c>
    </row>
    <row r="45" spans="1:5" ht="16.5" hidden="1">
      <c r="A45" s="47"/>
      <c r="B45" s="67" t="s">
        <v>101</v>
      </c>
      <c r="C45" s="49">
        <v>344.6</v>
      </c>
      <c r="D45" s="49">
        <v>1655.2</v>
      </c>
      <c r="E45" s="50"/>
    </row>
    <row r="46" spans="1:5" ht="16.5" hidden="1">
      <c r="A46" s="47"/>
      <c r="B46" s="67" t="s">
        <v>102</v>
      </c>
      <c r="C46" s="49">
        <v>3.5</v>
      </c>
      <c r="D46" s="49">
        <v>16.7</v>
      </c>
      <c r="E46" s="50"/>
    </row>
    <row r="47" spans="1:5" ht="31.5" customHeight="1">
      <c r="A47" s="47" t="s">
        <v>105</v>
      </c>
      <c r="B47" s="62" t="s">
        <v>106</v>
      </c>
      <c r="C47" s="49">
        <v>284</v>
      </c>
      <c r="D47" s="49">
        <v>155.3</v>
      </c>
      <c r="E47" s="50">
        <v>154.9</v>
      </c>
    </row>
    <row r="48" spans="1:5" ht="45" customHeight="1">
      <c r="A48" s="66" t="s">
        <v>107</v>
      </c>
      <c r="B48" s="62" t="s">
        <v>108</v>
      </c>
      <c r="C48" s="49">
        <f>C49+C50</f>
        <v>3934.7</v>
      </c>
      <c r="D48" s="49">
        <f>D49+D50</f>
        <v>3863.7999999999997</v>
      </c>
      <c r="E48" s="49">
        <f>E49+E50</f>
        <v>4008.6000000000004</v>
      </c>
    </row>
    <row r="49" spans="1:5" ht="18" customHeight="1" hidden="1">
      <c r="A49" s="66"/>
      <c r="B49" s="67" t="s">
        <v>101</v>
      </c>
      <c r="C49" s="49">
        <v>3580.6</v>
      </c>
      <c r="D49" s="49">
        <v>3516.1</v>
      </c>
      <c r="E49" s="50">
        <v>3647.8</v>
      </c>
    </row>
    <row r="50" spans="1:5" ht="18" customHeight="1" hidden="1">
      <c r="A50" s="66"/>
      <c r="B50" s="67" t="s">
        <v>102</v>
      </c>
      <c r="C50" s="49">
        <v>354.1</v>
      </c>
      <c r="D50" s="49">
        <v>347.7</v>
      </c>
      <c r="E50" s="50">
        <v>360.8</v>
      </c>
    </row>
    <row r="51" spans="1:5" ht="28.5">
      <c r="A51" s="66" t="s">
        <v>109</v>
      </c>
      <c r="B51" s="67" t="s">
        <v>110</v>
      </c>
      <c r="C51" s="49">
        <f>C52+C53</f>
        <v>610.6</v>
      </c>
      <c r="D51" s="49">
        <f>D52+D53</f>
        <v>0</v>
      </c>
      <c r="E51" s="49">
        <f>E52+E53</f>
        <v>450</v>
      </c>
    </row>
    <row r="52" spans="1:5" ht="16.5" hidden="1">
      <c r="A52" s="66"/>
      <c r="B52" s="67" t="s">
        <v>101</v>
      </c>
      <c r="C52" s="49"/>
      <c r="D52" s="49"/>
      <c r="E52" s="50"/>
    </row>
    <row r="53" spans="1:5" ht="16.5" hidden="1">
      <c r="A53" s="66"/>
      <c r="B53" s="67" t="s">
        <v>102</v>
      </c>
      <c r="C53" s="49">
        <v>610.6</v>
      </c>
      <c r="D53" s="49"/>
      <c r="E53" s="50">
        <v>450</v>
      </c>
    </row>
    <row r="54" spans="1:5" ht="18" customHeight="1">
      <c r="A54" s="47" t="s">
        <v>111</v>
      </c>
      <c r="B54" s="57" t="s">
        <v>112</v>
      </c>
      <c r="C54" s="49">
        <f>C55+C56+C57+C58+C59</f>
        <v>2338.9</v>
      </c>
      <c r="D54" s="49">
        <f>D55+D56+D57+D58+D59+D60</f>
        <v>2252.3</v>
      </c>
      <c r="E54" s="49">
        <f>E55+E56+E57+E58+E59+E60</f>
        <v>6259.299999999999</v>
      </c>
    </row>
    <row r="55" spans="1:5" ht="27.75" customHeight="1">
      <c r="A55" s="68" t="s">
        <v>111</v>
      </c>
      <c r="B55" s="69" t="s">
        <v>113</v>
      </c>
      <c r="C55" s="49">
        <v>2258.9</v>
      </c>
      <c r="D55" s="49">
        <v>2252.3</v>
      </c>
      <c r="E55" s="50">
        <v>2220.2</v>
      </c>
    </row>
    <row r="56" spans="1:5" ht="18" customHeight="1" hidden="1">
      <c r="A56" s="68" t="s">
        <v>111</v>
      </c>
      <c r="B56" s="69" t="s">
        <v>114</v>
      </c>
      <c r="C56" s="70"/>
      <c r="D56" s="49"/>
      <c r="E56" s="50"/>
    </row>
    <row r="57" spans="1:5" ht="40.5" customHeight="1">
      <c r="A57" s="68" t="s">
        <v>111</v>
      </c>
      <c r="B57" s="69" t="s">
        <v>115</v>
      </c>
      <c r="C57" s="70">
        <v>80</v>
      </c>
      <c r="D57" s="49">
        <v>0</v>
      </c>
      <c r="E57" s="50">
        <v>0</v>
      </c>
    </row>
    <row r="58" spans="1:5" ht="40.5" customHeight="1">
      <c r="A58" s="68" t="s">
        <v>111</v>
      </c>
      <c r="B58" s="71" t="s">
        <v>116</v>
      </c>
      <c r="C58" s="70">
        <v>0</v>
      </c>
      <c r="D58" s="49">
        <v>0</v>
      </c>
      <c r="E58" s="50">
        <v>3998.7</v>
      </c>
    </row>
    <row r="59" spans="1:5" ht="40.5" customHeight="1">
      <c r="A59" s="68" t="s">
        <v>111</v>
      </c>
      <c r="B59" s="71" t="s">
        <v>117</v>
      </c>
      <c r="C59" s="70">
        <v>0</v>
      </c>
      <c r="D59" s="49">
        <v>0</v>
      </c>
      <c r="E59" s="50">
        <v>40.4</v>
      </c>
    </row>
    <row r="60" spans="1:5" ht="40.5" customHeight="1">
      <c r="A60" s="68" t="s">
        <v>118</v>
      </c>
      <c r="B60" s="71" t="s">
        <v>119</v>
      </c>
      <c r="C60" s="70">
        <v>1561.7</v>
      </c>
      <c r="D60" s="49">
        <v>0</v>
      </c>
      <c r="E60" s="50">
        <v>0</v>
      </c>
    </row>
    <row r="61" spans="1:5" s="41" customFormat="1" ht="18" customHeight="1">
      <c r="A61" s="38" t="s">
        <v>120</v>
      </c>
      <c r="B61" s="65" t="s">
        <v>121</v>
      </c>
      <c r="C61" s="42">
        <f>C63+C71+C72+C73+C79+C62+C74+C75+C78+C76+C77</f>
        <v>113593.1</v>
      </c>
      <c r="D61" s="42">
        <f>D63+D71+D72+D73+D79+D62+D74+D75+D78+D76+D77</f>
        <v>89587.59999999999</v>
      </c>
      <c r="E61" s="42">
        <f>E63+E71+E72+E73+E79+E62+E74+E75+E78+E76+E77</f>
        <v>87089.3</v>
      </c>
    </row>
    <row r="62" spans="1:5" s="41" customFormat="1" ht="27.75" customHeight="1">
      <c r="A62" s="59" t="s">
        <v>122</v>
      </c>
      <c r="B62" s="72" t="s">
        <v>123</v>
      </c>
      <c r="C62" s="49">
        <v>1536.4</v>
      </c>
      <c r="D62" s="49">
        <v>1536.4</v>
      </c>
      <c r="E62" s="50">
        <v>1536.4</v>
      </c>
    </row>
    <row r="63" spans="1:5" ht="27.75" customHeight="1">
      <c r="A63" s="47" t="s">
        <v>124</v>
      </c>
      <c r="B63" s="57" t="s">
        <v>125</v>
      </c>
      <c r="C63" s="49">
        <f>C64+C65+C66+C67+C68+C69+C70</f>
        <v>5996</v>
      </c>
      <c r="D63" s="49">
        <f>D64+D65+D66+D67+D68+D69+D70</f>
        <v>5996</v>
      </c>
      <c r="E63" s="49">
        <f>E64+E65+E66+E67+E68+E69+E70</f>
        <v>5996</v>
      </c>
    </row>
    <row r="64" spans="1:5" ht="27.75" customHeight="1">
      <c r="A64" s="47" t="s">
        <v>124</v>
      </c>
      <c r="B64" s="71" t="s">
        <v>126</v>
      </c>
      <c r="C64" s="70">
        <v>3655.6</v>
      </c>
      <c r="D64" s="70">
        <v>3655.6</v>
      </c>
      <c r="E64" s="73">
        <v>3655.6</v>
      </c>
    </row>
    <row r="65" spans="1:5" ht="40.5" customHeight="1">
      <c r="A65" s="47" t="s">
        <v>124</v>
      </c>
      <c r="B65" s="71" t="s">
        <v>127</v>
      </c>
      <c r="C65" s="70">
        <v>327.4</v>
      </c>
      <c r="D65" s="70">
        <v>327.4</v>
      </c>
      <c r="E65" s="73">
        <v>327.4</v>
      </c>
    </row>
    <row r="66" spans="1:5" ht="40.5" customHeight="1">
      <c r="A66" s="47" t="s">
        <v>124</v>
      </c>
      <c r="B66" s="71" t="s">
        <v>128</v>
      </c>
      <c r="C66" s="70">
        <v>359.3</v>
      </c>
      <c r="D66" s="70">
        <v>359.3</v>
      </c>
      <c r="E66" s="73">
        <v>359.3</v>
      </c>
    </row>
    <row r="67" spans="1:5" s="41" customFormat="1" ht="27.75" customHeight="1">
      <c r="A67" s="47" t="s">
        <v>124</v>
      </c>
      <c r="B67" s="71" t="s">
        <v>129</v>
      </c>
      <c r="C67" s="70">
        <v>1322.5</v>
      </c>
      <c r="D67" s="70">
        <v>1322.5</v>
      </c>
      <c r="E67" s="73">
        <v>1322.5</v>
      </c>
    </row>
    <row r="68" spans="1:5" s="41" customFormat="1" ht="27.75" customHeight="1">
      <c r="A68" s="47" t="s">
        <v>124</v>
      </c>
      <c r="B68" s="71" t="s">
        <v>130</v>
      </c>
      <c r="C68" s="70">
        <v>331.2</v>
      </c>
      <c r="D68" s="70">
        <v>331.2</v>
      </c>
      <c r="E68" s="73">
        <v>331.2</v>
      </c>
    </row>
    <row r="69" spans="1:5" s="41" customFormat="1" ht="54" customHeight="1" hidden="1">
      <c r="A69" s="47" t="s">
        <v>124</v>
      </c>
      <c r="B69" s="71" t="s">
        <v>131</v>
      </c>
      <c r="C69" s="70"/>
      <c r="D69" s="70"/>
      <c r="E69" s="73"/>
    </row>
    <row r="70" spans="1:5" s="41" customFormat="1" ht="78" customHeight="1" hidden="1">
      <c r="A70" s="47" t="s">
        <v>124</v>
      </c>
      <c r="B70" s="67" t="s">
        <v>132</v>
      </c>
      <c r="C70" s="70"/>
      <c r="D70" s="70"/>
      <c r="E70" s="73"/>
    </row>
    <row r="71" spans="1:5" s="41" customFormat="1" ht="27.75" customHeight="1">
      <c r="A71" s="47" t="s">
        <v>133</v>
      </c>
      <c r="B71" s="57" t="s">
        <v>134</v>
      </c>
      <c r="C71" s="49">
        <v>469.7</v>
      </c>
      <c r="D71" s="49">
        <v>469.7</v>
      </c>
      <c r="E71" s="50">
        <v>469.7</v>
      </c>
    </row>
    <row r="72" spans="1:5" ht="54" customHeight="1">
      <c r="A72" s="47" t="s">
        <v>135</v>
      </c>
      <c r="B72" s="57" t="s">
        <v>136</v>
      </c>
      <c r="C72" s="49">
        <v>467.3</v>
      </c>
      <c r="D72" s="49">
        <v>536.6</v>
      </c>
      <c r="E72" s="50">
        <v>509.6</v>
      </c>
    </row>
    <row r="73" spans="1:5" s="41" customFormat="1" ht="45" customHeight="1">
      <c r="A73" s="47" t="s">
        <v>137</v>
      </c>
      <c r="B73" s="57" t="s">
        <v>138</v>
      </c>
      <c r="C73" s="49">
        <v>10876.6</v>
      </c>
      <c r="D73" s="49">
        <v>1597</v>
      </c>
      <c r="E73" s="50">
        <v>1597</v>
      </c>
    </row>
    <row r="74" spans="1:5" s="41" customFormat="1" ht="27.75" customHeight="1">
      <c r="A74" s="47" t="s">
        <v>139</v>
      </c>
      <c r="B74" s="57" t="s">
        <v>140</v>
      </c>
      <c r="C74" s="49">
        <v>819.3</v>
      </c>
      <c r="D74" s="49">
        <v>799</v>
      </c>
      <c r="E74" s="49">
        <v>826.8</v>
      </c>
    </row>
    <row r="75" spans="1:5" s="41" customFormat="1" ht="40.5" customHeight="1">
      <c r="A75" s="47" t="s">
        <v>141</v>
      </c>
      <c r="B75" s="58" t="s">
        <v>142</v>
      </c>
      <c r="C75" s="49">
        <v>48.2</v>
      </c>
      <c r="D75" s="49">
        <v>3.4</v>
      </c>
      <c r="E75" s="49">
        <v>3</v>
      </c>
    </row>
    <row r="76" spans="1:5" s="41" customFormat="1" ht="38.25" customHeight="1" hidden="1">
      <c r="A76" s="47" t="s">
        <v>143</v>
      </c>
      <c r="B76" s="58" t="s">
        <v>144</v>
      </c>
      <c r="C76" s="49"/>
      <c r="D76" s="49"/>
      <c r="E76" s="49"/>
    </row>
    <row r="77" spans="1:5" s="41" customFormat="1" ht="38.25" customHeight="1">
      <c r="A77" s="47" t="s">
        <v>145</v>
      </c>
      <c r="B77" s="58" t="s">
        <v>146</v>
      </c>
      <c r="C77" s="49">
        <v>450</v>
      </c>
      <c r="D77" s="49">
        <v>710</v>
      </c>
      <c r="E77" s="49">
        <v>0</v>
      </c>
    </row>
    <row r="78" spans="1:5" s="41" customFormat="1" ht="27.75" customHeight="1" hidden="1">
      <c r="A78" s="47" t="s">
        <v>147</v>
      </c>
      <c r="B78" s="57" t="s">
        <v>148</v>
      </c>
      <c r="C78" s="49"/>
      <c r="D78" s="49"/>
      <c r="E78" s="49"/>
    </row>
    <row r="79" spans="1:5" ht="18" customHeight="1">
      <c r="A79" s="47" t="s">
        <v>149</v>
      </c>
      <c r="B79" s="57" t="s">
        <v>150</v>
      </c>
      <c r="C79" s="49">
        <f>C80+C82</f>
        <v>92929.6</v>
      </c>
      <c r="D79" s="49">
        <f>D80+D82</f>
        <v>77939.5</v>
      </c>
      <c r="E79" s="49">
        <f>E80+E82</f>
        <v>76150.8</v>
      </c>
    </row>
    <row r="80" spans="1:5" ht="54" customHeight="1">
      <c r="A80" s="68" t="s">
        <v>149</v>
      </c>
      <c r="B80" s="71" t="s">
        <v>151</v>
      </c>
      <c r="C80" s="70">
        <v>92879.6</v>
      </c>
      <c r="D80" s="49">
        <v>77889.5</v>
      </c>
      <c r="E80" s="49">
        <v>76100.8</v>
      </c>
    </row>
    <row r="81" spans="1:5" ht="54" customHeight="1" hidden="1">
      <c r="A81" s="68" t="s">
        <v>149</v>
      </c>
      <c r="B81" s="71" t="s">
        <v>152</v>
      </c>
      <c r="C81" s="70"/>
      <c r="D81" s="70"/>
      <c r="E81" s="50"/>
    </row>
    <row r="82" spans="1:5" ht="54" customHeight="1">
      <c r="A82" s="68" t="s">
        <v>149</v>
      </c>
      <c r="B82" s="71" t="s">
        <v>153</v>
      </c>
      <c r="C82" s="70">
        <v>50</v>
      </c>
      <c r="D82" s="70">
        <v>50</v>
      </c>
      <c r="E82" s="50">
        <v>50</v>
      </c>
    </row>
    <row r="83" spans="1:5" ht="18" customHeight="1">
      <c r="A83" s="38" t="s">
        <v>154</v>
      </c>
      <c r="B83" s="65" t="s">
        <v>155</v>
      </c>
      <c r="C83" s="42">
        <f>C85+C87+C86+C84</f>
        <v>10628.7</v>
      </c>
      <c r="D83" s="42">
        <f>D85+D87+D86+D84</f>
        <v>7848.3</v>
      </c>
      <c r="E83" s="42">
        <f>E85+E87+E86+E84</f>
        <v>8182.9</v>
      </c>
    </row>
    <row r="84" spans="1:5" ht="28.5">
      <c r="A84" s="47" t="s">
        <v>156</v>
      </c>
      <c r="B84" s="57" t="s">
        <v>157</v>
      </c>
      <c r="C84" s="49">
        <v>1029.2</v>
      </c>
      <c r="D84" s="49"/>
      <c r="E84" s="49"/>
    </row>
    <row r="85" spans="1:5" ht="28.5">
      <c r="A85" s="47" t="s">
        <v>158</v>
      </c>
      <c r="B85" s="62" t="s">
        <v>159</v>
      </c>
      <c r="C85" s="49">
        <v>813.5</v>
      </c>
      <c r="D85" s="49"/>
      <c r="E85" s="50"/>
    </row>
    <row r="86" spans="1:5" ht="42.75">
      <c r="A86" s="47" t="s">
        <v>160</v>
      </c>
      <c r="B86" s="57" t="s">
        <v>161</v>
      </c>
      <c r="C86" s="49">
        <v>937.7</v>
      </c>
      <c r="D86" s="49"/>
      <c r="E86" s="50"/>
    </row>
    <row r="87" spans="1:5" ht="18" customHeight="1">
      <c r="A87" s="55" t="s">
        <v>162</v>
      </c>
      <c r="B87" s="62" t="s">
        <v>159</v>
      </c>
      <c r="C87" s="49">
        <f>C88</f>
        <v>7848.3</v>
      </c>
      <c r="D87" s="49">
        <f>D88</f>
        <v>7848.3</v>
      </c>
      <c r="E87" s="49">
        <f>E88</f>
        <v>8182.9</v>
      </c>
    </row>
    <row r="88" spans="1:5" ht="40.5" customHeight="1">
      <c r="A88" s="55" t="s">
        <v>162</v>
      </c>
      <c r="B88" s="62" t="s">
        <v>163</v>
      </c>
      <c r="C88" s="49">
        <v>7848.3</v>
      </c>
      <c r="D88" s="49">
        <v>7848.3</v>
      </c>
      <c r="E88" s="50">
        <v>8182.9</v>
      </c>
    </row>
    <row r="89" spans="1:5" ht="18" customHeight="1">
      <c r="A89" s="55"/>
      <c r="B89" s="74" t="s">
        <v>164</v>
      </c>
      <c r="C89" s="42">
        <f>C90</f>
        <v>5736.3</v>
      </c>
      <c r="D89" s="42">
        <f>D90</f>
        <v>5280</v>
      </c>
      <c r="E89" s="42">
        <f>E90</f>
        <v>5280</v>
      </c>
    </row>
    <row r="90" spans="1:5" ht="18" customHeight="1">
      <c r="A90" s="55" t="s">
        <v>165</v>
      </c>
      <c r="B90" s="62" t="s">
        <v>166</v>
      </c>
      <c r="C90" s="49">
        <v>5736.3</v>
      </c>
      <c r="D90" s="50">
        <v>5280</v>
      </c>
      <c r="E90" s="50">
        <v>5280</v>
      </c>
    </row>
    <row r="91" spans="4:5" ht="14.25" customHeight="1">
      <c r="D91" s="75"/>
      <c r="E91" s="75"/>
    </row>
    <row r="92" spans="4:5" ht="14.25" customHeight="1">
      <c r="D92" s="75"/>
      <c r="E92" s="75"/>
    </row>
    <row r="93" spans="4:5" ht="14.25" customHeight="1">
      <c r="D93" s="75"/>
      <c r="E93" s="75"/>
    </row>
    <row r="94" spans="4:5" ht="14.25" customHeight="1">
      <c r="D94" s="75"/>
      <c r="E94" s="75"/>
    </row>
    <row r="95" spans="4:5" ht="14.25" customHeight="1">
      <c r="D95" s="75"/>
      <c r="E95" s="75"/>
    </row>
    <row r="96" spans="4:5" ht="14.25" customHeight="1">
      <c r="D96" s="75"/>
      <c r="E96" s="75"/>
    </row>
    <row r="97" spans="4:5" ht="14.25" customHeight="1">
      <c r="D97" s="75"/>
      <c r="E97" s="75"/>
    </row>
    <row r="98" spans="4:5" ht="14.25" customHeight="1">
      <c r="D98" s="75"/>
      <c r="E98" s="75"/>
    </row>
    <row r="99" spans="4:5" ht="14.25" customHeight="1">
      <c r="D99" s="75"/>
      <c r="E99" s="75"/>
    </row>
    <row r="100" spans="4:5" ht="14.25" customHeight="1">
      <c r="D100" s="75"/>
      <c r="E100" s="75"/>
    </row>
    <row r="101" spans="4:5" ht="14.25" customHeight="1">
      <c r="D101" s="75"/>
      <c r="E101" s="75"/>
    </row>
    <row r="102" spans="4:5" ht="14.25" customHeight="1">
      <c r="D102" s="75"/>
      <c r="E102" s="75"/>
    </row>
    <row r="103" spans="4:5" ht="14.25" customHeight="1">
      <c r="D103" s="75"/>
      <c r="E103" s="75"/>
    </row>
    <row r="104" spans="4:5" ht="14.25" customHeight="1">
      <c r="D104" s="75"/>
      <c r="E104" s="75"/>
    </row>
    <row r="105" spans="4:5" ht="14.25" customHeight="1">
      <c r="D105" s="75"/>
      <c r="E105" s="75"/>
    </row>
    <row r="106" spans="4:5" ht="14.25" customHeight="1">
      <c r="D106" s="75"/>
      <c r="E106" s="75"/>
    </row>
    <row r="107" spans="4:5" ht="14.25" customHeight="1">
      <c r="D107" s="75"/>
      <c r="E107" s="75"/>
    </row>
    <row r="108" spans="4:5" ht="14.25" customHeight="1">
      <c r="D108" s="75"/>
      <c r="E108" s="75"/>
    </row>
    <row r="109" spans="4:5" ht="14.25" customHeight="1">
      <c r="D109" s="75"/>
      <c r="E109" s="75"/>
    </row>
    <row r="110" spans="4:5" ht="14.25" customHeight="1">
      <c r="D110" s="75"/>
      <c r="E110" s="75"/>
    </row>
    <row r="111" spans="4:5" ht="14.25" customHeight="1">
      <c r="D111" s="75"/>
      <c r="E111" s="75"/>
    </row>
    <row r="112" spans="4:5" ht="14.25" customHeight="1">
      <c r="D112" s="75"/>
      <c r="E112" s="75"/>
    </row>
    <row r="113" spans="4:5" ht="14.25" customHeight="1">
      <c r="D113" s="75"/>
      <c r="E113" s="75"/>
    </row>
    <row r="114" spans="4:5" ht="14.25" customHeight="1">
      <c r="D114" s="75"/>
      <c r="E114" s="75"/>
    </row>
    <row r="115" spans="4:5" ht="14.25" customHeight="1">
      <c r="D115" s="75"/>
      <c r="E115" s="75"/>
    </row>
    <row r="116" spans="4:5" ht="14.25" customHeight="1">
      <c r="D116" s="75"/>
      <c r="E116" s="75"/>
    </row>
    <row r="117" spans="4:5" ht="14.25" customHeight="1">
      <c r="D117" s="75"/>
      <c r="E117" s="75"/>
    </row>
    <row r="118" spans="4:5" ht="14.25" customHeight="1">
      <c r="D118" s="75"/>
      <c r="E118" s="75"/>
    </row>
    <row r="119" spans="4:5" ht="14.25" customHeight="1">
      <c r="D119" s="75"/>
      <c r="E119" s="75"/>
    </row>
    <row r="120" spans="4:5" ht="14.25" customHeight="1">
      <c r="D120" s="75"/>
      <c r="E120" s="75"/>
    </row>
    <row r="121" spans="4:5" ht="14.25" customHeight="1">
      <c r="D121" s="75"/>
      <c r="E121" s="75"/>
    </row>
    <row r="122" spans="4:5" ht="14.25" customHeight="1">
      <c r="D122" s="75"/>
      <c r="E122" s="75"/>
    </row>
    <row r="123" spans="4:5" ht="14.25" customHeight="1">
      <c r="D123" s="75"/>
      <c r="E123" s="75"/>
    </row>
    <row r="124" spans="4:5" ht="14.25" customHeight="1">
      <c r="D124" s="75"/>
      <c r="E124" s="75"/>
    </row>
    <row r="125" spans="4:5" ht="14.25" customHeight="1">
      <c r="D125" s="75"/>
      <c r="E125" s="75"/>
    </row>
    <row r="126" spans="4:5" ht="14.25" customHeight="1">
      <c r="D126" s="75"/>
      <c r="E126" s="75"/>
    </row>
    <row r="127" spans="4:5" ht="14.25" customHeight="1">
      <c r="D127" s="75"/>
      <c r="E127" s="75"/>
    </row>
    <row r="128" spans="4:5" ht="14.25" customHeight="1">
      <c r="D128" s="75"/>
      <c r="E128" s="75"/>
    </row>
    <row r="129" spans="4:5" ht="14.25" customHeight="1">
      <c r="D129" s="75"/>
      <c r="E129" s="75"/>
    </row>
    <row r="130" spans="4:5" ht="14.25" customHeight="1">
      <c r="D130" s="75"/>
      <c r="E130" s="75"/>
    </row>
    <row r="131" spans="4:5" ht="14.25" customHeight="1">
      <c r="D131" s="75"/>
      <c r="E131" s="75"/>
    </row>
    <row r="132" spans="4:5" ht="14.25" customHeight="1">
      <c r="D132" s="75"/>
      <c r="E132" s="75"/>
    </row>
    <row r="133" spans="4:5" ht="14.25" customHeight="1">
      <c r="D133" s="75"/>
      <c r="E133" s="75"/>
    </row>
    <row r="134" spans="4:5" ht="14.25" customHeight="1">
      <c r="D134" s="75"/>
      <c r="E134" s="75"/>
    </row>
    <row r="135" spans="4:5" ht="14.25" customHeight="1">
      <c r="D135" s="75"/>
      <c r="E135" s="75"/>
    </row>
    <row r="136" spans="4:5" ht="14.25" customHeight="1">
      <c r="D136" s="75"/>
      <c r="E136" s="75"/>
    </row>
    <row r="137" spans="4:5" ht="14.25" customHeight="1">
      <c r="D137" s="75"/>
      <c r="E137" s="75"/>
    </row>
    <row r="138" spans="4:5" ht="14.25" customHeight="1">
      <c r="D138" s="75"/>
      <c r="E138" s="75"/>
    </row>
    <row r="139" spans="4:5" ht="14.25" customHeight="1">
      <c r="D139" s="75"/>
      <c r="E139" s="75"/>
    </row>
    <row r="140" spans="4:5" ht="14.25" customHeight="1">
      <c r="D140" s="75"/>
      <c r="E140" s="75"/>
    </row>
    <row r="141" spans="4:5" ht="14.25" customHeight="1">
      <c r="D141" s="75"/>
      <c r="E141" s="75"/>
    </row>
    <row r="142" spans="4:5" ht="14.25" customHeight="1">
      <c r="D142" s="75"/>
      <c r="E142" s="75"/>
    </row>
    <row r="143" spans="4:5" ht="14.25" customHeight="1">
      <c r="D143" s="75"/>
      <c r="E143" s="75"/>
    </row>
    <row r="144" spans="4:5" ht="14.25" customHeight="1">
      <c r="D144" s="75"/>
      <c r="E144" s="75"/>
    </row>
    <row r="145" spans="4:5" ht="14.25" customHeight="1">
      <c r="D145" s="75"/>
      <c r="E145" s="75"/>
    </row>
    <row r="146" spans="4:5" ht="14.25" customHeight="1">
      <c r="D146" s="75"/>
      <c r="E146" s="75"/>
    </row>
    <row r="147" spans="4:5" ht="14.25" customHeight="1">
      <c r="D147" s="75"/>
      <c r="E147" s="75"/>
    </row>
    <row r="148" spans="4:5" ht="14.25" customHeight="1">
      <c r="D148" s="75"/>
      <c r="E148" s="75"/>
    </row>
    <row r="149" spans="4:5" ht="14.25" customHeight="1">
      <c r="D149" s="75"/>
      <c r="E149" s="75"/>
    </row>
    <row r="150" spans="4:5" ht="14.25" customHeight="1">
      <c r="D150" s="75"/>
      <c r="E150" s="75"/>
    </row>
    <row r="151" spans="4:5" ht="14.25" customHeight="1">
      <c r="D151" s="75"/>
      <c r="E151" s="75"/>
    </row>
    <row r="152" spans="4:5" ht="14.25" customHeight="1">
      <c r="D152" s="75"/>
      <c r="E152" s="75"/>
    </row>
    <row r="153" spans="4:5" ht="14.25" customHeight="1">
      <c r="D153" s="75"/>
      <c r="E153" s="75"/>
    </row>
    <row r="154" spans="4:5" ht="14.25" customHeight="1">
      <c r="D154" s="75"/>
      <c r="E154" s="75"/>
    </row>
    <row r="155" spans="4:5" ht="14.25" customHeight="1">
      <c r="D155" s="75"/>
      <c r="E155" s="75"/>
    </row>
    <row r="156" spans="4:5" ht="14.25" customHeight="1">
      <c r="D156" s="75"/>
      <c r="E156" s="75"/>
    </row>
    <row r="157" spans="4:5" ht="14.25" customHeight="1">
      <c r="D157" s="75"/>
      <c r="E157" s="75"/>
    </row>
    <row r="158" spans="4:5" ht="14.25" customHeight="1">
      <c r="D158" s="75"/>
      <c r="E158" s="75"/>
    </row>
    <row r="159" spans="4:5" ht="14.25" customHeight="1">
      <c r="D159" s="75"/>
      <c r="E159" s="75"/>
    </row>
    <row r="160" spans="4:5" ht="14.25" customHeight="1">
      <c r="D160" s="75"/>
      <c r="E160" s="75"/>
    </row>
    <row r="161" spans="4:5" ht="14.25" customHeight="1">
      <c r="D161" s="75"/>
      <c r="E161" s="75"/>
    </row>
    <row r="162" spans="4:5" ht="14.25" customHeight="1">
      <c r="D162" s="75"/>
      <c r="E162" s="75"/>
    </row>
    <row r="163" spans="4:5" ht="14.25" customHeight="1">
      <c r="D163" s="75"/>
      <c r="E163" s="75"/>
    </row>
    <row r="164" spans="4:5" ht="14.25" customHeight="1">
      <c r="D164" s="75"/>
      <c r="E164" s="75"/>
    </row>
    <row r="165" spans="4:5" ht="14.25" customHeight="1">
      <c r="D165" s="75"/>
      <c r="E165" s="75"/>
    </row>
    <row r="166" spans="4:5" ht="14.25" customHeight="1">
      <c r="D166" s="75"/>
      <c r="E166" s="75"/>
    </row>
    <row r="167" spans="4:5" ht="14.25" customHeight="1">
      <c r="D167" s="75"/>
      <c r="E167" s="75"/>
    </row>
    <row r="168" spans="4:5" ht="14.25" customHeight="1">
      <c r="D168" s="75"/>
      <c r="E168" s="75"/>
    </row>
    <row r="169" spans="4:5" ht="14.25" customHeight="1">
      <c r="D169" s="75"/>
      <c r="E169" s="75"/>
    </row>
    <row r="170" spans="4:5" ht="14.25" customHeight="1">
      <c r="D170" s="75"/>
      <c r="E170" s="75"/>
    </row>
    <row r="171" spans="4:5" ht="14.25" customHeight="1">
      <c r="D171" s="75"/>
      <c r="E171" s="75"/>
    </row>
    <row r="172" spans="4:5" ht="14.25" customHeight="1">
      <c r="D172" s="75"/>
      <c r="E172" s="75"/>
    </row>
    <row r="173" spans="4:5" ht="14.25" customHeight="1">
      <c r="D173" s="75"/>
      <c r="E173" s="75"/>
    </row>
    <row r="174" spans="4:5" ht="14.25" customHeight="1">
      <c r="D174" s="75"/>
      <c r="E174" s="75"/>
    </row>
    <row r="175" spans="4:5" ht="14.25" customHeight="1">
      <c r="D175" s="75"/>
      <c r="E175" s="75"/>
    </row>
    <row r="176" spans="4:5" ht="14.25" customHeight="1">
      <c r="D176" s="75"/>
      <c r="E176" s="75"/>
    </row>
    <row r="177" spans="4:5" ht="14.25" customHeight="1">
      <c r="D177" s="75"/>
      <c r="E177" s="75"/>
    </row>
    <row r="178" spans="4:5" ht="14.25" customHeight="1">
      <c r="D178" s="75"/>
      <c r="E178" s="75"/>
    </row>
    <row r="179" spans="4:5" ht="14.25" customHeight="1">
      <c r="D179" s="75"/>
      <c r="E179" s="75"/>
    </row>
    <row r="180" spans="4:5" ht="14.25" customHeight="1">
      <c r="D180" s="75"/>
      <c r="E180" s="75"/>
    </row>
    <row r="181" spans="4:5" ht="14.25" customHeight="1">
      <c r="D181" s="75"/>
      <c r="E181" s="75"/>
    </row>
    <row r="182" spans="4:5" ht="14.25" customHeight="1">
      <c r="D182" s="75"/>
      <c r="E182" s="75"/>
    </row>
    <row r="183" spans="4:5" ht="14.25" customHeight="1">
      <c r="D183" s="75"/>
      <c r="E183" s="75"/>
    </row>
    <row r="184" spans="4:5" ht="14.25" customHeight="1">
      <c r="D184" s="75"/>
      <c r="E184" s="75"/>
    </row>
    <row r="185" spans="4:5" ht="14.25" customHeight="1">
      <c r="D185" s="75"/>
      <c r="E185" s="75"/>
    </row>
    <row r="186" spans="4:5" ht="14.25" customHeight="1">
      <c r="D186" s="75"/>
      <c r="E186" s="75"/>
    </row>
    <row r="187" spans="4:5" ht="14.25" customHeight="1">
      <c r="D187" s="75"/>
      <c r="E187" s="75"/>
    </row>
    <row r="188" spans="4:5" ht="14.25" customHeight="1">
      <c r="D188" s="75"/>
      <c r="E188" s="75"/>
    </row>
    <row r="189" spans="4:5" ht="14.25" customHeight="1">
      <c r="D189" s="75"/>
      <c r="E189" s="75"/>
    </row>
    <row r="190" spans="4:5" ht="14.25" customHeight="1">
      <c r="D190" s="75"/>
      <c r="E190" s="75"/>
    </row>
    <row r="191" spans="4:5" ht="14.25" customHeight="1">
      <c r="D191" s="75"/>
      <c r="E191" s="75"/>
    </row>
    <row r="192" spans="4:5" ht="14.25" customHeight="1">
      <c r="D192" s="75"/>
      <c r="E192" s="75"/>
    </row>
    <row r="193" spans="4:5" ht="14.25" customHeight="1">
      <c r="D193" s="75"/>
      <c r="E193" s="75"/>
    </row>
    <row r="194" spans="4:5" ht="14.25" customHeight="1">
      <c r="D194" s="75"/>
      <c r="E194" s="75"/>
    </row>
    <row r="195" spans="4:5" ht="14.25" customHeight="1">
      <c r="D195" s="75"/>
      <c r="E195" s="75"/>
    </row>
    <row r="196" spans="4:5" ht="14.25" customHeight="1">
      <c r="D196" s="75"/>
      <c r="E196" s="75"/>
    </row>
    <row r="197" spans="4:5" ht="14.25" customHeight="1">
      <c r="D197" s="75"/>
      <c r="E197" s="75"/>
    </row>
    <row r="198" spans="4:5" ht="14.25" customHeight="1">
      <c r="D198" s="75"/>
      <c r="E198" s="75"/>
    </row>
    <row r="199" spans="4:5" ht="14.25" customHeight="1">
      <c r="D199" s="75"/>
      <c r="E199" s="75"/>
    </row>
    <row r="200" spans="4:5" ht="14.25" customHeight="1">
      <c r="D200" s="75"/>
      <c r="E200" s="75"/>
    </row>
    <row r="201" spans="4:5" ht="14.25" customHeight="1">
      <c r="D201" s="75"/>
      <c r="E201" s="75"/>
    </row>
    <row r="202" spans="4:5" ht="14.25" customHeight="1">
      <c r="D202" s="75"/>
      <c r="E202" s="75"/>
    </row>
  </sheetData>
  <sheetProtection selectLockedCells="1" selectUnlockedCells="1"/>
  <mergeCells count="11">
    <mergeCell ref="A9:E9"/>
    <mergeCell ref="A11:E11"/>
    <mergeCell ref="A13:A14"/>
    <mergeCell ref="B13:B14"/>
    <mergeCell ref="D13:E13"/>
    <mergeCell ref="D1:E1"/>
    <mergeCell ref="B2:E2"/>
    <mergeCell ref="B3:E3"/>
    <mergeCell ref="B4:E4"/>
    <mergeCell ref="A7:E7"/>
    <mergeCell ref="A8:E8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B4" sqref="B4"/>
    </sheetView>
  </sheetViews>
  <sheetFormatPr defaultColWidth="8.625" defaultRowHeight="12.75"/>
  <cols>
    <col min="1" max="1" width="7.00390625" style="76" customWidth="1"/>
    <col min="2" max="2" width="86.625" style="77" customWidth="1"/>
    <col min="3" max="3" width="14.375" style="78" customWidth="1"/>
    <col min="4" max="4" width="14.00390625" style="78" customWidth="1"/>
    <col min="5" max="5" width="8.375" style="78" customWidth="1"/>
    <col min="6" max="16384" width="8.625" style="3" customWidth="1"/>
  </cols>
  <sheetData>
    <row r="1" spans="1:5" ht="12.75" customHeight="1">
      <c r="A1" s="32"/>
      <c r="B1" s="5"/>
      <c r="C1" s="6"/>
      <c r="D1" s="484" t="s">
        <v>167</v>
      </c>
      <c r="E1" s="484"/>
    </row>
    <row r="2" spans="1:5" ht="12.75" customHeight="1">
      <c r="A2" s="32"/>
      <c r="B2" s="485" t="s">
        <v>1</v>
      </c>
      <c r="C2" s="485"/>
      <c r="D2" s="485"/>
      <c r="E2" s="485"/>
    </row>
    <row r="3" spans="1:5" ht="12.75" customHeight="1">
      <c r="A3" s="32"/>
      <c r="B3" s="485" t="s">
        <v>2</v>
      </c>
      <c r="C3" s="485"/>
      <c r="D3" s="485"/>
      <c r="E3" s="485"/>
    </row>
    <row r="4" spans="1:5" ht="12.75" customHeight="1">
      <c r="A4" s="32"/>
      <c r="B4" s="481" t="s">
        <v>168</v>
      </c>
      <c r="C4" s="481"/>
      <c r="D4" s="481"/>
      <c r="E4" s="481"/>
    </row>
    <row r="5" spans="1:5" ht="12.75" customHeight="1">
      <c r="A5" s="32"/>
      <c r="B5" s="33"/>
      <c r="C5" s="34"/>
      <c r="D5" s="31"/>
      <c r="E5" s="35"/>
    </row>
    <row r="6" spans="1:5" ht="12.75" customHeight="1">
      <c r="A6" s="32"/>
      <c r="B6" s="33"/>
      <c r="C6" s="34"/>
      <c r="D6" s="31"/>
      <c r="E6" s="35" t="s">
        <v>169</v>
      </c>
    </row>
    <row r="7" spans="1:5" ht="12.75" customHeight="1">
      <c r="A7" s="481" t="s">
        <v>45</v>
      </c>
      <c r="B7" s="481"/>
      <c r="C7" s="481"/>
      <c r="D7" s="481"/>
      <c r="E7" s="481"/>
    </row>
    <row r="8" spans="1:5" ht="12.75" customHeight="1">
      <c r="A8" s="481" t="s">
        <v>4</v>
      </c>
      <c r="B8" s="481"/>
      <c r="C8" s="481"/>
      <c r="D8" s="481"/>
      <c r="E8" s="481"/>
    </row>
    <row r="9" spans="1:5" ht="12.75" customHeight="1">
      <c r="A9" s="481" t="s">
        <v>5</v>
      </c>
      <c r="B9" s="481"/>
      <c r="C9" s="481"/>
      <c r="D9" s="481"/>
      <c r="E9" s="481"/>
    </row>
    <row r="10" spans="1:5" ht="12.75" customHeight="1">
      <c r="A10" s="32"/>
      <c r="B10" s="33"/>
      <c r="C10" s="34"/>
      <c r="D10" s="31"/>
      <c r="E10" s="35"/>
    </row>
    <row r="11" spans="2:3" ht="12.75" customHeight="1">
      <c r="B11" s="492"/>
      <c r="C11" s="492"/>
    </row>
    <row r="12" spans="1:5" ht="39" customHeight="1">
      <c r="A12" s="493" t="s">
        <v>170</v>
      </c>
      <c r="B12" s="493"/>
      <c r="C12" s="493"/>
      <c r="D12" s="493"/>
      <c r="E12" s="493"/>
    </row>
    <row r="13" spans="1:6" ht="15">
      <c r="A13" s="8"/>
      <c r="B13" s="79"/>
      <c r="C13" s="6"/>
      <c r="D13" s="6"/>
      <c r="E13" s="6" t="s">
        <v>171</v>
      </c>
      <c r="F13" s="80"/>
    </row>
    <row r="14" spans="1:5" ht="15.75" customHeight="1">
      <c r="A14" s="494" t="s">
        <v>172</v>
      </c>
      <c r="B14" s="494" t="s">
        <v>10</v>
      </c>
      <c r="C14" s="494">
        <v>2022</v>
      </c>
      <c r="D14" s="490">
        <v>2023</v>
      </c>
      <c r="E14" s="495">
        <v>2023</v>
      </c>
    </row>
    <row r="15" spans="1:5" ht="16.5" customHeight="1">
      <c r="A15" s="494"/>
      <c r="B15" s="494"/>
      <c r="C15" s="494"/>
      <c r="D15" s="490"/>
      <c r="E15" s="495"/>
    </row>
    <row r="16" spans="1:5" ht="28.5">
      <c r="A16" s="81">
        <v>1</v>
      </c>
      <c r="B16" s="82" t="s">
        <v>173</v>
      </c>
      <c r="C16" s="25">
        <f>'Прил. 7'!H979</f>
        <v>1605</v>
      </c>
      <c r="D16" s="25">
        <f>'Прил. 7'!I979</f>
        <v>1256.3</v>
      </c>
      <c r="E16" s="25">
        <f>'Прил. 7'!J979</f>
        <v>854.7</v>
      </c>
    </row>
    <row r="17" spans="1:5" ht="42.75" hidden="1">
      <c r="A17" s="83">
        <v>2</v>
      </c>
      <c r="B17" s="20" t="s">
        <v>174</v>
      </c>
      <c r="C17" s="84">
        <f>'Прил. 7'!H1027</f>
        <v>0</v>
      </c>
      <c r="D17" s="84">
        <f>'Прил. 7'!I1027</f>
        <v>0</v>
      </c>
      <c r="E17" s="84">
        <f>'Прил. 7'!J1027</f>
        <v>0</v>
      </c>
    </row>
    <row r="18" spans="1:5" s="41" customFormat="1" ht="128.25" hidden="1">
      <c r="A18" s="83">
        <v>3</v>
      </c>
      <c r="B18" s="85" t="s">
        <v>175</v>
      </c>
      <c r="C18" s="25">
        <f>'Прил. 7'!H1035</f>
        <v>0</v>
      </c>
      <c r="D18" s="25">
        <f>'Прил. 7'!I1035</f>
        <v>0</v>
      </c>
      <c r="E18" s="25">
        <f>'Прил. 7'!J1035</f>
        <v>0</v>
      </c>
    </row>
    <row r="19" spans="1:5" s="41" customFormat="1" ht="42.75" hidden="1">
      <c r="A19" s="83">
        <v>4</v>
      </c>
      <c r="B19" s="20" t="s">
        <v>176</v>
      </c>
      <c r="C19" s="25">
        <f>'Прил. 7'!H1039</f>
        <v>399.4</v>
      </c>
      <c r="D19" s="25">
        <f>'Прил. 7'!I1039</f>
        <v>399.4</v>
      </c>
      <c r="E19" s="25">
        <f>'Прил. 7'!J1039</f>
        <v>399.4</v>
      </c>
    </row>
    <row r="20" spans="1:5" s="41" customFormat="1" ht="14.25" hidden="1">
      <c r="A20" s="83">
        <v>6</v>
      </c>
      <c r="B20" s="20"/>
      <c r="C20" s="25"/>
      <c r="D20" s="25"/>
      <c r="E20" s="25"/>
    </row>
    <row r="21" spans="1:5" s="41" customFormat="1" ht="14.25" hidden="1">
      <c r="A21" s="83"/>
      <c r="B21" s="20"/>
      <c r="C21" s="25"/>
      <c r="D21" s="25"/>
      <c r="E21" s="25"/>
    </row>
    <row r="22" spans="1:5" s="41" customFormat="1" ht="14.25" hidden="1">
      <c r="A22" s="83"/>
      <c r="B22" s="20"/>
      <c r="C22" s="25"/>
      <c r="D22" s="25"/>
      <c r="E22" s="25"/>
    </row>
    <row r="23" spans="1:5" s="41" customFormat="1" ht="36.75" customHeight="1">
      <c r="A23" s="83"/>
      <c r="B23" s="86" t="s">
        <v>177</v>
      </c>
      <c r="C23" s="14">
        <f>C16</f>
        <v>1605</v>
      </c>
      <c r="D23" s="14">
        <f>D16</f>
        <v>1256.3</v>
      </c>
      <c r="E23" s="14">
        <f>E16</f>
        <v>854.7</v>
      </c>
    </row>
  </sheetData>
  <sheetProtection selectLockedCells="1" selectUnlockedCells="1"/>
  <mergeCells count="14">
    <mergeCell ref="D1:E1"/>
    <mergeCell ref="B2:E2"/>
    <mergeCell ref="B3:E3"/>
    <mergeCell ref="B4:E4"/>
    <mergeCell ref="A7:E7"/>
    <mergeCell ref="A8:E8"/>
    <mergeCell ref="A9:E9"/>
    <mergeCell ref="B11:C11"/>
    <mergeCell ref="A12:E12"/>
    <mergeCell ref="A14:A15"/>
    <mergeCell ref="B14:B15"/>
    <mergeCell ref="C14:C15"/>
    <mergeCell ref="D14:D15"/>
    <mergeCell ref="E14:E15"/>
  </mergeCells>
  <printOptions/>
  <pageMargins left="0.7875" right="0.7875" top="0.7875" bottom="0.7875" header="0.5118110236220472" footer="0.5118110236220472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1:I62"/>
  <sheetViews>
    <sheetView zoomScale="85" zoomScaleNormal="85" zoomScalePageLayoutView="0" workbookViewId="0" topLeftCell="A22">
      <selection activeCell="B5" sqref="B5"/>
    </sheetView>
  </sheetViews>
  <sheetFormatPr defaultColWidth="7.00390625" defaultRowHeight="12.75"/>
  <cols>
    <col min="1" max="1" width="7.00390625" style="87" customWidth="1"/>
    <col min="2" max="2" width="78.00390625" style="88" customWidth="1"/>
    <col min="3" max="3" width="5.375" style="89" customWidth="1"/>
    <col min="4" max="4" width="6.00390625" style="89" customWidth="1"/>
    <col min="5" max="5" width="10.375" style="89" customWidth="1"/>
    <col min="6" max="6" width="13.375" style="89" customWidth="1"/>
    <col min="7" max="7" width="17.625" style="89" customWidth="1"/>
    <col min="8" max="8" width="12.00390625" style="87" customWidth="1"/>
    <col min="9" max="11" width="7.00390625" style="87" customWidth="1"/>
    <col min="12" max="12" width="11.375" style="87" customWidth="1"/>
    <col min="13" max="62" width="7.00390625" style="87" customWidth="1"/>
    <col min="63" max="255" width="7.00390625" style="28" customWidth="1"/>
    <col min="256" max="16384" width="7.00390625" style="3" customWidth="1"/>
  </cols>
  <sheetData>
    <row r="1" spans="2:7" ht="12.75" customHeight="1">
      <c r="B1" s="90"/>
      <c r="C1" s="91"/>
      <c r="D1" s="5"/>
      <c r="E1" s="6"/>
      <c r="F1" s="484" t="s">
        <v>167</v>
      </c>
      <c r="G1" s="484"/>
    </row>
    <row r="2" spans="2:7" ht="12.75" customHeight="1">
      <c r="B2" s="480" t="s">
        <v>1</v>
      </c>
      <c r="C2" s="480"/>
      <c r="D2" s="480"/>
      <c r="E2" s="480"/>
      <c r="F2" s="480"/>
      <c r="G2" s="480"/>
    </row>
    <row r="3" spans="2:7" ht="12.75" customHeight="1">
      <c r="B3" s="480" t="s">
        <v>2</v>
      </c>
      <c r="C3" s="480"/>
      <c r="D3" s="480"/>
      <c r="E3" s="480"/>
      <c r="F3" s="480"/>
      <c r="G3" s="480"/>
    </row>
    <row r="4" spans="2:7" ht="12.75" customHeight="1">
      <c r="B4" s="481" t="s">
        <v>679</v>
      </c>
      <c r="C4" s="481"/>
      <c r="D4" s="481"/>
      <c r="E4" s="481"/>
      <c r="F4" s="481"/>
      <c r="G4" s="481"/>
    </row>
    <row r="5" spans="2:7" ht="12.75" customHeight="1">
      <c r="B5" s="90"/>
      <c r="C5" s="91"/>
      <c r="D5" s="91"/>
      <c r="E5" s="4"/>
      <c r="F5" s="78"/>
      <c r="G5" s="6"/>
    </row>
    <row r="6" spans="2:7" ht="12.75" customHeight="1">
      <c r="B6" s="498" t="s">
        <v>178</v>
      </c>
      <c r="C6" s="498"/>
      <c r="D6" s="498"/>
      <c r="E6" s="498"/>
      <c r="F6" s="498"/>
      <c r="G6" s="498"/>
    </row>
    <row r="7" spans="2:7" ht="12.75" customHeight="1">
      <c r="B7" s="496" t="s">
        <v>45</v>
      </c>
      <c r="C7" s="496"/>
      <c r="D7" s="496"/>
      <c r="E7" s="496"/>
      <c r="F7" s="496"/>
      <c r="G7" s="496"/>
    </row>
    <row r="8" spans="2:7" ht="12.75" customHeight="1">
      <c r="B8" s="496" t="s">
        <v>4</v>
      </c>
      <c r="C8" s="496"/>
      <c r="D8" s="496"/>
      <c r="E8" s="496"/>
      <c r="F8" s="496"/>
      <c r="G8" s="496"/>
    </row>
    <row r="9" spans="2:9" ht="12.75" customHeight="1">
      <c r="B9" s="481" t="s">
        <v>5</v>
      </c>
      <c r="C9" s="481"/>
      <c r="D9" s="481"/>
      <c r="E9" s="481"/>
      <c r="F9" s="481"/>
      <c r="G9" s="481"/>
      <c r="H9" s="6"/>
      <c r="I9" s="6"/>
    </row>
    <row r="10" spans="2:4" ht="12.75" customHeight="1">
      <c r="B10" s="29"/>
      <c r="C10" s="92"/>
      <c r="D10" s="92"/>
    </row>
    <row r="11" spans="2:7" ht="36.75" customHeight="1">
      <c r="B11" s="497" t="s">
        <v>179</v>
      </c>
      <c r="C11" s="497"/>
      <c r="D11" s="497"/>
      <c r="E11" s="497"/>
      <c r="F11" s="497"/>
      <c r="G11" s="497"/>
    </row>
    <row r="12" spans="2:7" ht="12.75" customHeight="1">
      <c r="B12" s="93"/>
      <c r="C12" s="94"/>
      <c r="D12" s="94"/>
      <c r="G12" s="6" t="s">
        <v>180</v>
      </c>
    </row>
    <row r="13" spans="2:7" ht="45.75" customHeight="1">
      <c r="B13" s="95" t="s">
        <v>181</v>
      </c>
      <c r="C13" s="96" t="s">
        <v>182</v>
      </c>
      <c r="D13" s="96" t="s">
        <v>183</v>
      </c>
      <c r="E13" s="11">
        <v>2022</v>
      </c>
      <c r="F13" s="11">
        <v>2023</v>
      </c>
      <c r="G13" s="11">
        <v>2024</v>
      </c>
    </row>
    <row r="14" spans="2:7" ht="12.75" customHeight="1">
      <c r="B14" s="97" t="s">
        <v>177</v>
      </c>
      <c r="C14" s="98"/>
      <c r="D14" s="98"/>
      <c r="E14" s="99">
        <f>E15+E23+E26+E28+E32+E40+E46+E49+E54+E58+E56+E38</f>
        <v>359030.00000000006</v>
      </c>
      <c r="F14" s="99">
        <f>F15+F23+F26+F28+F32+F40+F46+F49+F54+F58+F56+F61</f>
        <v>255721.30000000002</v>
      </c>
      <c r="G14" s="99">
        <f>G15+G23+G26+G28+G32+G40+G46+G49+G54+G58+G56+G61</f>
        <v>238137.00000000003</v>
      </c>
    </row>
    <row r="15" spans="2:7" ht="12.75" customHeight="1">
      <c r="B15" s="100" t="s">
        <v>184</v>
      </c>
      <c r="C15" s="101" t="s">
        <v>185</v>
      </c>
      <c r="D15" s="98"/>
      <c r="E15" s="99">
        <f>E16+E17+E18+E20+E21+E22+E19</f>
        <v>49162.59999999999</v>
      </c>
      <c r="F15" s="99">
        <f>F16+F17+F18+F20+F21+F22+F19</f>
        <v>26140.5</v>
      </c>
      <c r="G15" s="99">
        <f>G16+G17+G18+G20+G21+G22+G19</f>
        <v>28617.300000000003</v>
      </c>
    </row>
    <row r="16" spans="2:7" ht="27.75" customHeight="1">
      <c r="B16" s="82" t="s">
        <v>186</v>
      </c>
      <c r="C16" s="102" t="s">
        <v>185</v>
      </c>
      <c r="D16" s="102" t="s">
        <v>187</v>
      </c>
      <c r="E16" s="103">
        <f>'Прил. 7'!H24</f>
        <v>1896.1</v>
      </c>
      <c r="F16" s="103">
        <f>'Прил. 7'!I24</f>
        <v>1366.8</v>
      </c>
      <c r="G16" s="103">
        <f>'Прил. 7'!J24</f>
        <v>1566.8</v>
      </c>
    </row>
    <row r="17" spans="2:7" ht="40.5" customHeight="1">
      <c r="B17" s="82" t="s">
        <v>188</v>
      </c>
      <c r="C17" s="102" t="s">
        <v>185</v>
      </c>
      <c r="D17" s="102" t="s">
        <v>189</v>
      </c>
      <c r="E17" s="103">
        <f>'Прил. 7'!H34</f>
        <v>840.9</v>
      </c>
      <c r="F17" s="103">
        <f>'Прил. 7'!I34</f>
        <v>583</v>
      </c>
      <c r="G17" s="103">
        <f>'Прил. 7'!J34</f>
        <v>683</v>
      </c>
    </row>
    <row r="18" spans="2:7" ht="40.5" customHeight="1">
      <c r="B18" s="82" t="s">
        <v>190</v>
      </c>
      <c r="C18" s="102" t="s">
        <v>185</v>
      </c>
      <c r="D18" s="102" t="s">
        <v>191</v>
      </c>
      <c r="E18" s="103">
        <f>'Прил. 7'!H46</f>
        <v>16392.3</v>
      </c>
      <c r="F18" s="103">
        <f>'Прил. 7'!I46</f>
        <v>11856.4</v>
      </c>
      <c r="G18" s="103">
        <f>'Прил. 7'!J46</f>
        <v>12256.4</v>
      </c>
    </row>
    <row r="19" spans="2:7" ht="14.25" customHeight="1">
      <c r="B19" s="104" t="s">
        <v>192</v>
      </c>
      <c r="C19" s="102" t="s">
        <v>185</v>
      </c>
      <c r="D19" s="102" t="s">
        <v>193</v>
      </c>
      <c r="E19" s="103">
        <f>'Прил. 7'!H68</f>
        <v>48.2</v>
      </c>
      <c r="F19" s="103">
        <f>'Прил. 7'!I68</f>
        <v>3.4</v>
      </c>
      <c r="G19" s="103">
        <f>'Прил. 7'!J68</f>
        <v>3</v>
      </c>
    </row>
    <row r="20" spans="2:7" ht="27.75" customHeight="1">
      <c r="B20" s="82" t="s">
        <v>194</v>
      </c>
      <c r="C20" s="102" t="s">
        <v>185</v>
      </c>
      <c r="D20" s="102" t="s">
        <v>195</v>
      </c>
      <c r="E20" s="103">
        <f>'Прил. 7'!H74</f>
        <v>4823.2</v>
      </c>
      <c r="F20" s="103">
        <f>'Прил. 7'!I74</f>
        <v>2738.5</v>
      </c>
      <c r="G20" s="103">
        <f>'Прил. 7'!J74</f>
        <v>3279</v>
      </c>
    </row>
    <row r="21" spans="2:7" ht="12.75" customHeight="1">
      <c r="B21" s="82" t="s">
        <v>196</v>
      </c>
      <c r="C21" s="102" t="s">
        <v>185</v>
      </c>
      <c r="D21" s="102" t="s">
        <v>197</v>
      </c>
      <c r="E21" s="103">
        <f>'Прил. 7'!H90</f>
        <v>100</v>
      </c>
      <c r="F21" s="103">
        <f>'Прил. 7'!I90</f>
        <v>100</v>
      </c>
      <c r="G21" s="103">
        <f>'Прил. 7'!J90</f>
        <v>100</v>
      </c>
    </row>
    <row r="22" spans="2:7" ht="12.75" customHeight="1">
      <c r="B22" s="82" t="s">
        <v>198</v>
      </c>
      <c r="C22" s="102" t="s">
        <v>185</v>
      </c>
      <c r="D22" s="102" t="s">
        <v>199</v>
      </c>
      <c r="E22" s="103">
        <f>'Прил. 7'!H103</f>
        <v>25061.899999999998</v>
      </c>
      <c r="F22" s="103">
        <f>'Прил. 7'!I103</f>
        <v>9492.4</v>
      </c>
      <c r="G22" s="103">
        <f>'Прил. 7'!J103</f>
        <v>10729.1</v>
      </c>
    </row>
    <row r="23" spans="2:7" ht="12.75" customHeight="1">
      <c r="B23" s="105" t="s">
        <v>200</v>
      </c>
      <c r="C23" s="101" t="s">
        <v>201</v>
      </c>
      <c r="D23" s="101"/>
      <c r="E23" s="99">
        <f>E24+E25</f>
        <v>819.3</v>
      </c>
      <c r="F23" s="99">
        <f>F24+F25</f>
        <v>799</v>
      </c>
      <c r="G23" s="99">
        <f>G24+G25</f>
        <v>826.8</v>
      </c>
    </row>
    <row r="24" spans="2:7" ht="12.75" customHeight="1">
      <c r="B24" s="82" t="s">
        <v>202</v>
      </c>
      <c r="C24" s="102" t="s">
        <v>201</v>
      </c>
      <c r="D24" s="102" t="s">
        <v>203</v>
      </c>
      <c r="E24" s="103">
        <f>'Прил. 7'!H275</f>
        <v>819.3</v>
      </c>
      <c r="F24" s="103">
        <f>'Прил. 7'!I275</f>
        <v>799</v>
      </c>
      <c r="G24" s="103">
        <f>'Прил. 7'!J275</f>
        <v>826.8</v>
      </c>
    </row>
    <row r="25" spans="2:7" ht="12.75" customHeight="1" hidden="1">
      <c r="B25" s="82"/>
      <c r="C25" s="102"/>
      <c r="D25" s="102"/>
      <c r="E25" s="103"/>
      <c r="F25" s="106"/>
      <c r="G25" s="106"/>
    </row>
    <row r="26" spans="2:7" ht="12.75" customHeight="1" hidden="1">
      <c r="B26" s="105"/>
      <c r="C26" s="101"/>
      <c r="D26" s="101"/>
      <c r="E26" s="99"/>
      <c r="F26" s="106"/>
      <c r="G26" s="106"/>
    </row>
    <row r="27" spans="2:7" ht="25.5" customHeight="1" hidden="1">
      <c r="B27" s="82"/>
      <c r="C27" s="102"/>
      <c r="D27" s="102"/>
      <c r="E27" s="103"/>
      <c r="F27" s="106"/>
      <c r="G27" s="106"/>
    </row>
    <row r="28" spans="2:7" ht="12.75" customHeight="1">
      <c r="B28" s="105" t="s">
        <v>204</v>
      </c>
      <c r="C28" s="101" t="s">
        <v>205</v>
      </c>
      <c r="D28" s="101"/>
      <c r="E28" s="99">
        <f>E29+E30+E31</f>
        <v>58864.200000000004</v>
      </c>
      <c r="F28" s="99">
        <f>F29+F30+F31</f>
        <v>31437.9</v>
      </c>
      <c r="G28" s="99">
        <f>G29+G30+G31</f>
        <v>30920.4</v>
      </c>
    </row>
    <row r="29" spans="2:7" ht="12.75" customHeight="1">
      <c r="B29" s="53" t="s">
        <v>206</v>
      </c>
      <c r="C29" s="102" t="s">
        <v>205</v>
      </c>
      <c r="D29" s="102" t="s">
        <v>207</v>
      </c>
      <c r="E29" s="103">
        <f>'Прил. 7'!H309</f>
        <v>1375</v>
      </c>
      <c r="F29" s="103">
        <f>'Прил. 7'!I309</f>
        <v>1437.9</v>
      </c>
      <c r="G29" s="103">
        <f>'Прил. 7'!J309</f>
        <v>920.4</v>
      </c>
    </row>
    <row r="30" spans="2:7" ht="12.75" customHeight="1">
      <c r="B30" s="82" t="s">
        <v>208</v>
      </c>
      <c r="C30" s="102" t="s">
        <v>205</v>
      </c>
      <c r="D30" s="102" t="s">
        <v>209</v>
      </c>
      <c r="E30" s="103">
        <f>'Прил. 7'!H316</f>
        <v>57489.200000000004</v>
      </c>
      <c r="F30" s="103">
        <f>'Прил. 7'!I316</f>
        <v>30000</v>
      </c>
      <c r="G30" s="103">
        <f>'Прил. 7'!J316</f>
        <v>30000</v>
      </c>
    </row>
    <row r="31" spans="2:7" ht="12.75" customHeight="1" hidden="1">
      <c r="B31" s="107"/>
      <c r="C31" s="102"/>
      <c r="D31" s="102"/>
      <c r="E31" s="103"/>
      <c r="F31" s="106"/>
      <c r="G31" s="106"/>
    </row>
    <row r="32" spans="2:7" ht="12.75" customHeight="1">
      <c r="B32" s="105" t="s">
        <v>210</v>
      </c>
      <c r="C32" s="101" t="s">
        <v>211</v>
      </c>
      <c r="D32" s="101"/>
      <c r="E32" s="99">
        <f>E33+E35+E36+E37+E34</f>
        <v>24351.6</v>
      </c>
      <c r="F32" s="99">
        <f>F33+F35+F36+F37+F34</f>
        <v>26992.6</v>
      </c>
      <c r="G32" s="99">
        <f>G33+G35+G36+G37+G34</f>
        <v>6143</v>
      </c>
    </row>
    <row r="33" spans="2:7" ht="12.75" customHeight="1" hidden="1">
      <c r="B33" s="82"/>
      <c r="C33" s="102"/>
      <c r="D33" s="102"/>
      <c r="E33" s="103"/>
      <c r="F33" s="106"/>
      <c r="G33" s="106"/>
    </row>
    <row r="34" spans="2:7" ht="12.75" customHeight="1">
      <c r="B34" s="82" t="s">
        <v>212</v>
      </c>
      <c r="C34" s="102" t="s">
        <v>211</v>
      </c>
      <c r="D34" s="102" t="s">
        <v>213</v>
      </c>
      <c r="E34" s="103">
        <f>'Прил. 7'!H368</f>
        <v>206.6</v>
      </c>
      <c r="F34" s="103">
        <f>'Прил. 7'!I368</f>
        <v>75</v>
      </c>
      <c r="G34" s="103">
        <f>'Прил. 7'!J368</f>
        <v>4039.1</v>
      </c>
    </row>
    <row r="35" spans="2:7" ht="12.75" customHeight="1">
      <c r="B35" s="82" t="s">
        <v>214</v>
      </c>
      <c r="C35" s="102" t="s">
        <v>211</v>
      </c>
      <c r="D35" s="102" t="s">
        <v>215</v>
      </c>
      <c r="E35" s="103">
        <f>'Прил. 7'!H393</f>
        <v>17958.9</v>
      </c>
      <c r="F35" s="103">
        <f>'Прил. 7'!I393</f>
        <v>22089</v>
      </c>
      <c r="G35" s="103">
        <f>'Прил. 7'!J393</f>
        <v>25.6</v>
      </c>
    </row>
    <row r="36" spans="2:7" ht="15.75" customHeight="1">
      <c r="B36" s="108" t="s">
        <v>216</v>
      </c>
      <c r="C36" s="109" t="s">
        <v>211</v>
      </c>
      <c r="D36" s="109" t="s">
        <v>217</v>
      </c>
      <c r="E36" s="110">
        <f>'Прил. 7'!H441</f>
        <v>3574.4999999999995</v>
      </c>
      <c r="F36" s="110">
        <f>'Прил. 7'!I441</f>
        <v>2950.3</v>
      </c>
      <c r="G36" s="110">
        <f>'Прил. 7'!J441</f>
        <v>0</v>
      </c>
    </row>
    <row r="37" spans="2:7" ht="14.25" customHeight="1">
      <c r="B37" s="107" t="s">
        <v>218</v>
      </c>
      <c r="C37" s="111" t="s">
        <v>211</v>
      </c>
      <c r="D37" s="109" t="s">
        <v>219</v>
      </c>
      <c r="E37" s="110">
        <f>'Прил. 7'!H504</f>
        <v>2611.6000000000004</v>
      </c>
      <c r="F37" s="110">
        <f>'Прил. 7'!I504</f>
        <v>1878.3</v>
      </c>
      <c r="G37" s="110">
        <f>'Прил. 7'!J504</f>
        <v>2078.2999999999997</v>
      </c>
    </row>
    <row r="38" spans="2:7" ht="14.25" customHeight="1">
      <c r="B38" s="112" t="s">
        <v>220</v>
      </c>
      <c r="C38" s="101" t="s">
        <v>221</v>
      </c>
      <c r="D38" s="101"/>
      <c r="E38" s="99">
        <f>E39</f>
        <v>0</v>
      </c>
      <c r="F38" s="99">
        <f>F39</f>
        <v>0</v>
      </c>
      <c r="G38" s="99">
        <f>G39</f>
        <v>0</v>
      </c>
    </row>
    <row r="39" spans="2:7" ht="14.25" customHeight="1">
      <c r="B39" s="113" t="s">
        <v>222</v>
      </c>
      <c r="C39" s="102" t="s">
        <v>221</v>
      </c>
      <c r="D39" s="102" t="s">
        <v>223</v>
      </c>
      <c r="E39" s="103">
        <f>'Прил. 7'!H523</f>
        <v>0</v>
      </c>
      <c r="F39" s="103">
        <f>'Прил. 7'!I515</f>
        <v>0</v>
      </c>
      <c r="G39" s="103">
        <f>'Прил. 7'!J515</f>
        <v>0</v>
      </c>
    </row>
    <row r="40" spans="2:7" ht="12.75" customHeight="1">
      <c r="B40" s="114" t="s">
        <v>224</v>
      </c>
      <c r="C40" s="101" t="s">
        <v>225</v>
      </c>
      <c r="D40" s="101"/>
      <c r="E40" s="99">
        <f>E41+E42+E44+E43+E45</f>
        <v>184455.00000000003</v>
      </c>
      <c r="F40" s="99">
        <f>F41+F42+F44+F43+F45</f>
        <v>147707.4</v>
      </c>
      <c r="G40" s="99">
        <f>G41+G42+G44+G43+G45</f>
        <v>147201.2</v>
      </c>
    </row>
    <row r="41" spans="2:7" ht="12.75" customHeight="1">
      <c r="B41" s="82" t="s">
        <v>226</v>
      </c>
      <c r="C41" s="102" t="s">
        <v>225</v>
      </c>
      <c r="D41" s="102" t="s">
        <v>227</v>
      </c>
      <c r="E41" s="103">
        <f>'Прил. 7'!H534</f>
        <v>26017.699999999997</v>
      </c>
      <c r="F41" s="103">
        <f>'Прил. 7'!I534</f>
        <v>22935.199999999997</v>
      </c>
      <c r="G41" s="103">
        <f>'Прил. 7'!J534</f>
        <v>22437</v>
      </c>
    </row>
    <row r="42" spans="2:8" ht="12.75" customHeight="1">
      <c r="B42" s="82" t="s">
        <v>228</v>
      </c>
      <c r="C42" s="102" t="s">
        <v>225</v>
      </c>
      <c r="D42" s="102" t="s">
        <v>229</v>
      </c>
      <c r="E42" s="103">
        <f>'Прил. 7'!H566</f>
        <v>137779.5</v>
      </c>
      <c r="F42" s="103">
        <f>'Прил. 7'!I566</f>
        <v>109613.7</v>
      </c>
      <c r="G42" s="103">
        <f>'Прил. 7'!J566</f>
        <v>110994.49999999999</v>
      </c>
      <c r="H42" s="115"/>
    </row>
    <row r="43" spans="2:7" ht="12.75" customHeight="1">
      <c r="B43" s="82" t="s">
        <v>230</v>
      </c>
      <c r="C43" s="102" t="s">
        <v>225</v>
      </c>
      <c r="D43" s="102" t="s">
        <v>231</v>
      </c>
      <c r="E43" s="103">
        <f>'Прил. 7'!H634</f>
        <v>15065.699999999999</v>
      </c>
      <c r="F43" s="103">
        <f>'Прил. 7'!I634</f>
        <v>10807.3</v>
      </c>
      <c r="G43" s="103">
        <f>'Прил. 7'!J634</f>
        <v>9018.5</v>
      </c>
    </row>
    <row r="44" spans="2:7" ht="12.75" customHeight="1">
      <c r="B44" s="82" t="s">
        <v>232</v>
      </c>
      <c r="C44" s="102" t="s">
        <v>225</v>
      </c>
      <c r="D44" s="102" t="s">
        <v>233</v>
      </c>
      <c r="E44" s="103">
        <f>'Прил. 7'!H695</f>
        <v>591.2</v>
      </c>
      <c r="F44" s="103">
        <f>'Прил. 7'!I695</f>
        <v>498.2</v>
      </c>
      <c r="G44" s="103">
        <f>'Прил. 7'!J695</f>
        <v>498.2</v>
      </c>
    </row>
    <row r="45" spans="2:7" ht="12.75" customHeight="1">
      <c r="B45" s="82" t="s">
        <v>234</v>
      </c>
      <c r="C45" s="102" t="s">
        <v>225</v>
      </c>
      <c r="D45" s="102" t="s">
        <v>235</v>
      </c>
      <c r="E45" s="103">
        <f>'Прил. 7'!H835</f>
        <v>5000.9</v>
      </c>
      <c r="F45" s="103">
        <f>'Прил. 7'!I835</f>
        <v>3853</v>
      </c>
      <c r="G45" s="103">
        <f>'Прил. 7'!J835</f>
        <v>4253</v>
      </c>
    </row>
    <row r="46" spans="2:7" ht="12.75" customHeight="1">
      <c r="B46" s="105" t="s">
        <v>236</v>
      </c>
      <c r="C46" s="101" t="s">
        <v>237</v>
      </c>
      <c r="D46" s="101"/>
      <c r="E46" s="99">
        <f>E47+E48</f>
        <v>14639.4</v>
      </c>
      <c r="F46" s="99">
        <f>F47+F48</f>
        <v>8935</v>
      </c>
      <c r="G46" s="99">
        <f>G47+G48</f>
        <v>9385.5</v>
      </c>
    </row>
    <row r="47" spans="2:7" ht="12.75" customHeight="1">
      <c r="B47" s="82" t="s">
        <v>238</v>
      </c>
      <c r="C47" s="102" t="s">
        <v>237</v>
      </c>
      <c r="D47" s="102" t="s">
        <v>239</v>
      </c>
      <c r="E47" s="103">
        <f>'Прил. 7'!H870</f>
        <v>11608.6</v>
      </c>
      <c r="F47" s="103">
        <f>'Прил. 7'!I870</f>
        <v>6907.799999999999</v>
      </c>
      <c r="G47" s="103">
        <f>'Прил. 7'!J870</f>
        <v>7358.299999999999</v>
      </c>
    </row>
    <row r="48" spans="2:7" ht="12.75" customHeight="1">
      <c r="B48" s="116" t="s">
        <v>240</v>
      </c>
      <c r="C48" s="102" t="s">
        <v>237</v>
      </c>
      <c r="D48" s="102" t="s">
        <v>241</v>
      </c>
      <c r="E48" s="103">
        <f>'Прил. 7'!H921</f>
        <v>3030.7999999999997</v>
      </c>
      <c r="F48" s="103">
        <f>'Прил. 7'!I921</f>
        <v>2027.1999999999998</v>
      </c>
      <c r="G48" s="103">
        <f>'Прил. 7'!J921</f>
        <v>2027.1999999999998</v>
      </c>
    </row>
    <row r="49" spans="2:7" ht="12.75" customHeight="1">
      <c r="B49" s="105" t="s">
        <v>242</v>
      </c>
      <c r="C49" s="101" t="s">
        <v>243</v>
      </c>
      <c r="D49" s="101"/>
      <c r="E49" s="99">
        <f>E50+E51+E52+E53</f>
        <v>16893.3</v>
      </c>
      <c r="F49" s="99">
        <f>F50+F51+F52+F53</f>
        <v>6671.700000000001</v>
      </c>
      <c r="G49" s="99">
        <f>G50+G51+G52+G53</f>
        <v>5533.1</v>
      </c>
    </row>
    <row r="50" spans="2:7" ht="12.75" customHeight="1">
      <c r="B50" s="82" t="s">
        <v>244</v>
      </c>
      <c r="C50" s="102" t="s">
        <v>243</v>
      </c>
      <c r="D50" s="102" t="s">
        <v>245</v>
      </c>
      <c r="E50" s="103">
        <f>'Прил. 7'!H974</f>
        <v>1605</v>
      </c>
      <c r="F50" s="103">
        <f>'Прил. 7'!I974</f>
        <v>1256.3</v>
      </c>
      <c r="G50" s="103">
        <f>'Прил. 7'!J974</f>
        <v>854.7</v>
      </c>
    </row>
    <row r="51" spans="2:7" ht="12.75" customHeight="1">
      <c r="B51" s="82" t="s">
        <v>246</v>
      </c>
      <c r="C51" s="102" t="s">
        <v>243</v>
      </c>
      <c r="D51" s="102" t="s">
        <v>247</v>
      </c>
      <c r="E51" s="103">
        <f>'Прил. 7'!H980</f>
        <v>1063</v>
      </c>
      <c r="F51" s="103">
        <f>'Прил. 7'!I980</f>
        <v>860</v>
      </c>
      <c r="G51" s="103">
        <f>'Прил. 7'!J980</f>
        <v>150</v>
      </c>
    </row>
    <row r="52" spans="2:7" ht="12.75" customHeight="1">
      <c r="B52" s="82" t="s">
        <v>248</v>
      </c>
      <c r="C52" s="102" t="s">
        <v>243</v>
      </c>
      <c r="D52" s="102" t="s">
        <v>249</v>
      </c>
      <c r="E52" s="103">
        <f>'Прил. 7'!H1014</f>
        <v>12443.2</v>
      </c>
      <c r="F52" s="103">
        <f>'Прил. 7'!I1014</f>
        <v>3232.9</v>
      </c>
      <c r="G52" s="103">
        <f>'Прил. 7'!J1014</f>
        <v>3205.9</v>
      </c>
    </row>
    <row r="53" spans="2:7" ht="12.75" customHeight="1">
      <c r="B53" s="82" t="s">
        <v>250</v>
      </c>
      <c r="C53" s="102" t="s">
        <v>243</v>
      </c>
      <c r="D53" s="102" t="s">
        <v>251</v>
      </c>
      <c r="E53" s="103">
        <f>'Прил. 7'!H1058</f>
        <v>1782.1000000000001</v>
      </c>
      <c r="F53" s="103">
        <f>'Прил. 7'!I1058</f>
        <v>1322.5</v>
      </c>
      <c r="G53" s="103">
        <f>'Прил. 7'!J1058</f>
        <v>1322.5</v>
      </c>
    </row>
    <row r="54" spans="2:7" ht="12.75" customHeight="1">
      <c r="B54" s="105" t="s">
        <v>252</v>
      </c>
      <c r="C54" s="101" t="s">
        <v>253</v>
      </c>
      <c r="D54" s="101"/>
      <c r="E54" s="99">
        <f>E55</f>
        <v>352</v>
      </c>
      <c r="F54" s="99">
        <f>F55</f>
        <v>352</v>
      </c>
      <c r="G54" s="99">
        <f>G55</f>
        <v>352</v>
      </c>
    </row>
    <row r="55" spans="2:7" ht="12.75" customHeight="1">
      <c r="B55" s="82" t="s">
        <v>254</v>
      </c>
      <c r="C55" s="102" t="s">
        <v>253</v>
      </c>
      <c r="D55" s="102" t="s">
        <v>255</v>
      </c>
      <c r="E55" s="103">
        <f>'Прил. 7'!H1089</f>
        <v>352</v>
      </c>
      <c r="F55" s="103">
        <f>'Прил. 7'!I1089</f>
        <v>352</v>
      </c>
      <c r="G55" s="103">
        <f>'Прил. 7'!J1089</f>
        <v>352</v>
      </c>
    </row>
    <row r="56" spans="2:7" ht="12.75" customHeight="1">
      <c r="B56" s="112" t="s">
        <v>256</v>
      </c>
      <c r="C56" s="117">
        <v>1300</v>
      </c>
      <c r="D56" s="102"/>
      <c r="E56" s="99">
        <f>E57</f>
        <v>450</v>
      </c>
      <c r="F56" s="99">
        <f>F57</f>
        <v>288</v>
      </c>
      <c r="G56" s="99">
        <f>G57</f>
        <v>0</v>
      </c>
    </row>
    <row r="57" spans="2:7" ht="14.25" customHeight="1">
      <c r="B57" s="113" t="s">
        <v>257</v>
      </c>
      <c r="C57" s="118">
        <v>1300</v>
      </c>
      <c r="D57" s="118">
        <v>1301</v>
      </c>
      <c r="E57" s="103">
        <f>'Прил. 7'!H1129</f>
        <v>450</v>
      </c>
      <c r="F57" s="103">
        <f>'Прил. 7'!I1129</f>
        <v>288</v>
      </c>
      <c r="G57" s="103">
        <f>'Прил. 7'!J1129</f>
        <v>0</v>
      </c>
    </row>
    <row r="58" spans="2:7" ht="26.25" customHeight="1">
      <c r="B58" s="105" t="s">
        <v>258</v>
      </c>
      <c r="C58" s="101" t="s">
        <v>259</v>
      </c>
      <c r="D58" s="101"/>
      <c r="E58" s="99">
        <f>E59+E60</f>
        <v>9042.6</v>
      </c>
      <c r="F58" s="99">
        <f>F59+F60</f>
        <v>3655.6</v>
      </c>
      <c r="G58" s="99">
        <f>G59+G60</f>
        <v>3655.6</v>
      </c>
    </row>
    <row r="59" spans="2:7" ht="27.75" customHeight="1">
      <c r="B59" s="82" t="s">
        <v>260</v>
      </c>
      <c r="C59" s="102" t="s">
        <v>259</v>
      </c>
      <c r="D59" s="102" t="s">
        <v>261</v>
      </c>
      <c r="E59" s="103">
        <f>'Прил. 7'!H1137</f>
        <v>3655.6</v>
      </c>
      <c r="F59" s="103">
        <f>'Прил. 7'!I1137</f>
        <v>3655.6</v>
      </c>
      <c r="G59" s="103">
        <f>'Прил. 7'!J1137</f>
        <v>3655.6</v>
      </c>
    </row>
    <row r="60" spans="2:7" ht="12.75" customHeight="1">
      <c r="B60" s="82" t="s">
        <v>262</v>
      </c>
      <c r="C60" s="102" t="s">
        <v>259</v>
      </c>
      <c r="D60" s="102" t="s">
        <v>263</v>
      </c>
      <c r="E60" s="103">
        <f>'Прил. 7'!H1143</f>
        <v>5387</v>
      </c>
      <c r="F60" s="103">
        <f>'Прил. 7'!I1143</f>
        <v>0</v>
      </c>
      <c r="G60" s="103">
        <f>'Прил. 7'!J1143</f>
        <v>0</v>
      </c>
    </row>
    <row r="61" spans="2:7" ht="12.75" customHeight="1">
      <c r="B61" s="119" t="s">
        <v>264</v>
      </c>
      <c r="C61" s="120">
        <v>9900</v>
      </c>
      <c r="D61" s="120"/>
      <c r="E61" s="121">
        <f>E62</f>
        <v>0</v>
      </c>
      <c r="F61" s="122">
        <f>F62</f>
        <v>2741.6</v>
      </c>
      <c r="G61" s="122">
        <f>G62</f>
        <v>5502.1</v>
      </c>
    </row>
    <row r="62" spans="2:7" ht="12.75" customHeight="1">
      <c r="B62" s="123" t="s">
        <v>264</v>
      </c>
      <c r="C62" s="124">
        <v>9900</v>
      </c>
      <c r="D62" s="124">
        <v>9999</v>
      </c>
      <c r="E62" s="125">
        <f>'Прил. 7'!H1149</f>
        <v>0</v>
      </c>
      <c r="F62" s="126">
        <f>'Прил. 7'!I1149</f>
        <v>2741.6</v>
      </c>
      <c r="G62" s="126">
        <f>'Прил. 7'!J1149</f>
        <v>5502.1</v>
      </c>
    </row>
  </sheetData>
  <sheetProtection selectLockedCells="1" selectUnlockedCells="1"/>
  <autoFilter ref="B13:G725"/>
  <mergeCells count="9">
    <mergeCell ref="B8:G8"/>
    <mergeCell ref="B9:G9"/>
    <mergeCell ref="B11:G11"/>
    <mergeCell ref="F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57"/>
  <sheetViews>
    <sheetView zoomScale="85" zoomScaleNormal="85" zoomScalePageLayoutView="0" workbookViewId="0" topLeftCell="A1">
      <selection activeCell="B5" sqref="B5"/>
    </sheetView>
  </sheetViews>
  <sheetFormatPr defaultColWidth="7.00390625" defaultRowHeight="12.75"/>
  <cols>
    <col min="1" max="1" width="7.00390625" style="127" customWidth="1"/>
    <col min="2" max="2" width="103.375" style="128" customWidth="1"/>
    <col min="3" max="4" width="9.375" style="129" customWidth="1"/>
    <col min="5" max="5" width="14.375" style="129" customWidth="1"/>
    <col min="6" max="6" width="4.375" style="129" customWidth="1"/>
    <col min="7" max="7" width="5.00390625" style="129" customWidth="1"/>
    <col min="8" max="8" width="10.625" style="129" customWidth="1"/>
    <col min="9" max="9" width="11.00390625" style="129" customWidth="1"/>
    <col min="10" max="10" width="10.625" style="129" customWidth="1"/>
    <col min="11" max="11" width="9.625" style="127" customWidth="1"/>
    <col min="12" max="13" width="8.00390625" style="127" customWidth="1"/>
    <col min="14" max="64" width="7.00390625" style="127" customWidth="1"/>
    <col min="65" max="16384" width="7.00390625" style="130" customWidth="1"/>
  </cols>
  <sheetData>
    <row r="1" spans="3:10" ht="12.75" customHeight="1">
      <c r="C1" s="131"/>
      <c r="D1" s="132"/>
      <c r="E1" s="133"/>
      <c r="F1" s="133"/>
      <c r="G1" s="5"/>
      <c r="H1" s="6"/>
      <c r="I1" s="484" t="s">
        <v>265</v>
      </c>
      <c r="J1" s="484"/>
    </row>
    <row r="2" spans="2:10" ht="12.75" customHeight="1">
      <c r="B2" s="503" t="s">
        <v>1</v>
      </c>
      <c r="C2" s="503"/>
      <c r="D2" s="503"/>
      <c r="E2" s="503"/>
      <c r="F2" s="503"/>
      <c r="G2" s="503"/>
      <c r="H2" s="503"/>
      <c r="I2" s="503"/>
      <c r="J2" s="503"/>
    </row>
    <row r="3" spans="2:10" ht="12.75" customHeight="1">
      <c r="B3" s="503" t="s">
        <v>2</v>
      </c>
      <c r="C3" s="503"/>
      <c r="D3" s="503"/>
      <c r="E3" s="503"/>
      <c r="F3" s="503"/>
      <c r="G3" s="503"/>
      <c r="H3" s="503"/>
      <c r="I3" s="503"/>
      <c r="J3" s="503"/>
    </row>
    <row r="4" spans="2:10" ht="12.75" customHeight="1">
      <c r="B4" s="481" t="s">
        <v>680</v>
      </c>
      <c r="C4" s="481"/>
      <c r="D4" s="481"/>
      <c r="E4" s="481"/>
      <c r="F4" s="481"/>
      <c r="G4" s="481"/>
      <c r="H4" s="481"/>
      <c r="I4" s="481"/>
      <c r="J4" s="481"/>
    </row>
    <row r="5" spans="3:10" ht="18" customHeight="1">
      <c r="C5" s="504"/>
      <c r="D5" s="504"/>
      <c r="E5" s="504"/>
      <c r="F5" s="504"/>
      <c r="G5" s="504"/>
      <c r="H5" s="504"/>
      <c r="I5" s="504"/>
      <c r="J5" s="504"/>
    </row>
    <row r="6" spans="3:10" ht="15.75" customHeight="1">
      <c r="C6" s="132"/>
      <c r="D6" s="132"/>
      <c r="E6" s="132"/>
      <c r="F6" s="132"/>
      <c r="G6" s="505" t="s">
        <v>266</v>
      </c>
      <c r="H6" s="505"/>
      <c r="I6" s="505"/>
      <c r="J6" s="505"/>
    </row>
    <row r="7" spans="3:10" ht="12.75" customHeight="1">
      <c r="C7" s="499" t="s">
        <v>45</v>
      </c>
      <c r="D7" s="499"/>
      <c r="E7" s="499"/>
      <c r="F7" s="499"/>
      <c r="G7" s="499"/>
      <c r="H7" s="499"/>
      <c r="I7" s="499"/>
      <c r="J7" s="499"/>
    </row>
    <row r="8" spans="2:10" ht="12.75" customHeight="1">
      <c r="B8" s="500" t="s">
        <v>4</v>
      </c>
      <c r="C8" s="500"/>
      <c r="D8" s="500"/>
      <c r="E8" s="500"/>
      <c r="F8" s="500"/>
      <c r="G8" s="500"/>
      <c r="H8" s="500"/>
      <c r="I8" s="500"/>
      <c r="J8" s="500"/>
    </row>
    <row r="9" spans="2:13" ht="12.75" customHeight="1">
      <c r="B9" s="501" t="s">
        <v>5</v>
      </c>
      <c r="C9" s="501"/>
      <c r="D9" s="501"/>
      <c r="E9" s="501"/>
      <c r="F9" s="501"/>
      <c r="G9" s="501"/>
      <c r="H9" s="501"/>
      <c r="I9" s="501"/>
      <c r="J9" s="501"/>
      <c r="K9" s="6"/>
      <c r="L9" s="6"/>
      <c r="M9" s="6"/>
    </row>
    <row r="10" spans="2:8" ht="12.75" customHeight="1">
      <c r="B10" s="136"/>
      <c r="C10" s="131"/>
      <c r="D10" s="131"/>
      <c r="E10" s="131"/>
      <c r="F10" s="131"/>
      <c r="G10" s="131"/>
      <c r="H10" s="137"/>
    </row>
    <row r="11" spans="2:10" ht="41.25" customHeight="1">
      <c r="B11" s="502" t="s">
        <v>267</v>
      </c>
      <c r="C11" s="502"/>
      <c r="D11" s="502"/>
      <c r="E11" s="502"/>
      <c r="F11" s="502"/>
      <c r="G11" s="502"/>
      <c r="H11" s="502"/>
      <c r="I11" s="502"/>
      <c r="J11" s="502"/>
    </row>
    <row r="12" spans="2:10" ht="12.75" customHeight="1">
      <c r="B12" s="138"/>
      <c r="J12" s="6" t="s">
        <v>180</v>
      </c>
    </row>
    <row r="13" spans="2:10" ht="22.5" customHeight="1">
      <c r="B13" s="139" t="s">
        <v>181</v>
      </c>
      <c r="C13" s="96" t="s">
        <v>182</v>
      </c>
      <c r="D13" s="96" t="s">
        <v>183</v>
      </c>
      <c r="E13" s="96" t="s">
        <v>268</v>
      </c>
      <c r="F13" s="96" t="s">
        <v>269</v>
      </c>
      <c r="G13" s="140" t="s">
        <v>270</v>
      </c>
      <c r="H13" s="11">
        <v>2022</v>
      </c>
      <c r="I13" s="11">
        <v>2023</v>
      </c>
      <c r="J13" s="11">
        <v>2024</v>
      </c>
    </row>
    <row r="14" spans="2:10" ht="12.75" customHeight="1">
      <c r="B14" s="141" t="s">
        <v>177</v>
      </c>
      <c r="C14" s="98"/>
      <c r="D14" s="98"/>
      <c r="E14" s="98"/>
      <c r="F14" s="98"/>
      <c r="G14" s="98"/>
      <c r="H14" s="142">
        <f>H20+H272+H306+H364+H530+H864+H970+H1086+H1127+H1134+H520+H1149</f>
        <v>359030.00000000006</v>
      </c>
      <c r="I14" s="142">
        <f>I20+I272+I306+I364+I530+I864+I970+I1086+I1127+I1134+I520+I1149</f>
        <v>255721.30000000002</v>
      </c>
      <c r="J14" s="142">
        <f>J20+J272+J306+J364+J530+J864+J970+J1086+J1127+J1134+J520+J1149</f>
        <v>238137.00000000003</v>
      </c>
    </row>
    <row r="15" spans="2:10" ht="12.75" customHeight="1" hidden="1">
      <c r="B15" s="141" t="s">
        <v>271</v>
      </c>
      <c r="C15" s="98"/>
      <c r="D15" s="98"/>
      <c r="E15" s="98"/>
      <c r="F15" s="98"/>
      <c r="G15" s="98">
        <v>1</v>
      </c>
      <c r="H15" s="142">
        <f>H865</f>
        <v>0</v>
      </c>
      <c r="I15" s="142">
        <f>I865</f>
        <v>0</v>
      </c>
      <c r="J15" s="142">
        <f>J865</f>
        <v>0</v>
      </c>
    </row>
    <row r="16" spans="2:10" ht="12.75" customHeight="1">
      <c r="B16" s="141" t="s">
        <v>272</v>
      </c>
      <c r="C16" s="98"/>
      <c r="D16" s="98"/>
      <c r="E16" s="98"/>
      <c r="F16" s="98"/>
      <c r="G16" s="98">
        <v>2</v>
      </c>
      <c r="H16" s="142">
        <f>H21+H307+H365+H531+H866+H971+H1087+H1135+H1128+H521+H1150</f>
        <v>166528.3</v>
      </c>
      <c r="I16" s="142">
        <f>I21+I307+I365+I531+I866+I971+I1087+I1135+I1128+I521+I1150</f>
        <v>109626.1</v>
      </c>
      <c r="J16" s="142">
        <f>J21+J307+J365+J531+J866+J971+J1087+J1135+J1128+J521+J1150</f>
        <v>109992</v>
      </c>
    </row>
    <row r="17" spans="2:10" ht="12.75" customHeight="1">
      <c r="B17" s="141" t="s">
        <v>273</v>
      </c>
      <c r="C17" s="98"/>
      <c r="D17" s="98"/>
      <c r="E17" s="98"/>
      <c r="F17" s="98"/>
      <c r="G17" s="98">
        <v>3</v>
      </c>
      <c r="H17" s="142">
        <f>H22+H308+H366+H532+H867+H972+H1136+H522</f>
        <v>172690.8</v>
      </c>
      <c r="I17" s="142">
        <f>I22+I308+I366+I532+I867+I972+I1136+I522</f>
        <v>131563.2</v>
      </c>
      <c r="J17" s="142">
        <f>J22+J308+J366+J532+J867+J972+J1136+J522</f>
        <v>111485.79999999999</v>
      </c>
    </row>
    <row r="18" spans="2:10" ht="12.75" customHeight="1">
      <c r="B18" s="141" t="s">
        <v>274</v>
      </c>
      <c r="C18" s="98"/>
      <c r="D18" s="98"/>
      <c r="E18" s="98"/>
      <c r="F18" s="98"/>
      <c r="G18" s="98">
        <v>4</v>
      </c>
      <c r="H18" s="142">
        <f>H23+H274+H533+H868+H973+H367</f>
        <v>19810.9</v>
      </c>
      <c r="I18" s="142">
        <f>I23+I274+I533+I868+I973+I367</f>
        <v>14531.999999999998</v>
      </c>
      <c r="J18" s="142">
        <f>J23+J274+J533+J868+J973+J367</f>
        <v>16659.2</v>
      </c>
    </row>
    <row r="19" spans="2:10" ht="12.75" customHeight="1" hidden="1">
      <c r="B19" s="141" t="s">
        <v>275</v>
      </c>
      <c r="C19" s="98"/>
      <c r="D19" s="98"/>
      <c r="E19" s="98"/>
      <c r="F19" s="98"/>
      <c r="G19" s="98">
        <v>6</v>
      </c>
      <c r="H19" s="142"/>
      <c r="I19" s="143"/>
      <c r="J19" s="143"/>
    </row>
    <row r="20" spans="2:10" ht="12.75" customHeight="1">
      <c r="B20" s="144" t="s">
        <v>184</v>
      </c>
      <c r="C20" s="101" t="s">
        <v>185</v>
      </c>
      <c r="D20" s="98"/>
      <c r="E20" s="98"/>
      <c r="F20" s="98"/>
      <c r="G20" s="98"/>
      <c r="H20" s="142">
        <f>H24+H34+H46+H68+H74+H90+H103</f>
        <v>49162.6</v>
      </c>
      <c r="I20" s="142">
        <f>I24+I34+I46+I68+I74+I90+I103</f>
        <v>26140.5</v>
      </c>
      <c r="J20" s="142">
        <f>J24+J34+J46+J68+J74+J90+J103</f>
        <v>28617.300000000003</v>
      </c>
    </row>
    <row r="21" spans="2:10" ht="12.75" customHeight="1">
      <c r="B21" s="141" t="s">
        <v>272</v>
      </c>
      <c r="C21" s="98"/>
      <c r="D21" s="98"/>
      <c r="E21" s="98"/>
      <c r="F21" s="98"/>
      <c r="G21" s="98">
        <v>2</v>
      </c>
      <c r="H21" s="142">
        <f>H29+H39+H42+H52+H57+H60+H63+H79+H82+H95+H114+H132+H225+H229+H232+H241+H256+H259+H263+H261+H85+H45+H160+H168+H221+H237+H239+H235+H196+H245+H248+H161+H107</f>
        <v>46326.00000000001</v>
      </c>
      <c r="I21" s="142">
        <f>I29+I39+I42+I52+I57+I60+I63+I79+I82+I95+I114+I132+I225+I229+I232+I241+I256+I259+I263+I261+I85+I45+I160+I168+I221+I237+I239</f>
        <v>25119.199999999993</v>
      </c>
      <c r="J21" s="142">
        <f>J29+J39+J42+J52+J57+J60+J63+J79+J82+J95+J114+J132+J225+J229+J232+J241+J256+J259+J263+J261+J85+J45+J160+J168+J221+J237+J239</f>
        <v>27596.399999999998</v>
      </c>
    </row>
    <row r="22" spans="2:10" ht="12.75" customHeight="1">
      <c r="B22" s="141" t="s">
        <v>273</v>
      </c>
      <c r="C22" s="98"/>
      <c r="D22" s="98"/>
      <c r="E22" s="98"/>
      <c r="F22" s="98"/>
      <c r="G22" s="98">
        <v>3</v>
      </c>
      <c r="H22" s="142">
        <f>H200+H203+H207+H210+H214+H217+H252+H67+H89+H267+H33</f>
        <v>1580.3</v>
      </c>
      <c r="I22" s="142">
        <f>I200+I203+I207+I210+I214+I217+I252+I67+I89+I267</f>
        <v>1017.9000000000001</v>
      </c>
      <c r="J22" s="142">
        <f>J200+J203+J207+J210+J214+J217+J252+J67+J89+J267</f>
        <v>1017.9000000000001</v>
      </c>
    </row>
    <row r="23" spans="2:10" ht="12.75" customHeight="1">
      <c r="B23" s="141" t="s">
        <v>274</v>
      </c>
      <c r="C23" s="98"/>
      <c r="D23" s="98"/>
      <c r="E23" s="98"/>
      <c r="F23" s="98"/>
      <c r="G23" s="98">
        <v>4</v>
      </c>
      <c r="H23" s="142">
        <f>H73+H271</f>
        <v>1256.3</v>
      </c>
      <c r="I23" s="142">
        <f>I73</f>
        <v>3.4</v>
      </c>
      <c r="J23" s="142">
        <f>J73</f>
        <v>3</v>
      </c>
    </row>
    <row r="24" spans="2:10" ht="27" customHeight="1">
      <c r="B24" s="145" t="s">
        <v>186</v>
      </c>
      <c r="C24" s="146" t="s">
        <v>185</v>
      </c>
      <c r="D24" s="146" t="s">
        <v>187</v>
      </c>
      <c r="E24" s="102"/>
      <c r="F24" s="102"/>
      <c r="G24" s="102"/>
      <c r="H24" s="143">
        <f>H25+H30</f>
        <v>1896.1</v>
      </c>
      <c r="I24" s="143">
        <f aca="true" t="shared" si="0" ref="I24:J28">I25</f>
        <v>1366.8</v>
      </c>
      <c r="J24" s="143">
        <f t="shared" si="0"/>
        <v>1566.8</v>
      </c>
    </row>
    <row r="25" spans="2:10" ht="15.75" customHeight="1">
      <c r="B25" s="147" t="s">
        <v>276</v>
      </c>
      <c r="C25" s="148" t="s">
        <v>185</v>
      </c>
      <c r="D25" s="102" t="s">
        <v>187</v>
      </c>
      <c r="E25" s="102" t="s">
        <v>277</v>
      </c>
      <c r="F25" s="102"/>
      <c r="G25" s="102"/>
      <c r="H25" s="143">
        <f>H26</f>
        <v>1843</v>
      </c>
      <c r="I25" s="143">
        <f t="shared" si="0"/>
        <v>1366.8</v>
      </c>
      <c r="J25" s="143">
        <f t="shared" si="0"/>
        <v>1566.8</v>
      </c>
    </row>
    <row r="26" spans="2:10" ht="12.75" customHeight="1">
      <c r="B26" s="149" t="s">
        <v>278</v>
      </c>
      <c r="C26" s="102" t="s">
        <v>185</v>
      </c>
      <c r="D26" s="102" t="s">
        <v>187</v>
      </c>
      <c r="E26" s="150" t="s">
        <v>279</v>
      </c>
      <c r="F26" s="102"/>
      <c r="G26" s="102"/>
      <c r="H26" s="143">
        <f>H27</f>
        <v>1843</v>
      </c>
      <c r="I26" s="143">
        <f t="shared" si="0"/>
        <v>1366.8</v>
      </c>
      <c r="J26" s="143">
        <f t="shared" si="0"/>
        <v>1566.8</v>
      </c>
    </row>
    <row r="27" spans="2:10" ht="40.5" customHeight="1">
      <c r="B27" s="147" t="s">
        <v>280</v>
      </c>
      <c r="C27" s="102" t="s">
        <v>185</v>
      </c>
      <c r="D27" s="102" t="s">
        <v>187</v>
      </c>
      <c r="E27" s="150" t="s">
        <v>279</v>
      </c>
      <c r="F27" s="102" t="s">
        <v>281</v>
      </c>
      <c r="G27" s="102"/>
      <c r="H27" s="143">
        <f>H28</f>
        <v>1843</v>
      </c>
      <c r="I27" s="143">
        <f t="shared" si="0"/>
        <v>1366.8</v>
      </c>
      <c r="J27" s="143">
        <f t="shared" si="0"/>
        <v>1566.8</v>
      </c>
    </row>
    <row r="28" spans="2:10" ht="15.75" customHeight="1">
      <c r="B28" s="147" t="s">
        <v>282</v>
      </c>
      <c r="C28" s="102" t="s">
        <v>185</v>
      </c>
      <c r="D28" s="102" t="s">
        <v>187</v>
      </c>
      <c r="E28" s="150" t="s">
        <v>279</v>
      </c>
      <c r="F28" s="102" t="s">
        <v>283</v>
      </c>
      <c r="G28" s="102"/>
      <c r="H28" s="143">
        <f>H29</f>
        <v>1843</v>
      </c>
      <c r="I28" s="143">
        <f t="shared" si="0"/>
        <v>1366.8</v>
      </c>
      <c r="J28" s="143">
        <f t="shared" si="0"/>
        <v>1566.8</v>
      </c>
    </row>
    <row r="29" spans="2:10" ht="15.75" customHeight="1">
      <c r="B29" s="147" t="s">
        <v>272</v>
      </c>
      <c r="C29" s="102" t="s">
        <v>185</v>
      </c>
      <c r="D29" s="102" t="s">
        <v>187</v>
      </c>
      <c r="E29" s="150" t="s">
        <v>279</v>
      </c>
      <c r="F29" s="102" t="s">
        <v>283</v>
      </c>
      <c r="G29" s="102">
        <v>2</v>
      </c>
      <c r="H29" s="143">
        <f>'Прил. 8'!I106</f>
        <v>1843</v>
      </c>
      <c r="I29" s="143">
        <f>'Прил. 8'!J106</f>
        <v>1366.8</v>
      </c>
      <c r="J29" s="143">
        <f>'Прил. 8'!K106</f>
        <v>1566.8</v>
      </c>
    </row>
    <row r="30" spans="2:10" ht="42.75">
      <c r="B30" s="151" t="s">
        <v>284</v>
      </c>
      <c r="C30" s="102" t="s">
        <v>185</v>
      </c>
      <c r="D30" s="102" t="s">
        <v>187</v>
      </c>
      <c r="E30" s="152" t="s">
        <v>277</v>
      </c>
      <c r="F30" s="96"/>
      <c r="G30" s="96"/>
      <c r="H30" s="143">
        <f aca="true" t="shared" si="1" ref="H30:J32">H31</f>
        <v>53.1</v>
      </c>
      <c r="I30" s="143">
        <f t="shared" si="1"/>
        <v>0</v>
      </c>
      <c r="J30" s="143">
        <f t="shared" si="1"/>
        <v>0</v>
      </c>
    </row>
    <row r="31" spans="2:10" ht="15.75" customHeight="1">
      <c r="B31" s="153" t="s">
        <v>280</v>
      </c>
      <c r="C31" s="102" t="s">
        <v>185</v>
      </c>
      <c r="D31" s="102" t="s">
        <v>187</v>
      </c>
      <c r="E31" s="152" t="s">
        <v>285</v>
      </c>
      <c r="F31" s="102" t="s">
        <v>281</v>
      </c>
      <c r="G31" s="96"/>
      <c r="H31" s="143">
        <f t="shared" si="1"/>
        <v>53.1</v>
      </c>
      <c r="I31" s="143">
        <f t="shared" si="1"/>
        <v>0</v>
      </c>
      <c r="J31" s="143">
        <f t="shared" si="1"/>
        <v>0</v>
      </c>
    </row>
    <row r="32" spans="2:10" ht="15.75" customHeight="1">
      <c r="B32" s="154" t="s">
        <v>282</v>
      </c>
      <c r="C32" s="102" t="s">
        <v>185</v>
      </c>
      <c r="D32" s="102" t="s">
        <v>187</v>
      </c>
      <c r="E32" s="152" t="s">
        <v>285</v>
      </c>
      <c r="F32" s="102" t="s">
        <v>283</v>
      </c>
      <c r="G32" s="96"/>
      <c r="H32" s="143">
        <f t="shared" si="1"/>
        <v>53.1</v>
      </c>
      <c r="I32" s="143">
        <f t="shared" si="1"/>
        <v>0</v>
      </c>
      <c r="J32" s="143">
        <f t="shared" si="1"/>
        <v>0</v>
      </c>
    </row>
    <row r="33" spans="2:10" ht="15.75" customHeight="1">
      <c r="B33" s="154" t="s">
        <v>273</v>
      </c>
      <c r="C33" s="102" t="s">
        <v>185</v>
      </c>
      <c r="D33" s="102" t="s">
        <v>187</v>
      </c>
      <c r="E33" s="152" t="s">
        <v>285</v>
      </c>
      <c r="F33" s="102" t="s">
        <v>283</v>
      </c>
      <c r="G33" s="96">
        <v>3</v>
      </c>
      <c r="H33" s="143">
        <f>'Прил. 8'!I110</f>
        <v>53.1</v>
      </c>
      <c r="I33" s="143"/>
      <c r="J33" s="143"/>
    </row>
    <row r="34" spans="2:10" ht="27.75" customHeight="1">
      <c r="B34" s="145" t="s">
        <v>188</v>
      </c>
      <c r="C34" s="146" t="s">
        <v>185</v>
      </c>
      <c r="D34" s="146" t="s">
        <v>189</v>
      </c>
      <c r="E34" s="155"/>
      <c r="F34" s="102"/>
      <c r="G34" s="102"/>
      <c r="H34" s="143">
        <f aca="true" t="shared" si="2" ref="H34:J35">H35</f>
        <v>840.9</v>
      </c>
      <c r="I34" s="143">
        <f t="shared" si="2"/>
        <v>583</v>
      </c>
      <c r="J34" s="143">
        <f t="shared" si="2"/>
        <v>683</v>
      </c>
    </row>
    <row r="35" spans="2:10" ht="15.75" customHeight="1">
      <c r="B35" s="147" t="s">
        <v>276</v>
      </c>
      <c r="C35" s="102" t="s">
        <v>185</v>
      </c>
      <c r="D35" s="102" t="s">
        <v>189</v>
      </c>
      <c r="E35" s="102" t="s">
        <v>277</v>
      </c>
      <c r="F35" s="102"/>
      <c r="G35" s="102"/>
      <c r="H35" s="143">
        <f t="shared" si="2"/>
        <v>840.9</v>
      </c>
      <c r="I35" s="143">
        <f t="shared" si="2"/>
        <v>583</v>
      </c>
      <c r="J35" s="143">
        <f t="shared" si="2"/>
        <v>683</v>
      </c>
    </row>
    <row r="36" spans="2:10" ht="15.75" customHeight="1">
      <c r="B36" s="156" t="s">
        <v>286</v>
      </c>
      <c r="C36" s="102" t="s">
        <v>185</v>
      </c>
      <c r="D36" s="102" t="s">
        <v>189</v>
      </c>
      <c r="E36" s="150" t="s">
        <v>287</v>
      </c>
      <c r="F36" s="102"/>
      <c r="G36" s="102"/>
      <c r="H36" s="143">
        <f>H37+H40+H43</f>
        <v>840.9</v>
      </c>
      <c r="I36" s="143">
        <f>I37+I40</f>
        <v>583</v>
      </c>
      <c r="J36" s="143">
        <f>J37+J40</f>
        <v>683</v>
      </c>
    </row>
    <row r="37" spans="2:10" ht="40.5" customHeight="1">
      <c r="B37" s="147" t="s">
        <v>280</v>
      </c>
      <c r="C37" s="102" t="s">
        <v>185</v>
      </c>
      <c r="D37" s="102" t="s">
        <v>189</v>
      </c>
      <c r="E37" s="150" t="s">
        <v>287</v>
      </c>
      <c r="F37" s="102" t="s">
        <v>281</v>
      </c>
      <c r="G37" s="102"/>
      <c r="H37" s="143">
        <f aca="true" t="shared" si="3" ref="H37:J38">H38</f>
        <v>731.3</v>
      </c>
      <c r="I37" s="143">
        <f t="shared" si="3"/>
        <v>538.5</v>
      </c>
      <c r="J37" s="143">
        <f t="shared" si="3"/>
        <v>638.5</v>
      </c>
    </row>
    <row r="38" spans="2:10" ht="15.75" customHeight="1">
      <c r="B38" s="147" t="s">
        <v>282</v>
      </c>
      <c r="C38" s="102" t="s">
        <v>185</v>
      </c>
      <c r="D38" s="102" t="s">
        <v>189</v>
      </c>
      <c r="E38" s="150" t="s">
        <v>287</v>
      </c>
      <c r="F38" s="102" t="s">
        <v>283</v>
      </c>
      <c r="G38" s="102"/>
      <c r="H38" s="143">
        <f t="shared" si="3"/>
        <v>731.3</v>
      </c>
      <c r="I38" s="143">
        <f t="shared" si="3"/>
        <v>538.5</v>
      </c>
      <c r="J38" s="143">
        <f t="shared" si="3"/>
        <v>638.5</v>
      </c>
    </row>
    <row r="39" spans="2:10" ht="15.75" customHeight="1">
      <c r="B39" s="147" t="s">
        <v>272</v>
      </c>
      <c r="C39" s="102" t="s">
        <v>185</v>
      </c>
      <c r="D39" s="102" t="s">
        <v>189</v>
      </c>
      <c r="E39" s="150" t="s">
        <v>287</v>
      </c>
      <c r="F39" s="102" t="s">
        <v>283</v>
      </c>
      <c r="G39" s="102">
        <v>2</v>
      </c>
      <c r="H39" s="143">
        <f>'Прил. 8'!I648</f>
        <v>731.3</v>
      </c>
      <c r="I39" s="143">
        <f>'Прил. 8'!J648</f>
        <v>538.5</v>
      </c>
      <c r="J39" s="143">
        <f>'Прил. 8'!K648</f>
        <v>638.5</v>
      </c>
    </row>
    <row r="40" spans="2:10" ht="12.75" customHeight="1">
      <c r="B40" s="147" t="s">
        <v>288</v>
      </c>
      <c r="C40" s="102" t="s">
        <v>185</v>
      </c>
      <c r="D40" s="102" t="s">
        <v>189</v>
      </c>
      <c r="E40" s="150" t="s">
        <v>287</v>
      </c>
      <c r="F40" s="102" t="s">
        <v>289</v>
      </c>
      <c r="G40" s="102"/>
      <c r="H40" s="143">
        <f aca="true" t="shared" si="4" ref="H40:J41">H41</f>
        <v>104.5</v>
      </c>
      <c r="I40" s="143">
        <f t="shared" si="4"/>
        <v>44.5</v>
      </c>
      <c r="J40" s="143">
        <f t="shared" si="4"/>
        <v>44.5</v>
      </c>
    </row>
    <row r="41" spans="2:10" ht="12.75" customHeight="1">
      <c r="B41" s="157" t="s">
        <v>290</v>
      </c>
      <c r="C41" s="102" t="s">
        <v>185</v>
      </c>
      <c r="D41" s="102" t="s">
        <v>189</v>
      </c>
      <c r="E41" s="150" t="s">
        <v>287</v>
      </c>
      <c r="F41" s="102" t="s">
        <v>291</v>
      </c>
      <c r="G41" s="102"/>
      <c r="H41" s="143">
        <f t="shared" si="4"/>
        <v>104.5</v>
      </c>
      <c r="I41" s="143">
        <f t="shared" si="4"/>
        <v>44.5</v>
      </c>
      <c r="J41" s="143">
        <f t="shared" si="4"/>
        <v>44.5</v>
      </c>
    </row>
    <row r="42" spans="2:10" ht="14.25" customHeight="1">
      <c r="B42" s="154" t="s">
        <v>272</v>
      </c>
      <c r="C42" s="102" t="s">
        <v>185</v>
      </c>
      <c r="D42" s="102" t="s">
        <v>189</v>
      </c>
      <c r="E42" s="150" t="s">
        <v>287</v>
      </c>
      <c r="F42" s="102" t="s">
        <v>291</v>
      </c>
      <c r="G42" s="102">
        <v>2</v>
      </c>
      <c r="H42" s="143">
        <f>'Прил. 8'!I651</f>
        <v>104.5</v>
      </c>
      <c r="I42" s="143">
        <f>'Прил. 8'!J651</f>
        <v>44.5</v>
      </c>
      <c r="J42" s="143">
        <f>'Прил. 8'!K651</f>
        <v>44.5</v>
      </c>
    </row>
    <row r="43" spans="2:10" ht="14.25" customHeight="1">
      <c r="B43" s="158" t="s">
        <v>292</v>
      </c>
      <c r="C43" s="102" t="s">
        <v>185</v>
      </c>
      <c r="D43" s="102" t="s">
        <v>189</v>
      </c>
      <c r="E43" s="150" t="s">
        <v>287</v>
      </c>
      <c r="F43" s="102" t="s">
        <v>293</v>
      </c>
      <c r="G43" s="102"/>
      <c r="H43" s="143">
        <f aca="true" t="shared" si="5" ref="H43:J44">H44</f>
        <v>5.1</v>
      </c>
      <c r="I43" s="143">
        <f t="shared" si="5"/>
        <v>0</v>
      </c>
      <c r="J43" s="143">
        <f t="shared" si="5"/>
        <v>0</v>
      </c>
    </row>
    <row r="44" spans="2:10" ht="14.25" customHeight="1">
      <c r="B44" s="158" t="s">
        <v>294</v>
      </c>
      <c r="C44" s="102" t="s">
        <v>185</v>
      </c>
      <c r="D44" s="102" t="s">
        <v>189</v>
      </c>
      <c r="E44" s="150" t="s">
        <v>287</v>
      </c>
      <c r="F44" s="102" t="s">
        <v>295</v>
      </c>
      <c r="G44" s="102"/>
      <c r="H44" s="143">
        <f t="shared" si="5"/>
        <v>5.1</v>
      </c>
      <c r="I44" s="143">
        <f t="shared" si="5"/>
        <v>0</v>
      </c>
      <c r="J44" s="143">
        <f t="shared" si="5"/>
        <v>0</v>
      </c>
    </row>
    <row r="45" spans="2:10" ht="14.25" customHeight="1">
      <c r="B45" s="158" t="s">
        <v>272</v>
      </c>
      <c r="C45" s="102" t="s">
        <v>185</v>
      </c>
      <c r="D45" s="102" t="s">
        <v>189</v>
      </c>
      <c r="E45" s="150" t="s">
        <v>287</v>
      </c>
      <c r="F45" s="102" t="s">
        <v>295</v>
      </c>
      <c r="G45" s="102" t="s">
        <v>296</v>
      </c>
      <c r="H45" s="143">
        <f>'Прил. 8'!I654</f>
        <v>5.1</v>
      </c>
      <c r="I45" s="143">
        <f>'Прил. 8'!J654</f>
        <v>0</v>
      </c>
      <c r="J45" s="143">
        <f>'Прил. 8'!K654</f>
        <v>0</v>
      </c>
    </row>
    <row r="46" spans="2:10" ht="27.75" customHeight="1">
      <c r="B46" s="145" t="s">
        <v>190</v>
      </c>
      <c r="C46" s="146" t="s">
        <v>185</v>
      </c>
      <c r="D46" s="146" t="s">
        <v>191</v>
      </c>
      <c r="E46" s="155"/>
      <c r="F46" s="102"/>
      <c r="G46" s="102"/>
      <c r="H46" s="143">
        <f>H47+H53+H64</f>
        <v>16392.3</v>
      </c>
      <c r="I46" s="143">
        <f>I47+I53</f>
        <v>11856.4</v>
      </c>
      <c r="J46" s="143">
        <f>J47+J53</f>
        <v>12256.4</v>
      </c>
    </row>
    <row r="47" spans="2:10" ht="28.5" customHeight="1">
      <c r="B47" s="144" t="s">
        <v>297</v>
      </c>
      <c r="C47" s="102" t="s">
        <v>185</v>
      </c>
      <c r="D47" s="102" t="s">
        <v>191</v>
      </c>
      <c r="E47" s="150" t="s">
        <v>298</v>
      </c>
      <c r="F47" s="102"/>
      <c r="G47" s="102"/>
      <c r="H47" s="143">
        <f>H49</f>
        <v>15</v>
      </c>
      <c r="I47" s="143">
        <f>I49</f>
        <v>0</v>
      </c>
      <c r="J47" s="143">
        <f>J49</f>
        <v>0</v>
      </c>
    </row>
    <row r="48" spans="2:10" ht="12.75" customHeight="1">
      <c r="B48" s="154" t="s">
        <v>299</v>
      </c>
      <c r="C48" s="102" t="s">
        <v>185</v>
      </c>
      <c r="D48" s="102" t="s">
        <v>191</v>
      </c>
      <c r="E48" s="150" t="s">
        <v>298</v>
      </c>
      <c r="F48" s="102"/>
      <c r="G48" s="102"/>
      <c r="H48" s="143">
        <f aca="true" t="shared" si="6" ref="H48:J51">H49</f>
        <v>15</v>
      </c>
      <c r="I48" s="143">
        <f t="shared" si="6"/>
        <v>0</v>
      </c>
      <c r="J48" s="143">
        <f t="shared" si="6"/>
        <v>0</v>
      </c>
    </row>
    <row r="49" spans="2:10" ht="12.75" customHeight="1">
      <c r="B49" s="154" t="s">
        <v>300</v>
      </c>
      <c r="C49" s="102" t="s">
        <v>185</v>
      </c>
      <c r="D49" s="102" t="s">
        <v>191</v>
      </c>
      <c r="E49" s="150" t="s">
        <v>301</v>
      </c>
      <c r="F49" s="102"/>
      <c r="G49" s="102"/>
      <c r="H49" s="143">
        <f t="shared" si="6"/>
        <v>15</v>
      </c>
      <c r="I49" s="143">
        <f t="shared" si="6"/>
        <v>0</v>
      </c>
      <c r="J49" s="143">
        <f t="shared" si="6"/>
        <v>0</v>
      </c>
    </row>
    <row r="50" spans="2:10" ht="12.75" customHeight="1">
      <c r="B50" s="157" t="s">
        <v>288</v>
      </c>
      <c r="C50" s="102" t="s">
        <v>185</v>
      </c>
      <c r="D50" s="102" t="s">
        <v>191</v>
      </c>
      <c r="E50" s="150" t="s">
        <v>301</v>
      </c>
      <c r="F50" s="102" t="s">
        <v>289</v>
      </c>
      <c r="G50" s="102"/>
      <c r="H50" s="143">
        <f t="shared" si="6"/>
        <v>15</v>
      </c>
      <c r="I50" s="143">
        <f t="shared" si="6"/>
        <v>0</v>
      </c>
      <c r="J50" s="143">
        <f t="shared" si="6"/>
        <v>0</v>
      </c>
    </row>
    <row r="51" spans="2:10" ht="12.75" customHeight="1">
      <c r="B51" s="157" t="s">
        <v>290</v>
      </c>
      <c r="C51" s="102" t="s">
        <v>185</v>
      </c>
      <c r="D51" s="102" t="s">
        <v>191</v>
      </c>
      <c r="E51" s="150" t="s">
        <v>301</v>
      </c>
      <c r="F51" s="102" t="s">
        <v>291</v>
      </c>
      <c r="G51" s="102"/>
      <c r="H51" s="143">
        <f t="shared" si="6"/>
        <v>15</v>
      </c>
      <c r="I51" s="143">
        <f t="shared" si="6"/>
        <v>0</v>
      </c>
      <c r="J51" s="143">
        <f t="shared" si="6"/>
        <v>0</v>
      </c>
    </row>
    <row r="52" spans="2:10" ht="14.25" customHeight="1">
      <c r="B52" s="154" t="s">
        <v>272</v>
      </c>
      <c r="C52" s="102" t="s">
        <v>185</v>
      </c>
      <c r="D52" s="102" t="s">
        <v>191</v>
      </c>
      <c r="E52" s="150" t="s">
        <v>301</v>
      </c>
      <c r="F52" s="102" t="s">
        <v>291</v>
      </c>
      <c r="G52" s="102" t="s">
        <v>296</v>
      </c>
      <c r="H52" s="143">
        <f>'Прил. 8'!I117</f>
        <v>15</v>
      </c>
      <c r="I52" s="143">
        <f>'Прил. 8'!J117</f>
        <v>0</v>
      </c>
      <c r="J52" s="143">
        <f>'Прил. 8'!K117</f>
        <v>0</v>
      </c>
    </row>
    <row r="53" spans="2:10" ht="12.75" customHeight="1">
      <c r="B53" s="154" t="s">
        <v>276</v>
      </c>
      <c r="C53" s="102" t="s">
        <v>185</v>
      </c>
      <c r="D53" s="102" t="s">
        <v>191</v>
      </c>
      <c r="E53" s="102" t="s">
        <v>277</v>
      </c>
      <c r="F53" s="102"/>
      <c r="G53" s="102"/>
      <c r="H53" s="143">
        <f>H54</f>
        <v>15989.2</v>
      </c>
      <c r="I53" s="143">
        <f>I54</f>
        <v>11856.4</v>
      </c>
      <c r="J53" s="143">
        <f>J54</f>
        <v>12256.4</v>
      </c>
    </row>
    <row r="54" spans="2:10" ht="12.75" customHeight="1">
      <c r="B54" s="159" t="s">
        <v>302</v>
      </c>
      <c r="C54" s="102" t="s">
        <v>185</v>
      </c>
      <c r="D54" s="102" t="s">
        <v>191</v>
      </c>
      <c r="E54" s="150" t="s">
        <v>303</v>
      </c>
      <c r="F54" s="102"/>
      <c r="G54" s="102"/>
      <c r="H54" s="143">
        <f>H55+H58+H61</f>
        <v>15989.2</v>
      </c>
      <c r="I54" s="143">
        <f>I55+I58+I61</f>
        <v>11856.4</v>
      </c>
      <c r="J54" s="143">
        <f>J55+J58+J61</f>
        <v>12256.4</v>
      </c>
    </row>
    <row r="55" spans="2:10" ht="40.5" customHeight="1">
      <c r="B55" s="147" t="s">
        <v>280</v>
      </c>
      <c r="C55" s="102" t="s">
        <v>185</v>
      </c>
      <c r="D55" s="102" t="s">
        <v>191</v>
      </c>
      <c r="E55" s="150" t="s">
        <v>303</v>
      </c>
      <c r="F55" s="102" t="s">
        <v>281</v>
      </c>
      <c r="G55" s="102"/>
      <c r="H55" s="143">
        <f aca="true" t="shared" si="7" ref="H55:J56">H56</f>
        <v>14767.4</v>
      </c>
      <c r="I55" s="143">
        <f t="shared" si="7"/>
        <v>11629.8</v>
      </c>
      <c r="J55" s="143">
        <f t="shared" si="7"/>
        <v>12029.8</v>
      </c>
    </row>
    <row r="56" spans="2:10" ht="12.75" customHeight="1">
      <c r="B56" s="154" t="s">
        <v>282</v>
      </c>
      <c r="C56" s="102" t="s">
        <v>185</v>
      </c>
      <c r="D56" s="102" t="s">
        <v>191</v>
      </c>
      <c r="E56" s="150" t="s">
        <v>303</v>
      </c>
      <c r="F56" s="102" t="s">
        <v>283</v>
      </c>
      <c r="G56" s="102"/>
      <c r="H56" s="143">
        <f t="shared" si="7"/>
        <v>14767.4</v>
      </c>
      <c r="I56" s="143">
        <f t="shared" si="7"/>
        <v>11629.8</v>
      </c>
      <c r="J56" s="143">
        <f t="shared" si="7"/>
        <v>12029.8</v>
      </c>
    </row>
    <row r="57" spans="2:10" ht="14.25" customHeight="1">
      <c r="B57" s="154" t="s">
        <v>272</v>
      </c>
      <c r="C57" s="102" t="s">
        <v>185</v>
      </c>
      <c r="D57" s="102" t="s">
        <v>191</v>
      </c>
      <c r="E57" s="150" t="s">
        <v>303</v>
      </c>
      <c r="F57" s="102" t="s">
        <v>283</v>
      </c>
      <c r="G57" s="102">
        <v>2</v>
      </c>
      <c r="H57" s="143">
        <f>'Прил. 8'!I30+'Прил. 8'!I122</f>
        <v>14767.4</v>
      </c>
      <c r="I57" s="143">
        <f>'Прил. 8'!J30+'Прил. 8'!J122</f>
        <v>11629.8</v>
      </c>
      <c r="J57" s="143">
        <f>'Прил. 8'!K30+'Прил. 8'!K122</f>
        <v>12029.8</v>
      </c>
    </row>
    <row r="58" spans="2:10" ht="12.75" customHeight="1">
      <c r="B58" s="157" t="s">
        <v>288</v>
      </c>
      <c r="C58" s="102" t="s">
        <v>185</v>
      </c>
      <c r="D58" s="102" t="s">
        <v>191</v>
      </c>
      <c r="E58" s="150" t="s">
        <v>303</v>
      </c>
      <c r="F58" s="102" t="s">
        <v>289</v>
      </c>
      <c r="G58" s="102"/>
      <c r="H58" s="143">
        <f aca="true" t="shared" si="8" ref="H58:J59">H59</f>
        <v>1138.1</v>
      </c>
      <c r="I58" s="143">
        <f t="shared" si="8"/>
        <v>226.60000000000002</v>
      </c>
      <c r="J58" s="143">
        <f t="shared" si="8"/>
        <v>226.60000000000002</v>
      </c>
    </row>
    <row r="59" spans="2:10" ht="12.75" customHeight="1">
      <c r="B59" s="157" t="s">
        <v>290</v>
      </c>
      <c r="C59" s="102" t="s">
        <v>185</v>
      </c>
      <c r="D59" s="102" t="s">
        <v>191</v>
      </c>
      <c r="E59" s="150" t="s">
        <v>303</v>
      </c>
      <c r="F59" s="102" t="s">
        <v>291</v>
      </c>
      <c r="G59" s="102"/>
      <c r="H59" s="143">
        <f t="shared" si="8"/>
        <v>1138.1</v>
      </c>
      <c r="I59" s="143">
        <f t="shared" si="8"/>
        <v>226.60000000000002</v>
      </c>
      <c r="J59" s="143">
        <f t="shared" si="8"/>
        <v>226.60000000000002</v>
      </c>
    </row>
    <row r="60" spans="2:10" ht="14.25" customHeight="1">
      <c r="B60" s="154" t="s">
        <v>272</v>
      </c>
      <c r="C60" s="102" t="s">
        <v>185</v>
      </c>
      <c r="D60" s="102" t="s">
        <v>191</v>
      </c>
      <c r="E60" s="150" t="s">
        <v>303</v>
      </c>
      <c r="F60" s="102" t="s">
        <v>291</v>
      </c>
      <c r="G60" s="102">
        <v>2</v>
      </c>
      <c r="H60" s="143">
        <f>'Прил. 8'!I33+'Прил. 8'!I125</f>
        <v>1138.1</v>
      </c>
      <c r="I60" s="143">
        <f>'Прил. 8'!J33+'Прил. 8'!J125</f>
        <v>226.60000000000002</v>
      </c>
      <c r="J60" s="143">
        <f>'Прил. 8'!K33+'Прил. 8'!K125</f>
        <v>226.60000000000002</v>
      </c>
    </row>
    <row r="61" spans="2:10" ht="12.75" customHeight="1">
      <c r="B61" s="158" t="s">
        <v>292</v>
      </c>
      <c r="C61" s="102" t="s">
        <v>185</v>
      </c>
      <c r="D61" s="102" t="s">
        <v>191</v>
      </c>
      <c r="E61" s="150" t="s">
        <v>303</v>
      </c>
      <c r="F61" s="96">
        <v>800</v>
      </c>
      <c r="G61" s="160"/>
      <c r="H61" s="143">
        <f aca="true" t="shared" si="9" ref="H61:J62">H62</f>
        <v>83.7</v>
      </c>
      <c r="I61" s="143">
        <f t="shared" si="9"/>
        <v>0</v>
      </c>
      <c r="J61" s="143">
        <f t="shared" si="9"/>
        <v>0</v>
      </c>
    </row>
    <row r="62" spans="2:10" ht="12.75" customHeight="1">
      <c r="B62" s="158" t="s">
        <v>294</v>
      </c>
      <c r="C62" s="102" t="s">
        <v>185</v>
      </c>
      <c r="D62" s="102" t="s">
        <v>191</v>
      </c>
      <c r="E62" s="150" t="s">
        <v>303</v>
      </c>
      <c r="F62" s="96">
        <v>850</v>
      </c>
      <c r="G62" s="160"/>
      <c r="H62" s="143">
        <f t="shared" si="9"/>
        <v>83.7</v>
      </c>
      <c r="I62" s="143">
        <f t="shared" si="9"/>
        <v>0</v>
      </c>
      <c r="J62" s="143">
        <f t="shared" si="9"/>
        <v>0</v>
      </c>
    </row>
    <row r="63" spans="2:10" ht="14.25" customHeight="1">
      <c r="B63" s="158" t="s">
        <v>272</v>
      </c>
      <c r="C63" s="102" t="s">
        <v>185</v>
      </c>
      <c r="D63" s="102" t="s">
        <v>191</v>
      </c>
      <c r="E63" s="150" t="s">
        <v>303</v>
      </c>
      <c r="F63" s="96">
        <v>850</v>
      </c>
      <c r="G63" s="96">
        <v>2</v>
      </c>
      <c r="H63" s="143">
        <f>'Прил. 8'!I36+'Прил. 8'!I128</f>
        <v>83.7</v>
      </c>
      <c r="I63" s="143">
        <f>'Прил. 8'!J36+'Прил. 8'!J128</f>
        <v>0</v>
      </c>
      <c r="J63" s="143">
        <f>'Прил. 8'!K36+'Прил. 8'!K128</f>
        <v>0</v>
      </c>
    </row>
    <row r="64" spans="2:10" ht="40.5" customHeight="1">
      <c r="B64" s="151" t="s">
        <v>284</v>
      </c>
      <c r="C64" s="102" t="s">
        <v>185</v>
      </c>
      <c r="D64" s="102" t="s">
        <v>191</v>
      </c>
      <c r="E64" s="152" t="s">
        <v>277</v>
      </c>
      <c r="F64" s="96"/>
      <c r="G64" s="96"/>
      <c r="H64" s="143">
        <f aca="true" t="shared" si="10" ref="H64:J66">H65</f>
        <v>388.1</v>
      </c>
      <c r="I64" s="143">
        <f t="shared" si="10"/>
        <v>0</v>
      </c>
      <c r="J64" s="143">
        <f t="shared" si="10"/>
        <v>0</v>
      </c>
    </row>
    <row r="65" spans="2:10" ht="40.5" customHeight="1">
      <c r="B65" s="153" t="s">
        <v>280</v>
      </c>
      <c r="C65" s="102" t="s">
        <v>185</v>
      </c>
      <c r="D65" s="102" t="s">
        <v>191</v>
      </c>
      <c r="E65" s="152" t="s">
        <v>285</v>
      </c>
      <c r="F65" s="102" t="s">
        <v>281</v>
      </c>
      <c r="G65" s="96"/>
      <c r="H65" s="143">
        <f t="shared" si="10"/>
        <v>388.1</v>
      </c>
      <c r="I65" s="143">
        <f t="shared" si="10"/>
        <v>0</v>
      </c>
      <c r="J65" s="143">
        <f t="shared" si="10"/>
        <v>0</v>
      </c>
    </row>
    <row r="66" spans="2:10" ht="14.25" customHeight="1">
      <c r="B66" s="154" t="s">
        <v>282</v>
      </c>
      <c r="C66" s="102" t="s">
        <v>185</v>
      </c>
      <c r="D66" s="102" t="s">
        <v>191</v>
      </c>
      <c r="E66" s="152" t="s">
        <v>285</v>
      </c>
      <c r="F66" s="102" t="s">
        <v>283</v>
      </c>
      <c r="G66" s="96"/>
      <c r="H66" s="143">
        <f t="shared" si="10"/>
        <v>388.1</v>
      </c>
      <c r="I66" s="143">
        <f t="shared" si="10"/>
        <v>0</v>
      </c>
      <c r="J66" s="143">
        <f t="shared" si="10"/>
        <v>0</v>
      </c>
    </row>
    <row r="67" spans="2:10" ht="14.25" customHeight="1">
      <c r="B67" s="154" t="s">
        <v>273</v>
      </c>
      <c r="C67" s="102" t="s">
        <v>185</v>
      </c>
      <c r="D67" s="102" t="s">
        <v>191</v>
      </c>
      <c r="E67" s="152" t="s">
        <v>285</v>
      </c>
      <c r="F67" s="102" t="s">
        <v>283</v>
      </c>
      <c r="G67" s="96">
        <v>3</v>
      </c>
      <c r="H67" s="143">
        <f>'Прил. 8'!I40+'Прил. 8'!I132</f>
        <v>388.1</v>
      </c>
      <c r="I67" s="143">
        <f>'Прил. 8'!J40+'Прил. 8'!J132</f>
        <v>0</v>
      </c>
      <c r="J67" s="143">
        <f>'Прил. 8'!K40+'Прил. 8'!K132</f>
        <v>0</v>
      </c>
    </row>
    <row r="68" spans="2:10" ht="14.25" customHeight="1">
      <c r="B68" s="161" t="s">
        <v>192</v>
      </c>
      <c r="C68" s="146" t="s">
        <v>185</v>
      </c>
      <c r="D68" s="146" t="s">
        <v>193</v>
      </c>
      <c r="E68" s="150"/>
      <c r="F68" s="102"/>
      <c r="G68" s="102"/>
      <c r="H68" s="143">
        <f aca="true" t="shared" si="11" ref="H68:J72">H69</f>
        <v>48.2</v>
      </c>
      <c r="I68" s="143">
        <f t="shared" si="11"/>
        <v>3.4</v>
      </c>
      <c r="J68" s="143">
        <f t="shared" si="11"/>
        <v>3</v>
      </c>
    </row>
    <row r="69" spans="2:10" ht="12.75" customHeight="1">
      <c r="B69" s="154" t="s">
        <v>276</v>
      </c>
      <c r="C69" s="102" t="s">
        <v>185</v>
      </c>
      <c r="D69" s="102" t="s">
        <v>193</v>
      </c>
      <c r="E69" s="102" t="s">
        <v>277</v>
      </c>
      <c r="F69" s="102"/>
      <c r="G69" s="102"/>
      <c r="H69" s="143">
        <f t="shared" si="11"/>
        <v>48.2</v>
      </c>
      <c r="I69" s="143">
        <f t="shared" si="11"/>
        <v>3.4</v>
      </c>
      <c r="J69" s="143">
        <f t="shared" si="11"/>
        <v>3</v>
      </c>
    </row>
    <row r="70" spans="2:10" ht="45.75" customHeight="1">
      <c r="B70" s="147" t="s">
        <v>304</v>
      </c>
      <c r="C70" s="102" t="s">
        <v>185</v>
      </c>
      <c r="D70" s="102" t="s">
        <v>193</v>
      </c>
      <c r="E70" s="150" t="s">
        <v>305</v>
      </c>
      <c r="F70" s="102"/>
      <c r="G70" s="102"/>
      <c r="H70" s="143">
        <f t="shared" si="11"/>
        <v>48.2</v>
      </c>
      <c r="I70" s="143">
        <f t="shared" si="11"/>
        <v>3.4</v>
      </c>
      <c r="J70" s="143">
        <f t="shared" si="11"/>
        <v>3</v>
      </c>
    </row>
    <row r="71" spans="2:10" ht="12.75" customHeight="1">
      <c r="B71" s="157" t="s">
        <v>288</v>
      </c>
      <c r="C71" s="102" t="s">
        <v>185</v>
      </c>
      <c r="D71" s="102" t="s">
        <v>193</v>
      </c>
      <c r="E71" s="150" t="s">
        <v>305</v>
      </c>
      <c r="F71" s="102" t="s">
        <v>289</v>
      </c>
      <c r="G71" s="102"/>
      <c r="H71" s="143">
        <f t="shared" si="11"/>
        <v>48.2</v>
      </c>
      <c r="I71" s="143">
        <f t="shared" si="11"/>
        <v>3.4</v>
      </c>
      <c r="J71" s="143">
        <f t="shared" si="11"/>
        <v>3</v>
      </c>
    </row>
    <row r="72" spans="2:10" ht="12.75" customHeight="1">
      <c r="B72" s="157" t="s">
        <v>290</v>
      </c>
      <c r="C72" s="102" t="s">
        <v>185</v>
      </c>
      <c r="D72" s="102" t="s">
        <v>193</v>
      </c>
      <c r="E72" s="150" t="s">
        <v>305</v>
      </c>
      <c r="F72" s="102" t="s">
        <v>291</v>
      </c>
      <c r="G72" s="102"/>
      <c r="H72" s="143">
        <f t="shared" si="11"/>
        <v>48.2</v>
      </c>
      <c r="I72" s="143">
        <f t="shared" si="11"/>
        <v>3.4</v>
      </c>
      <c r="J72" s="143">
        <f t="shared" si="11"/>
        <v>3</v>
      </c>
    </row>
    <row r="73" spans="2:10" ht="14.25" customHeight="1">
      <c r="B73" s="154" t="s">
        <v>274</v>
      </c>
      <c r="C73" s="102" t="s">
        <v>185</v>
      </c>
      <c r="D73" s="102" t="s">
        <v>193</v>
      </c>
      <c r="E73" s="150" t="s">
        <v>305</v>
      </c>
      <c r="F73" s="102" t="s">
        <v>291</v>
      </c>
      <c r="G73" s="102" t="s">
        <v>306</v>
      </c>
      <c r="H73" s="143">
        <f>'Прил. 8'!I138</f>
        <v>48.2</v>
      </c>
      <c r="I73" s="143">
        <f>'Прил. 8'!J138</f>
        <v>3.4</v>
      </c>
      <c r="J73" s="143">
        <f>'Прил. 8'!K138</f>
        <v>3</v>
      </c>
    </row>
    <row r="74" spans="2:10" ht="27.75" customHeight="1">
      <c r="B74" s="145" t="s">
        <v>194</v>
      </c>
      <c r="C74" s="146" t="s">
        <v>185</v>
      </c>
      <c r="D74" s="146" t="s">
        <v>195</v>
      </c>
      <c r="E74" s="102"/>
      <c r="F74" s="102"/>
      <c r="G74" s="102"/>
      <c r="H74" s="143">
        <f>H75</f>
        <v>4823.2</v>
      </c>
      <c r="I74" s="143">
        <f>I75</f>
        <v>2738.5</v>
      </c>
      <c r="J74" s="143">
        <f>J75</f>
        <v>3279</v>
      </c>
    </row>
    <row r="75" spans="2:10" ht="14.25" customHeight="1">
      <c r="B75" s="154" t="s">
        <v>276</v>
      </c>
      <c r="C75" s="102" t="s">
        <v>185</v>
      </c>
      <c r="D75" s="102" t="s">
        <v>195</v>
      </c>
      <c r="E75" s="155" t="s">
        <v>277</v>
      </c>
      <c r="F75" s="102"/>
      <c r="G75" s="102"/>
      <c r="H75" s="143">
        <f>H76+H86</f>
        <v>4823.2</v>
      </c>
      <c r="I75" s="143">
        <f>I76</f>
        <v>2738.5</v>
      </c>
      <c r="J75" s="143">
        <f>J76</f>
        <v>3279</v>
      </c>
    </row>
    <row r="76" spans="2:10" ht="15.75" customHeight="1">
      <c r="B76" s="159" t="s">
        <v>302</v>
      </c>
      <c r="C76" s="102" t="s">
        <v>185</v>
      </c>
      <c r="D76" s="102" t="s">
        <v>195</v>
      </c>
      <c r="E76" s="150" t="s">
        <v>303</v>
      </c>
      <c r="F76" s="102"/>
      <c r="G76" s="102"/>
      <c r="H76" s="143">
        <f>H77+H80+H83</f>
        <v>4739</v>
      </c>
      <c r="I76" s="143">
        <f>I77+I80</f>
        <v>2738.5</v>
      </c>
      <c r="J76" s="143">
        <f>J77+J80</f>
        <v>3279</v>
      </c>
    </row>
    <row r="77" spans="2:10" ht="40.5" customHeight="1">
      <c r="B77" s="147" t="s">
        <v>280</v>
      </c>
      <c r="C77" s="102" t="s">
        <v>185</v>
      </c>
      <c r="D77" s="102" t="s">
        <v>195</v>
      </c>
      <c r="E77" s="150" t="s">
        <v>303</v>
      </c>
      <c r="F77" s="102" t="s">
        <v>281</v>
      </c>
      <c r="G77" s="102"/>
      <c r="H77" s="143">
        <f aca="true" t="shared" si="12" ref="H77:J78">H78</f>
        <v>4128.8</v>
      </c>
      <c r="I77" s="143">
        <f t="shared" si="12"/>
        <v>2414</v>
      </c>
      <c r="J77" s="143">
        <f t="shared" si="12"/>
        <v>2966.5</v>
      </c>
    </row>
    <row r="78" spans="2:10" ht="12.75" customHeight="1">
      <c r="B78" s="154" t="s">
        <v>282</v>
      </c>
      <c r="C78" s="102" t="s">
        <v>185</v>
      </c>
      <c r="D78" s="102" t="s">
        <v>195</v>
      </c>
      <c r="E78" s="150" t="s">
        <v>303</v>
      </c>
      <c r="F78" s="102" t="s">
        <v>283</v>
      </c>
      <c r="G78" s="102"/>
      <c r="H78" s="143">
        <f t="shared" si="12"/>
        <v>4128.8</v>
      </c>
      <c r="I78" s="143">
        <f t="shared" si="12"/>
        <v>2414</v>
      </c>
      <c r="J78" s="143">
        <f t="shared" si="12"/>
        <v>2966.5</v>
      </c>
    </row>
    <row r="79" spans="2:10" ht="14.25" customHeight="1">
      <c r="B79" s="154" t="s">
        <v>272</v>
      </c>
      <c r="C79" s="102" t="s">
        <v>185</v>
      </c>
      <c r="D79" s="102" t="s">
        <v>195</v>
      </c>
      <c r="E79" s="150" t="s">
        <v>303</v>
      </c>
      <c r="F79" s="102" t="s">
        <v>283</v>
      </c>
      <c r="G79" s="102">
        <v>2</v>
      </c>
      <c r="H79" s="143">
        <f>'Прил. 8'!I512+'Прил. 8'!I660+'Прил. 8'!I673</f>
        <v>4128.8</v>
      </c>
      <c r="I79" s="143">
        <f>'Прил. 8'!J512+'Прил. 8'!J660+'Прил. 8'!J673</f>
        <v>2414</v>
      </c>
      <c r="J79" s="143">
        <f>'Прил. 8'!K512+'Прил. 8'!K660+'Прил. 8'!K673</f>
        <v>2966.5</v>
      </c>
    </row>
    <row r="80" spans="2:10" ht="12.75" customHeight="1">
      <c r="B80" s="157" t="s">
        <v>288</v>
      </c>
      <c r="C80" s="102" t="s">
        <v>185</v>
      </c>
      <c r="D80" s="102" t="s">
        <v>195</v>
      </c>
      <c r="E80" s="150" t="s">
        <v>303</v>
      </c>
      <c r="F80" s="102" t="s">
        <v>289</v>
      </c>
      <c r="G80" s="102"/>
      <c r="H80" s="143">
        <f aca="true" t="shared" si="13" ref="H80:J81">H81</f>
        <v>599.7</v>
      </c>
      <c r="I80" s="143">
        <f t="shared" si="13"/>
        <v>324.5</v>
      </c>
      <c r="J80" s="143">
        <f t="shared" si="13"/>
        <v>312.5</v>
      </c>
    </row>
    <row r="81" spans="2:10" ht="12.75" customHeight="1">
      <c r="B81" s="157" t="s">
        <v>290</v>
      </c>
      <c r="C81" s="102" t="s">
        <v>185</v>
      </c>
      <c r="D81" s="102" t="s">
        <v>195</v>
      </c>
      <c r="E81" s="150" t="s">
        <v>303</v>
      </c>
      <c r="F81" s="102" t="s">
        <v>291</v>
      </c>
      <c r="G81" s="102"/>
      <c r="H81" s="143">
        <f t="shared" si="13"/>
        <v>599.7</v>
      </c>
      <c r="I81" s="143">
        <f t="shared" si="13"/>
        <v>324.5</v>
      </c>
      <c r="J81" s="143">
        <f t="shared" si="13"/>
        <v>312.5</v>
      </c>
    </row>
    <row r="82" spans="2:10" ht="14.25" customHeight="1">
      <c r="B82" s="154" t="s">
        <v>272</v>
      </c>
      <c r="C82" s="102" t="s">
        <v>185</v>
      </c>
      <c r="D82" s="102" t="s">
        <v>195</v>
      </c>
      <c r="E82" s="150" t="s">
        <v>303</v>
      </c>
      <c r="F82" s="102" t="s">
        <v>291</v>
      </c>
      <c r="G82" s="102">
        <v>2</v>
      </c>
      <c r="H82" s="143">
        <f>'Прил. 8'!I515+'Прил. 8'!I663+'Прил. 8'!I676</f>
        <v>599.7</v>
      </c>
      <c r="I82" s="143">
        <f>'Прил. 8'!J515+'Прил. 8'!J663+'Прил. 8'!J676</f>
        <v>324.5</v>
      </c>
      <c r="J82" s="143">
        <f>'Прил. 8'!K515+'Прил. 8'!K663+'Прил. 8'!K676</f>
        <v>312.5</v>
      </c>
    </row>
    <row r="83" spans="2:10" ht="14.25" customHeight="1">
      <c r="B83" s="162" t="s">
        <v>292</v>
      </c>
      <c r="C83" s="102" t="s">
        <v>185</v>
      </c>
      <c r="D83" s="102" t="s">
        <v>195</v>
      </c>
      <c r="E83" s="150" t="s">
        <v>303</v>
      </c>
      <c r="F83" s="102" t="s">
        <v>293</v>
      </c>
      <c r="G83" s="102"/>
      <c r="H83" s="143">
        <f aca="true" t="shared" si="14" ref="H83:J84">H84</f>
        <v>10.5</v>
      </c>
      <c r="I83" s="143">
        <f t="shared" si="14"/>
        <v>0</v>
      </c>
      <c r="J83" s="143">
        <f t="shared" si="14"/>
        <v>0</v>
      </c>
    </row>
    <row r="84" spans="2:10" ht="14.25" customHeight="1">
      <c r="B84" s="162" t="s">
        <v>294</v>
      </c>
      <c r="C84" s="102" t="s">
        <v>185</v>
      </c>
      <c r="D84" s="102" t="s">
        <v>195</v>
      </c>
      <c r="E84" s="150" t="s">
        <v>303</v>
      </c>
      <c r="F84" s="102" t="s">
        <v>295</v>
      </c>
      <c r="G84" s="102"/>
      <c r="H84" s="143">
        <f t="shared" si="14"/>
        <v>10.5</v>
      </c>
      <c r="I84" s="143">
        <f t="shared" si="14"/>
        <v>0</v>
      </c>
      <c r="J84" s="143">
        <f t="shared" si="14"/>
        <v>0</v>
      </c>
    </row>
    <row r="85" spans="2:10" ht="14.25" customHeight="1">
      <c r="B85" s="162" t="s">
        <v>272</v>
      </c>
      <c r="C85" s="102" t="s">
        <v>185</v>
      </c>
      <c r="D85" s="102" t="s">
        <v>195</v>
      </c>
      <c r="E85" s="150" t="s">
        <v>303</v>
      </c>
      <c r="F85" s="102" t="s">
        <v>295</v>
      </c>
      <c r="G85" s="102" t="s">
        <v>296</v>
      </c>
      <c r="H85" s="143">
        <f>'Прил. 8'!I518+'Прил. 8'!I679</f>
        <v>10.5</v>
      </c>
      <c r="I85" s="143"/>
      <c r="J85" s="143"/>
    </row>
    <row r="86" spans="2:10" ht="40.5" customHeight="1">
      <c r="B86" s="151" t="s">
        <v>284</v>
      </c>
      <c r="C86" s="102" t="s">
        <v>185</v>
      </c>
      <c r="D86" s="102" t="s">
        <v>195</v>
      </c>
      <c r="E86" s="152" t="s">
        <v>277</v>
      </c>
      <c r="F86" s="102"/>
      <c r="G86" s="102"/>
      <c r="H86" s="143">
        <f aca="true" t="shared" si="15" ref="H86:J88">H87</f>
        <v>84.2</v>
      </c>
      <c r="I86" s="143">
        <f t="shared" si="15"/>
        <v>0</v>
      </c>
      <c r="J86" s="143">
        <f t="shared" si="15"/>
        <v>0</v>
      </c>
    </row>
    <row r="87" spans="2:10" ht="40.5" customHeight="1">
      <c r="B87" s="153" t="s">
        <v>280</v>
      </c>
      <c r="C87" s="102" t="s">
        <v>185</v>
      </c>
      <c r="D87" s="102" t="s">
        <v>195</v>
      </c>
      <c r="E87" s="152" t="s">
        <v>285</v>
      </c>
      <c r="F87" s="102" t="s">
        <v>281</v>
      </c>
      <c r="G87" s="96"/>
      <c r="H87" s="143">
        <f t="shared" si="15"/>
        <v>84.2</v>
      </c>
      <c r="I87" s="143">
        <f t="shared" si="15"/>
        <v>0</v>
      </c>
      <c r="J87" s="143">
        <f t="shared" si="15"/>
        <v>0</v>
      </c>
    </row>
    <row r="88" spans="2:10" ht="14.25" customHeight="1">
      <c r="B88" s="154" t="s">
        <v>282</v>
      </c>
      <c r="C88" s="102" t="s">
        <v>185</v>
      </c>
      <c r="D88" s="102" t="s">
        <v>195</v>
      </c>
      <c r="E88" s="152" t="s">
        <v>285</v>
      </c>
      <c r="F88" s="102" t="s">
        <v>283</v>
      </c>
      <c r="G88" s="96"/>
      <c r="H88" s="143">
        <f t="shared" si="15"/>
        <v>84.2</v>
      </c>
      <c r="I88" s="143">
        <f t="shared" si="15"/>
        <v>0</v>
      </c>
      <c r="J88" s="143">
        <f t="shared" si="15"/>
        <v>0</v>
      </c>
    </row>
    <row r="89" spans="2:10" ht="14.25" customHeight="1">
      <c r="B89" s="154" t="s">
        <v>273</v>
      </c>
      <c r="C89" s="102" t="s">
        <v>185</v>
      </c>
      <c r="D89" s="102" t="s">
        <v>195</v>
      </c>
      <c r="E89" s="152" t="s">
        <v>285</v>
      </c>
      <c r="F89" s="102" t="s">
        <v>283</v>
      </c>
      <c r="G89" s="96">
        <v>3</v>
      </c>
      <c r="H89" s="143">
        <f>'Прил. 8'!I522</f>
        <v>84.2</v>
      </c>
      <c r="I89" s="143">
        <f>'Прил. 8'!J522</f>
        <v>0</v>
      </c>
      <c r="J89" s="143">
        <f>'Прил. 8'!K522</f>
        <v>0</v>
      </c>
    </row>
    <row r="90" spans="2:10" ht="12.75" customHeight="1">
      <c r="B90" s="157" t="s">
        <v>196</v>
      </c>
      <c r="C90" s="146" t="s">
        <v>185</v>
      </c>
      <c r="D90" s="146" t="s">
        <v>197</v>
      </c>
      <c r="E90" s="155"/>
      <c r="F90" s="102"/>
      <c r="G90" s="102"/>
      <c r="H90" s="143">
        <f aca="true" t="shared" si="16" ref="H90:J94">H91</f>
        <v>100</v>
      </c>
      <c r="I90" s="143">
        <f t="shared" si="16"/>
        <v>100</v>
      </c>
      <c r="J90" s="143">
        <f t="shared" si="16"/>
        <v>100</v>
      </c>
    </row>
    <row r="91" spans="2:10" ht="12.75" customHeight="1">
      <c r="B91" s="157" t="s">
        <v>276</v>
      </c>
      <c r="C91" s="102" t="s">
        <v>185</v>
      </c>
      <c r="D91" s="102" t="s">
        <v>197</v>
      </c>
      <c r="E91" s="155" t="s">
        <v>277</v>
      </c>
      <c r="F91" s="102"/>
      <c r="G91" s="102"/>
      <c r="H91" s="143">
        <f t="shared" si="16"/>
        <v>100</v>
      </c>
      <c r="I91" s="143">
        <f t="shared" si="16"/>
        <v>100</v>
      </c>
      <c r="J91" s="143">
        <f t="shared" si="16"/>
        <v>100</v>
      </c>
    </row>
    <row r="92" spans="2:10" ht="12.75" customHeight="1">
      <c r="B92" s="157" t="s">
        <v>307</v>
      </c>
      <c r="C92" s="102" t="s">
        <v>185</v>
      </c>
      <c r="D92" s="102" t="s">
        <v>197</v>
      </c>
      <c r="E92" s="150" t="s">
        <v>308</v>
      </c>
      <c r="F92" s="102"/>
      <c r="G92" s="102"/>
      <c r="H92" s="143">
        <f t="shared" si="16"/>
        <v>100</v>
      </c>
      <c r="I92" s="143">
        <f t="shared" si="16"/>
        <v>100</v>
      </c>
      <c r="J92" s="143">
        <f t="shared" si="16"/>
        <v>100</v>
      </c>
    </row>
    <row r="93" spans="2:10" ht="12.75" customHeight="1">
      <c r="B93" s="157" t="s">
        <v>292</v>
      </c>
      <c r="C93" s="102" t="s">
        <v>185</v>
      </c>
      <c r="D93" s="102" t="s">
        <v>197</v>
      </c>
      <c r="E93" s="150" t="s">
        <v>308</v>
      </c>
      <c r="F93" s="102" t="s">
        <v>293</v>
      </c>
      <c r="G93" s="102"/>
      <c r="H93" s="143">
        <f t="shared" si="16"/>
        <v>100</v>
      </c>
      <c r="I93" s="143">
        <f t="shared" si="16"/>
        <v>100</v>
      </c>
      <c r="J93" s="143">
        <f t="shared" si="16"/>
        <v>100</v>
      </c>
    </row>
    <row r="94" spans="2:10" ht="12.75" customHeight="1">
      <c r="B94" s="157" t="s">
        <v>309</v>
      </c>
      <c r="C94" s="102" t="s">
        <v>185</v>
      </c>
      <c r="D94" s="102" t="s">
        <v>197</v>
      </c>
      <c r="E94" s="150" t="s">
        <v>308</v>
      </c>
      <c r="F94" s="102" t="s">
        <v>310</v>
      </c>
      <c r="G94" s="102"/>
      <c r="H94" s="143">
        <f t="shared" si="16"/>
        <v>100</v>
      </c>
      <c r="I94" s="143">
        <f t="shared" si="16"/>
        <v>100</v>
      </c>
      <c r="J94" s="143">
        <f t="shared" si="16"/>
        <v>100</v>
      </c>
    </row>
    <row r="95" spans="2:10" ht="14.25" customHeight="1">
      <c r="B95" s="154" t="s">
        <v>272</v>
      </c>
      <c r="C95" s="102" t="s">
        <v>185</v>
      </c>
      <c r="D95" s="102" t="s">
        <v>197</v>
      </c>
      <c r="E95" s="150" t="s">
        <v>308</v>
      </c>
      <c r="F95" s="102" t="s">
        <v>310</v>
      </c>
      <c r="G95" s="102">
        <v>2</v>
      </c>
      <c r="H95" s="143">
        <f>'Прил. 8'!I144</f>
        <v>100</v>
      </c>
      <c r="I95" s="143">
        <f>'Прил. 8'!J144</f>
        <v>100</v>
      </c>
      <c r="J95" s="143">
        <f>'Прил. 8'!K144</f>
        <v>100</v>
      </c>
    </row>
    <row r="96" spans="2:10" ht="12.75" customHeight="1" hidden="1">
      <c r="B96" s="157"/>
      <c r="C96" s="102"/>
      <c r="D96" s="102"/>
      <c r="E96" s="155"/>
      <c r="F96" s="102"/>
      <c r="G96" s="102"/>
      <c r="H96" s="143">
        <f>H97+H108+H126+H133+H139+H145+H151+H157</f>
        <v>22535.299999999996</v>
      </c>
      <c r="I96" s="143"/>
      <c r="J96" s="143"/>
    </row>
    <row r="97" spans="2:10" ht="18.75" customHeight="1" hidden="1">
      <c r="B97" s="157"/>
      <c r="C97" s="102"/>
      <c r="D97" s="102"/>
      <c r="E97" s="102"/>
      <c r="F97" s="102"/>
      <c r="G97" s="102"/>
      <c r="H97" s="143">
        <f>H99</f>
        <v>0</v>
      </c>
      <c r="I97" s="143"/>
      <c r="J97" s="143"/>
    </row>
    <row r="98" spans="2:10" ht="25.5" customHeight="1" hidden="1">
      <c r="B98" s="154"/>
      <c r="C98" s="102"/>
      <c r="D98" s="102"/>
      <c r="E98" s="102"/>
      <c r="F98" s="102"/>
      <c r="G98" s="102"/>
      <c r="H98" s="143">
        <f>H99</f>
        <v>0</v>
      </c>
      <c r="I98" s="143"/>
      <c r="J98" s="143"/>
    </row>
    <row r="99" spans="2:10" ht="12.75" customHeight="1" hidden="1">
      <c r="B99" s="159"/>
      <c r="C99" s="102"/>
      <c r="D99" s="102"/>
      <c r="E99" s="102"/>
      <c r="F99" s="102"/>
      <c r="G99" s="102"/>
      <c r="H99" s="143">
        <f>H100</f>
        <v>0</v>
      </c>
      <c r="I99" s="143"/>
      <c r="J99" s="143"/>
    </row>
    <row r="100" spans="2:10" ht="12.75" customHeight="1" hidden="1">
      <c r="B100" s="157"/>
      <c r="C100" s="102"/>
      <c r="D100" s="102"/>
      <c r="E100" s="102"/>
      <c r="F100" s="102"/>
      <c r="G100" s="102"/>
      <c r="H100" s="143">
        <f>H101</f>
        <v>0</v>
      </c>
      <c r="I100" s="143"/>
      <c r="J100" s="143"/>
    </row>
    <row r="101" spans="2:10" ht="12.75" customHeight="1" hidden="1">
      <c r="B101" s="157"/>
      <c r="C101" s="102"/>
      <c r="D101" s="102"/>
      <c r="E101" s="102"/>
      <c r="F101" s="102"/>
      <c r="G101" s="102"/>
      <c r="H101" s="143">
        <f>H102</f>
        <v>0</v>
      </c>
      <c r="I101" s="143"/>
      <c r="J101" s="143"/>
    </row>
    <row r="102" spans="2:10" ht="14.25" customHeight="1" hidden="1">
      <c r="B102" s="154"/>
      <c r="C102" s="102"/>
      <c r="D102" s="102"/>
      <c r="E102" s="102"/>
      <c r="F102" s="102"/>
      <c r="G102" s="102">
        <v>2</v>
      </c>
      <c r="H102" s="143"/>
      <c r="I102" s="143"/>
      <c r="J102" s="143"/>
    </row>
    <row r="103" spans="2:10" ht="14.25" customHeight="1">
      <c r="B103" s="163" t="s">
        <v>198</v>
      </c>
      <c r="C103" s="146" t="s">
        <v>185</v>
      </c>
      <c r="D103" s="146" t="s">
        <v>199</v>
      </c>
      <c r="E103" s="102"/>
      <c r="F103" s="102"/>
      <c r="G103" s="102"/>
      <c r="H103" s="143">
        <f>H108+H126+H204+H211+H222+H226+H253+H197+H249+H162+H264+H218+H192+H242+H268+H104</f>
        <v>25061.899999999998</v>
      </c>
      <c r="I103" s="143">
        <f>I108+I126+I204+I211+I222+I226+I253+I197+I249+I162+I264+I218+I192</f>
        <v>9492.4</v>
      </c>
      <c r="J103" s="143">
        <f>J108+J126+J204+J211+J222+J226+J253+J197+J249+J162+J264+J218+J192</f>
        <v>10729.1</v>
      </c>
    </row>
    <row r="104" spans="2:10" ht="28.5">
      <c r="B104" s="164" t="s">
        <v>311</v>
      </c>
      <c r="C104" s="165" t="s">
        <v>185</v>
      </c>
      <c r="D104" s="165" t="s">
        <v>199</v>
      </c>
      <c r="E104" s="166" t="s">
        <v>312</v>
      </c>
      <c r="F104" s="165"/>
      <c r="G104" s="165"/>
      <c r="H104" s="143">
        <f aca="true" t="shared" si="17" ref="H104:J106">H105</f>
        <v>456.3</v>
      </c>
      <c r="I104" s="143">
        <f t="shared" si="17"/>
        <v>0</v>
      </c>
      <c r="J104" s="143">
        <f t="shared" si="17"/>
        <v>0</v>
      </c>
    </row>
    <row r="105" spans="2:10" ht="14.25" customHeight="1">
      <c r="B105" s="164" t="s">
        <v>288</v>
      </c>
      <c r="C105" s="165" t="s">
        <v>185</v>
      </c>
      <c r="D105" s="165" t="s">
        <v>199</v>
      </c>
      <c r="E105" s="166" t="s">
        <v>312</v>
      </c>
      <c r="F105" s="165" t="s">
        <v>289</v>
      </c>
      <c r="G105" s="165"/>
      <c r="H105" s="143">
        <f t="shared" si="17"/>
        <v>456.3</v>
      </c>
      <c r="I105" s="143">
        <f t="shared" si="17"/>
        <v>0</v>
      </c>
      <c r="J105" s="143">
        <f t="shared" si="17"/>
        <v>0</v>
      </c>
    </row>
    <row r="106" spans="2:10" ht="14.25" customHeight="1">
      <c r="B106" s="164" t="s">
        <v>290</v>
      </c>
      <c r="C106" s="165" t="s">
        <v>185</v>
      </c>
      <c r="D106" s="165" t="s">
        <v>199</v>
      </c>
      <c r="E106" s="166" t="s">
        <v>312</v>
      </c>
      <c r="F106" s="165" t="s">
        <v>291</v>
      </c>
      <c r="G106" s="165"/>
      <c r="H106" s="143">
        <f t="shared" si="17"/>
        <v>456.3</v>
      </c>
      <c r="I106" s="143">
        <f t="shared" si="17"/>
        <v>0</v>
      </c>
      <c r="J106" s="143">
        <f t="shared" si="17"/>
        <v>0</v>
      </c>
    </row>
    <row r="107" spans="2:10" ht="14.25" customHeight="1">
      <c r="B107" s="167" t="s">
        <v>272</v>
      </c>
      <c r="C107" s="165" t="s">
        <v>185</v>
      </c>
      <c r="D107" s="165" t="s">
        <v>199</v>
      </c>
      <c r="E107" s="166" t="s">
        <v>312</v>
      </c>
      <c r="F107" s="165" t="s">
        <v>291</v>
      </c>
      <c r="G107" s="165" t="s">
        <v>296</v>
      </c>
      <c r="H107" s="143">
        <f>'Прил. 8'!I149</f>
        <v>456.3</v>
      </c>
      <c r="I107" s="143"/>
      <c r="J107" s="143"/>
    </row>
    <row r="108" spans="2:10" ht="28.5" customHeight="1">
      <c r="B108" s="168" t="s">
        <v>313</v>
      </c>
      <c r="C108" s="102" t="s">
        <v>185</v>
      </c>
      <c r="D108" s="102" t="s">
        <v>199</v>
      </c>
      <c r="E108" s="169" t="s">
        <v>314</v>
      </c>
      <c r="F108" s="102"/>
      <c r="G108" s="102"/>
      <c r="H108" s="143">
        <f>H109+H115</f>
        <v>11.3</v>
      </c>
      <c r="I108" s="143">
        <f>I109+I115</f>
        <v>11.3</v>
      </c>
      <c r="J108" s="143">
        <f>J109+J115</f>
        <v>0</v>
      </c>
    </row>
    <row r="109" spans="2:10" ht="12.75" customHeight="1">
      <c r="B109" s="159" t="s">
        <v>300</v>
      </c>
      <c r="C109" s="102" t="s">
        <v>185</v>
      </c>
      <c r="D109" s="102" t="s">
        <v>199</v>
      </c>
      <c r="E109" s="170" t="s">
        <v>315</v>
      </c>
      <c r="F109" s="102"/>
      <c r="G109" s="102"/>
      <c r="H109" s="143">
        <f>H111</f>
        <v>11.3</v>
      </c>
      <c r="I109" s="143">
        <f>I112</f>
        <v>11.3</v>
      </c>
      <c r="J109" s="143">
        <f>J111</f>
        <v>0</v>
      </c>
    </row>
    <row r="110" spans="2:10" ht="12.75" customHeight="1" hidden="1">
      <c r="B110" s="171"/>
      <c r="C110" s="102"/>
      <c r="D110" s="102"/>
      <c r="E110" s="170"/>
      <c r="F110" s="102"/>
      <c r="G110" s="102"/>
      <c r="H110" s="143">
        <f>H111</f>
        <v>11.3</v>
      </c>
      <c r="I110" s="143"/>
      <c r="J110" s="143"/>
    </row>
    <row r="111" spans="2:10" ht="12.75" customHeight="1" hidden="1">
      <c r="B111" s="172"/>
      <c r="C111" s="102"/>
      <c r="D111" s="102"/>
      <c r="E111" s="170"/>
      <c r="F111" s="102"/>
      <c r="G111" s="102"/>
      <c r="H111" s="143">
        <f>H112</f>
        <v>11.3</v>
      </c>
      <c r="I111" s="143"/>
      <c r="J111" s="143"/>
    </row>
    <row r="112" spans="2:10" ht="14.25" customHeight="1">
      <c r="B112" s="157" t="s">
        <v>288</v>
      </c>
      <c r="C112" s="102" t="s">
        <v>185</v>
      </c>
      <c r="D112" s="102" t="s">
        <v>199</v>
      </c>
      <c r="E112" s="170" t="s">
        <v>315</v>
      </c>
      <c r="F112" s="102" t="s">
        <v>289</v>
      </c>
      <c r="G112" s="102"/>
      <c r="H112" s="143">
        <f>H113</f>
        <v>11.3</v>
      </c>
      <c r="I112" s="143">
        <f>I113</f>
        <v>11.3</v>
      </c>
      <c r="J112" s="143">
        <f>J113</f>
        <v>0</v>
      </c>
    </row>
    <row r="113" spans="2:10" ht="14.25" customHeight="1">
      <c r="B113" s="157" t="s">
        <v>290</v>
      </c>
      <c r="C113" s="102" t="s">
        <v>185</v>
      </c>
      <c r="D113" s="102" t="s">
        <v>199</v>
      </c>
      <c r="E113" s="170" t="s">
        <v>315</v>
      </c>
      <c r="F113" s="102" t="s">
        <v>291</v>
      </c>
      <c r="G113" s="102"/>
      <c r="H113" s="143">
        <f>H114</f>
        <v>11.3</v>
      </c>
      <c r="I113" s="143">
        <f>I114</f>
        <v>11.3</v>
      </c>
      <c r="J113" s="143">
        <f>J114</f>
        <v>0</v>
      </c>
    </row>
    <row r="114" spans="2:10" ht="14.25" customHeight="1">
      <c r="B114" s="154" t="s">
        <v>272</v>
      </c>
      <c r="C114" s="102" t="s">
        <v>185</v>
      </c>
      <c r="D114" s="102" t="s">
        <v>199</v>
      </c>
      <c r="E114" s="170" t="s">
        <v>315</v>
      </c>
      <c r="F114" s="102" t="s">
        <v>291</v>
      </c>
      <c r="G114" s="102" t="s">
        <v>296</v>
      </c>
      <c r="H114" s="143">
        <f>'Прил. 8'!I163</f>
        <v>11.3</v>
      </c>
      <c r="I114" s="143">
        <f>'Прил. 8'!J163</f>
        <v>11.3</v>
      </c>
      <c r="J114" s="143">
        <f>'Прил. 8'!K163</f>
        <v>0</v>
      </c>
    </row>
    <row r="115" spans="2:10" ht="12.75" customHeight="1" hidden="1">
      <c r="B115" s="154"/>
      <c r="C115" s="102"/>
      <c r="D115" s="102"/>
      <c r="E115" s="169"/>
      <c r="F115" s="102"/>
      <c r="G115" s="102"/>
      <c r="H115" s="143">
        <f>H116+H121</f>
        <v>0</v>
      </c>
      <c r="I115" s="143"/>
      <c r="J115" s="143"/>
    </row>
    <row r="116" spans="2:10" ht="12.75" customHeight="1" hidden="1">
      <c r="B116" s="157"/>
      <c r="C116" s="102"/>
      <c r="D116" s="102"/>
      <c r="E116" s="169"/>
      <c r="F116" s="102"/>
      <c r="G116" s="102"/>
      <c r="H116" s="143">
        <f>H117</f>
        <v>0</v>
      </c>
      <c r="I116" s="143"/>
      <c r="J116" s="143"/>
    </row>
    <row r="117" spans="2:10" ht="12.75" customHeight="1" hidden="1">
      <c r="B117" s="157"/>
      <c r="C117" s="102"/>
      <c r="D117" s="102"/>
      <c r="E117" s="169"/>
      <c r="F117" s="102"/>
      <c r="G117" s="102"/>
      <c r="H117" s="143">
        <f>H118</f>
        <v>0</v>
      </c>
      <c r="I117" s="143"/>
      <c r="J117" s="143"/>
    </row>
    <row r="118" spans="2:10" ht="12.75" customHeight="1" hidden="1">
      <c r="B118" s="157"/>
      <c r="C118" s="102"/>
      <c r="D118" s="102"/>
      <c r="E118" s="169"/>
      <c r="F118" s="102" t="s">
        <v>289</v>
      </c>
      <c r="G118" s="102"/>
      <c r="H118" s="143">
        <f>H119</f>
        <v>0</v>
      </c>
      <c r="I118" s="143"/>
      <c r="J118" s="143"/>
    </row>
    <row r="119" spans="2:10" ht="12.75" customHeight="1" hidden="1">
      <c r="B119" s="157"/>
      <c r="C119" s="102"/>
      <c r="D119" s="102"/>
      <c r="E119" s="169"/>
      <c r="F119" s="102" t="s">
        <v>291</v>
      </c>
      <c r="G119" s="102"/>
      <c r="H119" s="143">
        <f>H120</f>
        <v>0</v>
      </c>
      <c r="I119" s="143"/>
      <c r="J119" s="143"/>
    </row>
    <row r="120" spans="2:10" ht="14.25" customHeight="1" hidden="1">
      <c r="B120" s="154"/>
      <c r="C120" s="102"/>
      <c r="D120" s="102"/>
      <c r="E120" s="169"/>
      <c r="F120" s="102" t="s">
        <v>291</v>
      </c>
      <c r="G120" s="102">
        <v>2</v>
      </c>
      <c r="H120" s="143"/>
      <c r="I120" s="143"/>
      <c r="J120" s="143"/>
    </row>
    <row r="121" spans="2:10" ht="12.75" customHeight="1" hidden="1">
      <c r="B121" s="157"/>
      <c r="C121" s="102"/>
      <c r="D121" s="102"/>
      <c r="E121" s="170"/>
      <c r="F121" s="102"/>
      <c r="G121" s="102"/>
      <c r="H121" s="143">
        <f>H123</f>
        <v>0</v>
      </c>
      <c r="I121" s="143"/>
      <c r="J121" s="143"/>
    </row>
    <row r="122" spans="2:10" ht="12.75" customHeight="1" hidden="1">
      <c r="B122" s="157"/>
      <c r="C122" s="102"/>
      <c r="D122" s="102"/>
      <c r="E122" s="170"/>
      <c r="F122" s="102"/>
      <c r="G122" s="102"/>
      <c r="H122" s="143">
        <f>H123</f>
        <v>0</v>
      </c>
      <c r="I122" s="143"/>
      <c r="J122" s="143"/>
    </row>
    <row r="123" spans="2:10" ht="12.75" customHeight="1" hidden="1">
      <c r="B123" s="157"/>
      <c r="C123" s="102"/>
      <c r="D123" s="102"/>
      <c r="E123" s="170"/>
      <c r="F123" s="102" t="s">
        <v>289</v>
      </c>
      <c r="G123" s="102"/>
      <c r="H123" s="143">
        <f>H124</f>
        <v>0</v>
      </c>
      <c r="I123" s="143"/>
      <c r="J123" s="143"/>
    </row>
    <row r="124" spans="2:10" ht="12.75" customHeight="1" hidden="1">
      <c r="B124" s="157"/>
      <c r="C124" s="102"/>
      <c r="D124" s="102"/>
      <c r="E124" s="170"/>
      <c r="F124" s="102" t="s">
        <v>291</v>
      </c>
      <c r="G124" s="102"/>
      <c r="H124" s="143">
        <f>H125</f>
        <v>0</v>
      </c>
      <c r="I124" s="143"/>
      <c r="J124" s="143"/>
    </row>
    <row r="125" spans="2:10" ht="14.25" customHeight="1" hidden="1">
      <c r="B125" s="154"/>
      <c r="C125" s="102"/>
      <c r="D125" s="102"/>
      <c r="E125" s="170"/>
      <c r="F125" s="102" t="s">
        <v>291</v>
      </c>
      <c r="G125" s="102">
        <v>2</v>
      </c>
      <c r="H125" s="143"/>
      <c r="I125" s="143"/>
      <c r="J125" s="143"/>
    </row>
    <row r="126" spans="2:10" ht="32.25" customHeight="1">
      <c r="B126" s="173" t="s">
        <v>316</v>
      </c>
      <c r="C126" s="101" t="s">
        <v>185</v>
      </c>
      <c r="D126" s="101" t="s">
        <v>199</v>
      </c>
      <c r="E126" s="174" t="s">
        <v>298</v>
      </c>
      <c r="F126" s="101"/>
      <c r="G126" s="101"/>
      <c r="H126" s="142">
        <f>H132+H160+H161</f>
        <v>1208</v>
      </c>
      <c r="I126" s="142">
        <f>I132+I160</f>
        <v>30</v>
      </c>
      <c r="J126" s="142">
        <f>J132+J160</f>
        <v>30</v>
      </c>
    </row>
    <row r="127" spans="2:10" ht="12.75" customHeight="1" hidden="1">
      <c r="B127" s="159"/>
      <c r="C127" s="102"/>
      <c r="D127" s="102"/>
      <c r="E127" s="169" t="s">
        <v>317</v>
      </c>
      <c r="F127" s="102"/>
      <c r="G127" s="102"/>
      <c r="H127" s="143">
        <f>H128</f>
        <v>1188.5</v>
      </c>
      <c r="I127" s="143"/>
      <c r="J127" s="143"/>
    </row>
    <row r="128" spans="2:10" ht="12.75" customHeight="1" hidden="1">
      <c r="B128" s="159"/>
      <c r="C128" s="102"/>
      <c r="D128" s="102"/>
      <c r="E128" s="169" t="s">
        <v>317</v>
      </c>
      <c r="F128" s="102"/>
      <c r="G128" s="102"/>
      <c r="H128" s="143">
        <f>H129</f>
        <v>1188.5</v>
      </c>
      <c r="I128" s="143"/>
      <c r="J128" s="143"/>
    </row>
    <row r="129" spans="2:10" ht="12.75" customHeight="1">
      <c r="B129" s="159" t="s">
        <v>300</v>
      </c>
      <c r="C129" s="102" t="s">
        <v>185</v>
      </c>
      <c r="D129" s="102" t="s">
        <v>199</v>
      </c>
      <c r="E129" s="170" t="s">
        <v>318</v>
      </c>
      <c r="F129" s="102"/>
      <c r="G129" s="102"/>
      <c r="H129" s="143">
        <f>H130</f>
        <v>1188.5</v>
      </c>
      <c r="I129" s="143">
        <f aca="true" t="shared" si="18" ref="I129:J131">I130</f>
        <v>21</v>
      </c>
      <c r="J129" s="143">
        <f t="shared" si="18"/>
        <v>21</v>
      </c>
    </row>
    <row r="130" spans="2:10" ht="12.75" customHeight="1">
      <c r="B130" s="157" t="s">
        <v>288</v>
      </c>
      <c r="C130" s="102" t="s">
        <v>185</v>
      </c>
      <c r="D130" s="102" t="s">
        <v>199</v>
      </c>
      <c r="E130" s="170" t="s">
        <v>318</v>
      </c>
      <c r="F130" s="102" t="s">
        <v>289</v>
      </c>
      <c r="G130" s="102"/>
      <c r="H130" s="143">
        <f>H131</f>
        <v>1188.5</v>
      </c>
      <c r="I130" s="143">
        <f t="shared" si="18"/>
        <v>21</v>
      </c>
      <c r="J130" s="143">
        <f t="shared" si="18"/>
        <v>21</v>
      </c>
    </row>
    <row r="131" spans="2:10" ht="12.75" customHeight="1">
      <c r="B131" s="157" t="s">
        <v>290</v>
      </c>
      <c r="C131" s="102" t="s">
        <v>185</v>
      </c>
      <c r="D131" s="102" t="s">
        <v>199</v>
      </c>
      <c r="E131" s="170" t="s">
        <v>318</v>
      </c>
      <c r="F131" s="102" t="s">
        <v>291</v>
      </c>
      <c r="G131" s="102"/>
      <c r="H131" s="143">
        <f>H132</f>
        <v>1188.5</v>
      </c>
      <c r="I131" s="143">
        <f t="shared" si="18"/>
        <v>21</v>
      </c>
      <c r="J131" s="143">
        <f t="shared" si="18"/>
        <v>21</v>
      </c>
    </row>
    <row r="132" spans="2:10" ht="14.25" customHeight="1">
      <c r="B132" s="154" t="s">
        <v>272</v>
      </c>
      <c r="C132" s="102" t="s">
        <v>185</v>
      </c>
      <c r="D132" s="102" t="s">
        <v>199</v>
      </c>
      <c r="E132" s="170" t="s">
        <v>318</v>
      </c>
      <c r="F132" s="102" t="s">
        <v>291</v>
      </c>
      <c r="G132" s="102">
        <v>2</v>
      </c>
      <c r="H132" s="143">
        <f>'Прил. 8'!I181</f>
        <v>1188.5</v>
      </c>
      <c r="I132" s="143">
        <f>'Прил. 8'!J181</f>
        <v>21</v>
      </c>
      <c r="J132" s="143">
        <f>'Прил. 8'!K181</f>
        <v>21</v>
      </c>
    </row>
    <row r="133" spans="2:10" ht="25.5" customHeight="1" hidden="1">
      <c r="B133" s="144"/>
      <c r="C133" s="102"/>
      <c r="D133" s="102"/>
      <c r="E133" s="175"/>
      <c r="F133" s="102"/>
      <c r="G133" s="102"/>
      <c r="H133" s="143">
        <f>H134</f>
        <v>0</v>
      </c>
      <c r="I133" s="143"/>
      <c r="J133" s="143"/>
    </row>
    <row r="134" spans="2:10" ht="12.75" customHeight="1" hidden="1">
      <c r="B134" s="154"/>
      <c r="C134" s="102"/>
      <c r="D134" s="102"/>
      <c r="E134" s="175"/>
      <c r="F134" s="102"/>
      <c r="G134" s="102"/>
      <c r="H134" s="143">
        <f>H135</f>
        <v>0</v>
      </c>
      <c r="I134" s="143"/>
      <c r="J134" s="143"/>
    </row>
    <row r="135" spans="2:10" ht="12.75" customHeight="1" hidden="1">
      <c r="B135" s="159"/>
      <c r="C135" s="102"/>
      <c r="D135" s="102"/>
      <c r="E135" s="175"/>
      <c r="F135" s="102"/>
      <c r="G135" s="102"/>
      <c r="H135" s="143">
        <f>H136</f>
        <v>0</v>
      </c>
      <c r="I135" s="143"/>
      <c r="J135" s="143"/>
    </row>
    <row r="136" spans="2:10" ht="12.75" customHeight="1" hidden="1">
      <c r="B136" s="157"/>
      <c r="C136" s="102"/>
      <c r="D136" s="102"/>
      <c r="E136" s="175"/>
      <c r="F136" s="102" t="s">
        <v>289</v>
      </c>
      <c r="G136" s="102"/>
      <c r="H136" s="143">
        <f>H137</f>
        <v>0</v>
      </c>
      <c r="I136" s="143"/>
      <c r="J136" s="143"/>
    </row>
    <row r="137" spans="2:10" ht="12.75" customHeight="1" hidden="1">
      <c r="B137" s="157"/>
      <c r="C137" s="102"/>
      <c r="D137" s="102"/>
      <c r="E137" s="175"/>
      <c r="F137" s="102" t="s">
        <v>291</v>
      </c>
      <c r="G137" s="102"/>
      <c r="H137" s="143">
        <f>H138</f>
        <v>0</v>
      </c>
      <c r="I137" s="143"/>
      <c r="J137" s="143"/>
    </row>
    <row r="138" spans="2:10" ht="14.25" customHeight="1" hidden="1">
      <c r="B138" s="154"/>
      <c r="C138" s="102"/>
      <c r="D138" s="102"/>
      <c r="E138" s="175"/>
      <c r="F138" s="102" t="s">
        <v>291</v>
      </c>
      <c r="G138" s="102" t="s">
        <v>296</v>
      </c>
      <c r="H138" s="143"/>
      <c r="I138" s="143"/>
      <c r="J138" s="143"/>
    </row>
    <row r="139" spans="2:10" ht="25.5" customHeight="1" hidden="1">
      <c r="B139" s="144"/>
      <c r="C139" s="102"/>
      <c r="D139" s="102"/>
      <c r="E139" s="175"/>
      <c r="F139" s="102"/>
      <c r="G139" s="102"/>
      <c r="H139" s="143">
        <f>H141</f>
        <v>0</v>
      </c>
      <c r="I139" s="143"/>
      <c r="J139" s="143"/>
    </row>
    <row r="140" spans="2:10" ht="12.75" customHeight="1" hidden="1">
      <c r="B140" s="154"/>
      <c r="C140" s="102"/>
      <c r="D140" s="102"/>
      <c r="E140" s="175"/>
      <c r="F140" s="102"/>
      <c r="G140" s="102"/>
      <c r="H140" s="143">
        <f>H141</f>
        <v>0</v>
      </c>
      <c r="I140" s="143"/>
      <c r="J140" s="143"/>
    </row>
    <row r="141" spans="2:10" ht="12.75" customHeight="1" hidden="1">
      <c r="B141" s="159"/>
      <c r="C141" s="102"/>
      <c r="D141" s="102"/>
      <c r="E141" s="175"/>
      <c r="F141" s="102"/>
      <c r="G141" s="102"/>
      <c r="H141" s="143">
        <f>H142</f>
        <v>0</v>
      </c>
      <c r="I141" s="143"/>
      <c r="J141" s="143"/>
    </row>
    <row r="142" spans="2:10" ht="12.75" customHeight="1" hidden="1">
      <c r="B142" s="157"/>
      <c r="C142" s="102"/>
      <c r="D142" s="102"/>
      <c r="E142" s="175"/>
      <c r="F142" s="102" t="s">
        <v>289</v>
      </c>
      <c r="G142" s="102"/>
      <c r="H142" s="143">
        <f>H143</f>
        <v>0</v>
      </c>
      <c r="I142" s="143"/>
      <c r="J142" s="143"/>
    </row>
    <row r="143" spans="2:10" ht="12.75" customHeight="1" hidden="1">
      <c r="B143" s="157"/>
      <c r="C143" s="102"/>
      <c r="D143" s="102"/>
      <c r="E143" s="175"/>
      <c r="F143" s="102" t="s">
        <v>291</v>
      </c>
      <c r="G143" s="102"/>
      <c r="H143" s="143">
        <f>H144</f>
        <v>0</v>
      </c>
      <c r="I143" s="143"/>
      <c r="J143" s="143"/>
    </row>
    <row r="144" spans="2:10" ht="14.25" customHeight="1" hidden="1">
      <c r="B144" s="154"/>
      <c r="C144" s="102"/>
      <c r="D144" s="102"/>
      <c r="E144" s="175"/>
      <c r="F144" s="102" t="s">
        <v>291</v>
      </c>
      <c r="G144" s="102">
        <v>2</v>
      </c>
      <c r="H144" s="143"/>
      <c r="I144" s="143"/>
      <c r="J144" s="143"/>
    </row>
    <row r="145" spans="2:10" ht="12.75" customHeight="1" hidden="1">
      <c r="B145" s="144"/>
      <c r="C145" s="102"/>
      <c r="D145" s="102"/>
      <c r="E145" s="150"/>
      <c r="F145" s="102"/>
      <c r="G145" s="102"/>
      <c r="H145" s="143">
        <f>H146</f>
        <v>0</v>
      </c>
      <c r="I145" s="143"/>
      <c r="J145" s="143"/>
    </row>
    <row r="146" spans="2:10" ht="12.75" customHeight="1" hidden="1">
      <c r="B146" s="154"/>
      <c r="C146" s="102"/>
      <c r="D146" s="102"/>
      <c r="E146" s="150"/>
      <c r="F146" s="102"/>
      <c r="G146" s="102"/>
      <c r="H146" s="143">
        <f>H147</f>
        <v>0</v>
      </c>
      <c r="I146" s="143"/>
      <c r="J146" s="143"/>
    </row>
    <row r="147" spans="2:10" ht="12.75" customHeight="1" hidden="1">
      <c r="B147" s="159"/>
      <c r="C147" s="102"/>
      <c r="D147" s="102"/>
      <c r="E147" s="150"/>
      <c r="F147" s="102"/>
      <c r="G147" s="102"/>
      <c r="H147" s="143">
        <f>H148</f>
        <v>0</v>
      </c>
      <c r="I147" s="143"/>
      <c r="J147" s="143"/>
    </row>
    <row r="148" spans="2:10" ht="12.75" customHeight="1" hidden="1">
      <c r="B148" s="157"/>
      <c r="C148" s="102"/>
      <c r="D148" s="102"/>
      <c r="E148" s="150"/>
      <c r="F148" s="102" t="s">
        <v>289</v>
      </c>
      <c r="G148" s="102"/>
      <c r="H148" s="143">
        <f>H149</f>
        <v>0</v>
      </c>
      <c r="I148" s="143"/>
      <c r="J148" s="143"/>
    </row>
    <row r="149" spans="2:10" ht="12.75" customHeight="1" hidden="1">
      <c r="B149" s="157"/>
      <c r="C149" s="102"/>
      <c r="D149" s="102"/>
      <c r="E149" s="150"/>
      <c r="F149" s="102" t="s">
        <v>291</v>
      </c>
      <c r="G149" s="102"/>
      <c r="H149" s="143">
        <f>H150</f>
        <v>0</v>
      </c>
      <c r="I149" s="143"/>
      <c r="J149" s="143"/>
    </row>
    <row r="150" spans="2:10" ht="14.25" customHeight="1" hidden="1">
      <c r="B150" s="154"/>
      <c r="C150" s="102"/>
      <c r="D150" s="102"/>
      <c r="E150" s="150"/>
      <c r="F150" s="102" t="s">
        <v>291</v>
      </c>
      <c r="G150" s="102" t="s">
        <v>296</v>
      </c>
      <c r="H150" s="143"/>
      <c r="I150" s="143"/>
      <c r="J150" s="143"/>
    </row>
    <row r="151" spans="2:10" ht="25.5" customHeight="1" hidden="1">
      <c r="B151" s="144"/>
      <c r="C151" s="102"/>
      <c r="D151" s="102"/>
      <c r="E151" s="102"/>
      <c r="F151" s="102"/>
      <c r="G151" s="102"/>
      <c r="H151" s="143">
        <f>H152</f>
        <v>0</v>
      </c>
      <c r="I151" s="143"/>
      <c r="J151" s="143"/>
    </row>
    <row r="152" spans="2:10" ht="25.5" customHeight="1" hidden="1">
      <c r="B152" s="154"/>
      <c r="C152" s="102"/>
      <c r="D152" s="102"/>
      <c r="E152" s="102"/>
      <c r="F152" s="102"/>
      <c r="G152" s="102"/>
      <c r="H152" s="143">
        <f>H153</f>
        <v>0</v>
      </c>
      <c r="I152" s="143"/>
      <c r="J152" s="143"/>
    </row>
    <row r="153" spans="2:10" ht="12.75" customHeight="1" hidden="1">
      <c r="B153" s="159"/>
      <c r="C153" s="102"/>
      <c r="D153" s="102"/>
      <c r="E153" s="102"/>
      <c r="F153" s="102"/>
      <c r="G153" s="102"/>
      <c r="H153" s="143">
        <f>H154</f>
        <v>0</v>
      </c>
      <c r="I153" s="143"/>
      <c r="J153" s="143"/>
    </row>
    <row r="154" spans="2:10" ht="12.75" customHeight="1" hidden="1">
      <c r="B154" s="157"/>
      <c r="C154" s="102"/>
      <c r="D154" s="102"/>
      <c r="E154" s="102"/>
      <c r="F154" s="102" t="s">
        <v>289</v>
      </c>
      <c r="G154" s="102"/>
      <c r="H154" s="143">
        <f>H155</f>
        <v>0</v>
      </c>
      <c r="I154" s="143"/>
      <c r="J154" s="143"/>
    </row>
    <row r="155" spans="2:10" ht="12.75" customHeight="1" hidden="1">
      <c r="B155" s="157"/>
      <c r="C155" s="102"/>
      <c r="D155" s="102"/>
      <c r="E155" s="102"/>
      <c r="F155" s="102" t="s">
        <v>291</v>
      </c>
      <c r="G155" s="102"/>
      <c r="H155" s="143">
        <f>H156</f>
        <v>0</v>
      </c>
      <c r="I155" s="143"/>
      <c r="J155" s="143"/>
    </row>
    <row r="156" spans="2:10" ht="14.25" customHeight="1" hidden="1">
      <c r="B156" s="154"/>
      <c r="C156" s="102"/>
      <c r="D156" s="102"/>
      <c r="E156" s="102"/>
      <c r="F156" s="102" t="s">
        <v>291</v>
      </c>
      <c r="G156" s="102" t="s">
        <v>296</v>
      </c>
      <c r="H156" s="143"/>
      <c r="I156" s="143"/>
      <c r="J156" s="143"/>
    </row>
    <row r="157" spans="2:10" ht="12.75" customHeight="1" hidden="1">
      <c r="B157" s="154"/>
      <c r="C157" s="102"/>
      <c r="D157" s="102"/>
      <c r="E157" s="150"/>
      <c r="F157" s="102"/>
      <c r="G157" s="102"/>
      <c r="H157" s="143">
        <f>H197+H204+H211+H222+H226+H253+H272+H279+H283+H287</f>
        <v>21315.999999999996</v>
      </c>
      <c r="I157" s="143"/>
      <c r="J157" s="143"/>
    </row>
    <row r="158" spans="2:10" ht="12.75" customHeight="1">
      <c r="B158" s="159" t="s">
        <v>300</v>
      </c>
      <c r="C158" s="102" t="s">
        <v>185</v>
      </c>
      <c r="D158" s="102" t="s">
        <v>199</v>
      </c>
      <c r="E158" s="176" t="s">
        <v>318</v>
      </c>
      <c r="F158" s="102" t="s">
        <v>319</v>
      </c>
      <c r="G158" s="102"/>
      <c r="H158" s="143">
        <f aca="true" t="shared" si="19" ref="H158:J159">H159</f>
        <v>9</v>
      </c>
      <c r="I158" s="143">
        <f t="shared" si="19"/>
        <v>9</v>
      </c>
      <c r="J158" s="143">
        <f t="shared" si="19"/>
        <v>9</v>
      </c>
    </row>
    <row r="159" spans="2:10" ht="12.75" customHeight="1">
      <c r="B159" s="154" t="s">
        <v>320</v>
      </c>
      <c r="C159" s="102" t="s">
        <v>185</v>
      </c>
      <c r="D159" s="102" t="s">
        <v>199</v>
      </c>
      <c r="E159" s="176" t="s">
        <v>318</v>
      </c>
      <c r="F159" s="102" t="s">
        <v>321</v>
      </c>
      <c r="G159" s="102"/>
      <c r="H159" s="143">
        <f t="shared" si="19"/>
        <v>9</v>
      </c>
      <c r="I159" s="143">
        <f t="shared" si="19"/>
        <v>9</v>
      </c>
      <c r="J159" s="143">
        <f t="shared" si="19"/>
        <v>9</v>
      </c>
    </row>
    <row r="160" spans="2:10" ht="12.75" customHeight="1">
      <c r="B160" s="154" t="s">
        <v>322</v>
      </c>
      <c r="C160" s="102" t="s">
        <v>185</v>
      </c>
      <c r="D160" s="102" t="s">
        <v>199</v>
      </c>
      <c r="E160" s="176" t="s">
        <v>318</v>
      </c>
      <c r="F160" s="102" t="s">
        <v>321</v>
      </c>
      <c r="G160" s="102" t="s">
        <v>296</v>
      </c>
      <c r="H160" s="143">
        <f>'Прил. 8'!I184</f>
        <v>9</v>
      </c>
      <c r="I160" s="143">
        <f>'Прил. 8'!J184</f>
        <v>9</v>
      </c>
      <c r="J160" s="143">
        <f>'Прил. 8'!K184</f>
        <v>9</v>
      </c>
    </row>
    <row r="161" spans="2:10" ht="12.75" customHeight="1">
      <c r="B161" s="167" t="s">
        <v>323</v>
      </c>
      <c r="C161" s="102" t="s">
        <v>185</v>
      </c>
      <c r="D161" s="102" t="s">
        <v>199</v>
      </c>
      <c r="E161" s="176" t="s">
        <v>318</v>
      </c>
      <c r="F161" s="102" t="s">
        <v>324</v>
      </c>
      <c r="G161" s="102" t="s">
        <v>296</v>
      </c>
      <c r="H161" s="143">
        <v>10.5</v>
      </c>
      <c r="I161" s="143"/>
      <c r="J161" s="143"/>
    </row>
    <row r="162" spans="2:10" ht="41.25" customHeight="1" hidden="1">
      <c r="B162" s="173" t="s">
        <v>325</v>
      </c>
      <c r="C162" s="102" t="s">
        <v>185</v>
      </c>
      <c r="D162" s="102" t="s">
        <v>199</v>
      </c>
      <c r="E162" s="19" t="s">
        <v>326</v>
      </c>
      <c r="F162" s="102"/>
      <c r="G162" s="102"/>
      <c r="H162" s="103">
        <f>H165</f>
        <v>0</v>
      </c>
      <c r="I162" s="103">
        <f>I165</f>
        <v>0</v>
      </c>
      <c r="J162" s="103">
        <f>J165</f>
        <v>0</v>
      </c>
    </row>
    <row r="163" spans="2:10" ht="12.75" customHeight="1" hidden="1">
      <c r="B163" s="159"/>
      <c r="C163" s="102"/>
      <c r="D163" s="102"/>
      <c r="E163" s="19" t="s">
        <v>317</v>
      </c>
      <c r="F163" s="102"/>
      <c r="G163" s="102"/>
      <c r="H163" s="103">
        <f>H164</f>
        <v>0</v>
      </c>
      <c r="I163" s="103"/>
      <c r="J163" s="103"/>
    </row>
    <row r="164" spans="2:10" ht="12.75" customHeight="1" hidden="1">
      <c r="B164" s="159"/>
      <c r="C164" s="102"/>
      <c r="D164" s="102"/>
      <c r="E164" s="19" t="s">
        <v>317</v>
      </c>
      <c r="F164" s="102"/>
      <c r="G164" s="102"/>
      <c r="H164" s="103">
        <f>H165</f>
        <v>0</v>
      </c>
      <c r="I164" s="103"/>
      <c r="J164" s="103"/>
    </row>
    <row r="165" spans="2:10" ht="12.75" customHeight="1" hidden="1">
      <c r="B165" s="159" t="s">
        <v>300</v>
      </c>
      <c r="C165" s="102" t="s">
        <v>185</v>
      </c>
      <c r="D165" s="102" t="s">
        <v>199</v>
      </c>
      <c r="E165" s="176" t="s">
        <v>327</v>
      </c>
      <c r="F165" s="102"/>
      <c r="G165" s="102"/>
      <c r="H165" s="103">
        <f>H166</f>
        <v>0</v>
      </c>
      <c r="I165" s="103">
        <f aca="true" t="shared" si="20" ref="I165:J167">I166</f>
        <v>0</v>
      </c>
      <c r="J165" s="103">
        <f t="shared" si="20"/>
        <v>0</v>
      </c>
    </row>
    <row r="166" spans="2:10" ht="12.75" customHeight="1" hidden="1">
      <c r="B166" s="157" t="s">
        <v>288</v>
      </c>
      <c r="C166" s="102" t="s">
        <v>185</v>
      </c>
      <c r="D166" s="102" t="s">
        <v>199</v>
      </c>
      <c r="E166" s="176" t="s">
        <v>327</v>
      </c>
      <c r="F166" s="102" t="s">
        <v>289</v>
      </c>
      <c r="G166" s="102"/>
      <c r="H166" s="103">
        <f>H167</f>
        <v>0</v>
      </c>
      <c r="I166" s="103">
        <f t="shared" si="20"/>
        <v>0</v>
      </c>
      <c r="J166" s="103">
        <f t="shared" si="20"/>
        <v>0</v>
      </c>
    </row>
    <row r="167" spans="2:10" ht="12.75" customHeight="1" hidden="1">
      <c r="B167" s="157" t="s">
        <v>290</v>
      </c>
      <c r="C167" s="102" t="s">
        <v>185</v>
      </c>
      <c r="D167" s="102" t="s">
        <v>199</v>
      </c>
      <c r="E167" s="176" t="s">
        <v>327</v>
      </c>
      <c r="F167" s="102" t="s">
        <v>291</v>
      </c>
      <c r="G167" s="102"/>
      <c r="H167" s="103">
        <f>H168</f>
        <v>0</v>
      </c>
      <c r="I167" s="103">
        <f t="shared" si="20"/>
        <v>0</v>
      </c>
      <c r="J167" s="103">
        <f t="shared" si="20"/>
        <v>0</v>
      </c>
    </row>
    <row r="168" spans="2:10" ht="12.75" customHeight="1" hidden="1">
      <c r="B168" s="154" t="s">
        <v>272</v>
      </c>
      <c r="C168" s="102" t="s">
        <v>185</v>
      </c>
      <c r="D168" s="102" t="s">
        <v>199</v>
      </c>
      <c r="E168" s="176" t="s">
        <v>327</v>
      </c>
      <c r="F168" s="102" t="s">
        <v>291</v>
      </c>
      <c r="G168" s="102">
        <v>2</v>
      </c>
      <c r="H168" s="103"/>
      <c r="I168" s="103"/>
      <c r="J168" s="103"/>
    </row>
    <row r="169" spans="2:10" ht="12.75" customHeight="1" hidden="1">
      <c r="B169" s="154"/>
      <c r="C169" s="102"/>
      <c r="D169" s="102"/>
      <c r="E169" s="176"/>
      <c r="F169" s="102"/>
      <c r="G169" s="102"/>
      <c r="H169" s="143"/>
      <c r="I169" s="143"/>
      <c r="J169" s="143"/>
    </row>
    <row r="170" spans="2:10" ht="12.75" customHeight="1" hidden="1">
      <c r="B170" s="154"/>
      <c r="C170" s="102"/>
      <c r="D170" s="102"/>
      <c r="E170" s="176"/>
      <c r="F170" s="102"/>
      <c r="G170" s="102"/>
      <c r="H170" s="143"/>
      <c r="I170" s="143"/>
      <c r="J170" s="143"/>
    </row>
    <row r="171" spans="2:10" ht="12.75" customHeight="1" hidden="1">
      <c r="B171" s="154"/>
      <c r="C171" s="102"/>
      <c r="D171" s="102"/>
      <c r="E171" s="176"/>
      <c r="F171" s="102"/>
      <c r="G171" s="102"/>
      <c r="H171" s="143"/>
      <c r="I171" s="143"/>
      <c r="J171" s="143"/>
    </row>
    <row r="172" spans="2:10" ht="12.75" customHeight="1" hidden="1">
      <c r="B172" s="154"/>
      <c r="C172" s="102"/>
      <c r="D172" s="102"/>
      <c r="E172" s="176"/>
      <c r="F172" s="102"/>
      <c r="G172" s="102"/>
      <c r="H172" s="143"/>
      <c r="I172" s="143"/>
      <c r="J172" s="143"/>
    </row>
    <row r="173" spans="2:10" ht="12.75" customHeight="1" hidden="1">
      <c r="B173" s="154"/>
      <c r="C173" s="102"/>
      <c r="D173" s="102"/>
      <c r="E173" s="176"/>
      <c r="F173" s="102"/>
      <c r="G173" s="102"/>
      <c r="H173" s="143"/>
      <c r="I173" s="143"/>
      <c r="J173" s="143"/>
    </row>
    <row r="174" spans="2:10" ht="12.75" customHeight="1" hidden="1">
      <c r="B174" s="154"/>
      <c r="C174" s="102"/>
      <c r="D174" s="102"/>
      <c r="E174" s="176"/>
      <c r="F174" s="102"/>
      <c r="G174" s="102"/>
      <c r="H174" s="143"/>
      <c r="I174" s="143"/>
      <c r="J174" s="143"/>
    </row>
    <row r="175" spans="2:10" ht="12.75" customHeight="1" hidden="1">
      <c r="B175" s="154"/>
      <c r="C175" s="102"/>
      <c r="D175" s="102"/>
      <c r="E175" s="176"/>
      <c r="F175" s="102"/>
      <c r="G175" s="102"/>
      <c r="H175" s="143"/>
      <c r="I175" s="143"/>
      <c r="J175" s="143"/>
    </row>
    <row r="176" spans="2:10" ht="12.75" customHeight="1" hidden="1">
      <c r="B176" s="154"/>
      <c r="C176" s="102"/>
      <c r="D176" s="102"/>
      <c r="E176" s="176"/>
      <c r="F176" s="102"/>
      <c r="G176" s="102"/>
      <c r="H176" s="143"/>
      <c r="I176" s="143"/>
      <c r="J176" s="143"/>
    </row>
    <row r="177" spans="2:10" ht="12.75" customHeight="1" hidden="1">
      <c r="B177" s="154"/>
      <c r="C177" s="102"/>
      <c r="D177" s="102"/>
      <c r="E177" s="176"/>
      <c r="F177" s="102"/>
      <c r="G177" s="102"/>
      <c r="H177" s="143"/>
      <c r="I177" s="143"/>
      <c r="J177" s="143"/>
    </row>
    <row r="178" spans="2:10" ht="12.75" customHeight="1" hidden="1">
      <c r="B178" s="154"/>
      <c r="C178" s="102"/>
      <c r="D178" s="102"/>
      <c r="E178" s="176"/>
      <c r="F178" s="102"/>
      <c r="G178" s="102"/>
      <c r="H178" s="143"/>
      <c r="I178" s="143"/>
      <c r="J178" s="143"/>
    </row>
    <row r="179" spans="2:10" ht="12.75" customHeight="1" hidden="1">
      <c r="B179" s="154"/>
      <c r="C179" s="102"/>
      <c r="D179" s="102"/>
      <c r="E179" s="176"/>
      <c r="F179" s="102"/>
      <c r="G179" s="102"/>
      <c r="H179" s="143"/>
      <c r="I179" s="143"/>
      <c r="J179" s="143"/>
    </row>
    <row r="180" spans="2:10" ht="12.75" customHeight="1" hidden="1">
      <c r="B180" s="154"/>
      <c r="C180" s="102"/>
      <c r="D180" s="102"/>
      <c r="E180" s="176"/>
      <c r="F180" s="102"/>
      <c r="G180" s="102"/>
      <c r="H180" s="143"/>
      <c r="I180" s="143"/>
      <c r="J180" s="143"/>
    </row>
    <row r="181" spans="2:10" ht="12.75" customHeight="1" hidden="1">
      <c r="B181" s="154"/>
      <c r="C181" s="102"/>
      <c r="D181" s="102"/>
      <c r="E181" s="176"/>
      <c r="F181" s="102"/>
      <c r="G181" s="102"/>
      <c r="H181" s="143"/>
      <c r="I181" s="143"/>
      <c r="J181" s="143"/>
    </row>
    <row r="182" spans="2:10" ht="12.75" customHeight="1" hidden="1">
      <c r="B182" s="154"/>
      <c r="C182" s="102"/>
      <c r="D182" s="102"/>
      <c r="E182" s="176"/>
      <c r="F182" s="102"/>
      <c r="G182" s="102"/>
      <c r="H182" s="143"/>
      <c r="I182" s="143"/>
      <c r="J182" s="143"/>
    </row>
    <row r="183" spans="2:10" ht="12.75" customHeight="1" hidden="1">
      <c r="B183" s="154"/>
      <c r="C183" s="102"/>
      <c r="D183" s="102"/>
      <c r="E183" s="176"/>
      <c r="F183" s="102"/>
      <c r="G183" s="102"/>
      <c r="H183" s="143"/>
      <c r="I183" s="143"/>
      <c r="J183" s="143"/>
    </row>
    <row r="184" spans="2:10" ht="12.75" customHeight="1" hidden="1">
      <c r="B184" s="154"/>
      <c r="C184" s="102"/>
      <c r="D184" s="102"/>
      <c r="E184" s="176"/>
      <c r="F184" s="102"/>
      <c r="G184" s="102"/>
      <c r="H184" s="143"/>
      <c r="I184" s="143"/>
      <c r="J184" s="143"/>
    </row>
    <row r="185" spans="2:10" ht="12.75" customHeight="1" hidden="1">
      <c r="B185" s="154"/>
      <c r="C185" s="102"/>
      <c r="D185" s="102"/>
      <c r="E185" s="176"/>
      <c r="F185" s="102"/>
      <c r="G185" s="102"/>
      <c r="H185" s="143"/>
      <c r="I185" s="143"/>
      <c r="J185" s="143"/>
    </row>
    <row r="186" spans="2:10" ht="12.75" customHeight="1" hidden="1">
      <c r="B186" s="154"/>
      <c r="C186" s="102"/>
      <c r="D186" s="102"/>
      <c r="E186" s="176"/>
      <c r="F186" s="102"/>
      <c r="G186" s="102"/>
      <c r="H186" s="143"/>
      <c r="I186" s="143"/>
      <c r="J186" s="143"/>
    </row>
    <row r="187" spans="2:10" ht="12.75" customHeight="1" hidden="1">
      <c r="B187" s="154"/>
      <c r="C187" s="102"/>
      <c r="D187" s="102"/>
      <c r="E187" s="176"/>
      <c r="F187" s="102"/>
      <c r="G187" s="102"/>
      <c r="H187" s="143"/>
      <c r="I187" s="143"/>
      <c r="J187" s="143"/>
    </row>
    <row r="188" spans="2:10" ht="12.75" customHeight="1" hidden="1">
      <c r="B188" s="154"/>
      <c r="C188" s="102"/>
      <c r="D188" s="102"/>
      <c r="E188" s="176"/>
      <c r="F188" s="102"/>
      <c r="G188" s="102"/>
      <c r="H188" s="143"/>
      <c r="I188" s="143"/>
      <c r="J188" s="143"/>
    </row>
    <row r="189" spans="2:10" ht="12.75" customHeight="1" hidden="1">
      <c r="B189" s="154"/>
      <c r="C189" s="102"/>
      <c r="D189" s="102"/>
      <c r="E189" s="176"/>
      <c r="F189" s="102"/>
      <c r="G189" s="102"/>
      <c r="H189" s="143"/>
      <c r="I189" s="143"/>
      <c r="J189" s="143"/>
    </row>
    <row r="190" spans="2:10" ht="12.75" customHeight="1" hidden="1">
      <c r="B190" s="154"/>
      <c r="C190" s="102"/>
      <c r="D190" s="102"/>
      <c r="E190" s="176"/>
      <c r="F190" s="102"/>
      <c r="G190" s="102"/>
      <c r="H190" s="143"/>
      <c r="I190" s="143"/>
      <c r="J190" s="143"/>
    </row>
    <row r="191" spans="2:10" ht="12.75" customHeight="1" hidden="1">
      <c r="B191" s="154"/>
      <c r="C191" s="102"/>
      <c r="D191" s="102"/>
      <c r="E191" s="176"/>
      <c r="F191" s="102"/>
      <c r="G191" s="102"/>
      <c r="H191" s="143"/>
      <c r="I191" s="143"/>
      <c r="J191" s="143"/>
    </row>
    <row r="192" spans="2:10" ht="28.5" customHeight="1">
      <c r="B192" s="168" t="s">
        <v>328</v>
      </c>
      <c r="C192" s="101" t="s">
        <v>185</v>
      </c>
      <c r="D192" s="101" t="s">
        <v>199</v>
      </c>
      <c r="E192" s="174" t="s">
        <v>317</v>
      </c>
      <c r="F192" s="101"/>
      <c r="G192" s="101"/>
      <c r="H192" s="99">
        <f aca="true" t="shared" si="21" ref="H192:J195">H193</f>
        <v>18</v>
      </c>
      <c r="I192" s="99">
        <f t="shared" si="21"/>
        <v>0</v>
      </c>
      <c r="J192" s="99">
        <f t="shared" si="21"/>
        <v>0</v>
      </c>
    </row>
    <row r="193" spans="2:10" ht="12.75" customHeight="1">
      <c r="B193" s="149" t="s">
        <v>300</v>
      </c>
      <c r="C193" s="102" t="s">
        <v>185</v>
      </c>
      <c r="D193" s="102" t="s">
        <v>199</v>
      </c>
      <c r="E193" s="170" t="s">
        <v>329</v>
      </c>
      <c r="F193" s="102"/>
      <c r="G193" s="102"/>
      <c r="H193" s="103">
        <f t="shared" si="21"/>
        <v>18</v>
      </c>
      <c r="I193" s="103">
        <f t="shared" si="21"/>
        <v>0</v>
      </c>
      <c r="J193" s="103">
        <f t="shared" si="21"/>
        <v>0</v>
      </c>
    </row>
    <row r="194" spans="2:10" ht="12.75" customHeight="1">
      <c r="B194" s="157" t="s">
        <v>288</v>
      </c>
      <c r="C194" s="102" t="s">
        <v>185</v>
      </c>
      <c r="D194" s="102" t="s">
        <v>199</v>
      </c>
      <c r="E194" s="170" t="s">
        <v>329</v>
      </c>
      <c r="F194" s="102" t="s">
        <v>289</v>
      </c>
      <c r="G194" s="102"/>
      <c r="H194" s="103">
        <f t="shared" si="21"/>
        <v>18</v>
      </c>
      <c r="I194" s="103">
        <f t="shared" si="21"/>
        <v>0</v>
      </c>
      <c r="J194" s="103">
        <f t="shared" si="21"/>
        <v>0</v>
      </c>
    </row>
    <row r="195" spans="2:10" ht="12.75" customHeight="1">
      <c r="B195" s="157" t="s">
        <v>290</v>
      </c>
      <c r="C195" s="102" t="s">
        <v>185</v>
      </c>
      <c r="D195" s="102" t="s">
        <v>199</v>
      </c>
      <c r="E195" s="170" t="s">
        <v>329</v>
      </c>
      <c r="F195" s="102" t="s">
        <v>291</v>
      </c>
      <c r="G195" s="102"/>
      <c r="H195" s="103">
        <f t="shared" si="21"/>
        <v>18</v>
      </c>
      <c r="I195" s="103">
        <f t="shared" si="21"/>
        <v>0</v>
      </c>
      <c r="J195" s="103">
        <f t="shared" si="21"/>
        <v>0</v>
      </c>
    </row>
    <row r="196" spans="2:10" ht="12.75" customHeight="1">
      <c r="B196" s="154" t="s">
        <v>272</v>
      </c>
      <c r="C196" s="102" t="s">
        <v>185</v>
      </c>
      <c r="D196" s="102" t="s">
        <v>199</v>
      </c>
      <c r="E196" s="170" t="s">
        <v>329</v>
      </c>
      <c r="F196" s="102" t="s">
        <v>291</v>
      </c>
      <c r="G196" s="102">
        <v>2</v>
      </c>
      <c r="H196" s="103">
        <v>18</v>
      </c>
      <c r="I196" s="103"/>
      <c r="J196" s="103"/>
    </row>
    <row r="197" spans="2:10" ht="40.5" customHeight="1">
      <c r="B197" s="149" t="s">
        <v>330</v>
      </c>
      <c r="C197" s="102" t="s">
        <v>185</v>
      </c>
      <c r="D197" s="102" t="s">
        <v>199</v>
      </c>
      <c r="E197" s="150" t="s">
        <v>331</v>
      </c>
      <c r="F197" s="102"/>
      <c r="G197" s="102"/>
      <c r="H197" s="143">
        <f>H198+H201</f>
        <v>327.4</v>
      </c>
      <c r="I197" s="143">
        <f>I198+I201</f>
        <v>327.4</v>
      </c>
      <c r="J197" s="143">
        <f>J198+J201</f>
        <v>327.4</v>
      </c>
    </row>
    <row r="198" spans="2:10" ht="42.75" customHeight="1">
      <c r="B198" s="147" t="s">
        <v>280</v>
      </c>
      <c r="C198" s="102" t="s">
        <v>185</v>
      </c>
      <c r="D198" s="102" t="s">
        <v>199</v>
      </c>
      <c r="E198" s="150" t="s">
        <v>331</v>
      </c>
      <c r="F198" s="102" t="s">
        <v>281</v>
      </c>
      <c r="G198" s="102"/>
      <c r="H198" s="143">
        <f aca="true" t="shared" si="22" ref="H198:J199">H199</f>
        <v>324.9</v>
      </c>
      <c r="I198" s="143">
        <f t="shared" si="22"/>
        <v>327.4</v>
      </c>
      <c r="J198" s="143">
        <f t="shared" si="22"/>
        <v>327.4</v>
      </c>
    </row>
    <row r="199" spans="2:10" ht="12.75" customHeight="1">
      <c r="B199" s="154" t="s">
        <v>282</v>
      </c>
      <c r="C199" s="102" t="s">
        <v>185</v>
      </c>
      <c r="D199" s="102" t="s">
        <v>199</v>
      </c>
      <c r="E199" s="150" t="s">
        <v>331</v>
      </c>
      <c r="F199" s="102" t="s">
        <v>283</v>
      </c>
      <c r="G199" s="102"/>
      <c r="H199" s="143">
        <f t="shared" si="22"/>
        <v>324.9</v>
      </c>
      <c r="I199" s="143">
        <f t="shared" si="22"/>
        <v>327.4</v>
      </c>
      <c r="J199" s="143">
        <f t="shared" si="22"/>
        <v>327.4</v>
      </c>
    </row>
    <row r="200" spans="2:10" ht="14.25" customHeight="1">
      <c r="B200" s="154" t="s">
        <v>273</v>
      </c>
      <c r="C200" s="102" t="s">
        <v>185</v>
      </c>
      <c r="D200" s="102" t="s">
        <v>199</v>
      </c>
      <c r="E200" s="150" t="s">
        <v>331</v>
      </c>
      <c r="F200" s="102" t="s">
        <v>283</v>
      </c>
      <c r="G200" s="102">
        <v>3</v>
      </c>
      <c r="H200" s="143">
        <f>'Прил. 8'!I222</f>
        <v>324.9</v>
      </c>
      <c r="I200" s="143">
        <f>'Прил. 8'!J222</f>
        <v>327.4</v>
      </c>
      <c r="J200" s="143">
        <f>'Прил. 8'!K222</f>
        <v>327.4</v>
      </c>
    </row>
    <row r="201" spans="2:10" ht="14.25" customHeight="1">
      <c r="B201" s="157" t="s">
        <v>288</v>
      </c>
      <c r="C201" s="102" t="s">
        <v>185</v>
      </c>
      <c r="D201" s="102" t="s">
        <v>199</v>
      </c>
      <c r="E201" s="150" t="s">
        <v>331</v>
      </c>
      <c r="F201" s="96">
        <v>200</v>
      </c>
      <c r="G201" s="102"/>
      <c r="H201" s="143">
        <f aca="true" t="shared" si="23" ref="H201:J202">H202</f>
        <v>2.5</v>
      </c>
      <c r="I201" s="143">
        <f t="shared" si="23"/>
        <v>0</v>
      </c>
      <c r="J201" s="143">
        <f t="shared" si="23"/>
        <v>0</v>
      </c>
    </row>
    <row r="202" spans="2:10" ht="14.25" customHeight="1">
      <c r="B202" s="157" t="s">
        <v>290</v>
      </c>
      <c r="C202" s="102" t="s">
        <v>185</v>
      </c>
      <c r="D202" s="102" t="s">
        <v>199</v>
      </c>
      <c r="E202" s="150" t="s">
        <v>331</v>
      </c>
      <c r="F202" s="96">
        <v>240</v>
      </c>
      <c r="G202" s="102"/>
      <c r="H202" s="143">
        <f t="shared" si="23"/>
        <v>2.5</v>
      </c>
      <c r="I202" s="143">
        <f t="shared" si="23"/>
        <v>0</v>
      </c>
      <c r="J202" s="143">
        <f t="shared" si="23"/>
        <v>0</v>
      </c>
    </row>
    <row r="203" spans="2:10" ht="14.25" customHeight="1">
      <c r="B203" s="154" t="s">
        <v>273</v>
      </c>
      <c r="C203" s="102" t="s">
        <v>185</v>
      </c>
      <c r="D203" s="102" t="s">
        <v>199</v>
      </c>
      <c r="E203" s="150" t="s">
        <v>331</v>
      </c>
      <c r="F203" s="96">
        <v>240</v>
      </c>
      <c r="G203" s="102" t="s">
        <v>332</v>
      </c>
      <c r="H203" s="143">
        <f>'Прил. 8'!I225</f>
        <v>2.5</v>
      </c>
      <c r="I203" s="143">
        <f>'Прил. 8'!J225</f>
        <v>0</v>
      </c>
      <c r="J203" s="143">
        <f>'Прил. 8'!K225</f>
        <v>0</v>
      </c>
    </row>
    <row r="204" spans="2:10" ht="43.5" customHeight="1">
      <c r="B204" s="159" t="s">
        <v>333</v>
      </c>
      <c r="C204" s="102" t="s">
        <v>185</v>
      </c>
      <c r="D204" s="102" t="s">
        <v>199</v>
      </c>
      <c r="E204" s="150" t="s">
        <v>334</v>
      </c>
      <c r="F204" s="102"/>
      <c r="G204" s="102"/>
      <c r="H204" s="143">
        <f>H205+H208</f>
        <v>359.3</v>
      </c>
      <c r="I204" s="143">
        <f>I205+I208</f>
        <v>359.3</v>
      </c>
      <c r="J204" s="143">
        <f>J205+J208</f>
        <v>359.3</v>
      </c>
    </row>
    <row r="205" spans="2:10" ht="39" customHeight="1">
      <c r="B205" s="147" t="s">
        <v>280</v>
      </c>
      <c r="C205" s="102" t="s">
        <v>185</v>
      </c>
      <c r="D205" s="102" t="s">
        <v>199</v>
      </c>
      <c r="E205" s="150" t="s">
        <v>334</v>
      </c>
      <c r="F205" s="102" t="s">
        <v>281</v>
      </c>
      <c r="G205" s="102"/>
      <c r="H205" s="143">
        <f aca="true" t="shared" si="24" ref="H205:J206">H206</f>
        <v>310.8</v>
      </c>
      <c r="I205" s="143">
        <f t="shared" si="24"/>
        <v>309.3</v>
      </c>
      <c r="J205" s="143">
        <f t="shared" si="24"/>
        <v>309.3</v>
      </c>
    </row>
    <row r="206" spans="2:10" ht="12.75" customHeight="1">
      <c r="B206" s="154" t="s">
        <v>282</v>
      </c>
      <c r="C206" s="102" t="s">
        <v>185</v>
      </c>
      <c r="D206" s="102" t="s">
        <v>199</v>
      </c>
      <c r="E206" s="150" t="s">
        <v>334</v>
      </c>
      <c r="F206" s="102" t="s">
        <v>283</v>
      </c>
      <c r="G206" s="102"/>
      <c r="H206" s="143">
        <f t="shared" si="24"/>
        <v>310.8</v>
      </c>
      <c r="I206" s="143">
        <f t="shared" si="24"/>
        <v>309.3</v>
      </c>
      <c r="J206" s="143">
        <f t="shared" si="24"/>
        <v>309.3</v>
      </c>
    </row>
    <row r="207" spans="2:10" ht="14.25" customHeight="1">
      <c r="B207" s="154" t="s">
        <v>273</v>
      </c>
      <c r="C207" s="102" t="s">
        <v>185</v>
      </c>
      <c r="D207" s="102" t="s">
        <v>199</v>
      </c>
      <c r="E207" s="150" t="s">
        <v>334</v>
      </c>
      <c r="F207" s="102" t="s">
        <v>283</v>
      </c>
      <c r="G207" s="102">
        <v>3</v>
      </c>
      <c r="H207" s="143">
        <f>'Прил. 8'!I792</f>
        <v>310.8</v>
      </c>
      <c r="I207" s="143">
        <f>'Прил. 8'!J792</f>
        <v>309.3</v>
      </c>
      <c r="J207" s="143">
        <f>'Прил. 8'!K792</f>
        <v>309.3</v>
      </c>
    </row>
    <row r="208" spans="2:10" ht="14.25" customHeight="1">
      <c r="B208" s="157" t="s">
        <v>288</v>
      </c>
      <c r="C208" s="102" t="s">
        <v>185</v>
      </c>
      <c r="D208" s="102" t="s">
        <v>199</v>
      </c>
      <c r="E208" s="150" t="s">
        <v>334</v>
      </c>
      <c r="F208" s="96">
        <v>200</v>
      </c>
      <c r="G208" s="102"/>
      <c r="H208" s="143">
        <f aca="true" t="shared" si="25" ref="H208:J209">H209</f>
        <v>48.5</v>
      </c>
      <c r="I208" s="143">
        <f t="shared" si="25"/>
        <v>50</v>
      </c>
      <c r="J208" s="143">
        <f t="shared" si="25"/>
        <v>50</v>
      </c>
    </row>
    <row r="209" spans="2:10" ht="14.25" customHeight="1">
      <c r="B209" s="157" t="s">
        <v>290</v>
      </c>
      <c r="C209" s="102" t="s">
        <v>185</v>
      </c>
      <c r="D209" s="102" t="s">
        <v>199</v>
      </c>
      <c r="E209" s="150" t="s">
        <v>334</v>
      </c>
      <c r="F209" s="96">
        <v>240</v>
      </c>
      <c r="G209" s="102"/>
      <c r="H209" s="143">
        <f t="shared" si="25"/>
        <v>48.5</v>
      </c>
      <c r="I209" s="143">
        <f t="shared" si="25"/>
        <v>50</v>
      </c>
      <c r="J209" s="143">
        <f t="shared" si="25"/>
        <v>50</v>
      </c>
    </row>
    <row r="210" spans="2:10" ht="14.25" customHeight="1">
      <c r="B210" s="154" t="s">
        <v>273</v>
      </c>
      <c r="C210" s="102" t="s">
        <v>185</v>
      </c>
      <c r="D210" s="102" t="s">
        <v>199</v>
      </c>
      <c r="E210" s="150" t="s">
        <v>334</v>
      </c>
      <c r="F210" s="96">
        <v>240</v>
      </c>
      <c r="G210" s="102" t="s">
        <v>332</v>
      </c>
      <c r="H210" s="143">
        <f>'Прил. 8'!I795</f>
        <v>48.5</v>
      </c>
      <c r="I210" s="143">
        <f>'Прил. 8'!J795</f>
        <v>50</v>
      </c>
      <c r="J210" s="143">
        <f>'Прил. 8'!K795</f>
        <v>50</v>
      </c>
    </row>
    <row r="211" spans="2:10" ht="27.75" customHeight="1">
      <c r="B211" s="159" t="s">
        <v>335</v>
      </c>
      <c r="C211" s="102" t="s">
        <v>185</v>
      </c>
      <c r="D211" s="102" t="s">
        <v>199</v>
      </c>
      <c r="E211" s="150" t="s">
        <v>336</v>
      </c>
      <c r="F211" s="102"/>
      <c r="G211" s="102"/>
      <c r="H211" s="143">
        <f>H212+H215</f>
        <v>331.2</v>
      </c>
      <c r="I211" s="143">
        <f>I212+I215</f>
        <v>331.2</v>
      </c>
      <c r="J211" s="143">
        <f>J212+J215</f>
        <v>331.2</v>
      </c>
    </row>
    <row r="212" spans="2:10" ht="42.75" customHeight="1">
      <c r="B212" s="154" t="s">
        <v>280</v>
      </c>
      <c r="C212" s="102" t="s">
        <v>185</v>
      </c>
      <c r="D212" s="102" t="s">
        <v>199</v>
      </c>
      <c r="E212" s="150" t="s">
        <v>336</v>
      </c>
      <c r="F212" s="102" t="s">
        <v>281</v>
      </c>
      <c r="G212" s="102"/>
      <c r="H212" s="143">
        <f aca="true" t="shared" si="26" ref="H212:J213">H213</f>
        <v>329.2</v>
      </c>
      <c r="I212" s="143">
        <f t="shared" si="26"/>
        <v>331.2</v>
      </c>
      <c r="J212" s="143">
        <f t="shared" si="26"/>
        <v>331.2</v>
      </c>
    </row>
    <row r="213" spans="2:10" ht="15.75" customHeight="1">
      <c r="B213" s="154" t="s">
        <v>282</v>
      </c>
      <c r="C213" s="102" t="s">
        <v>185</v>
      </c>
      <c r="D213" s="102" t="s">
        <v>199</v>
      </c>
      <c r="E213" s="150" t="s">
        <v>336</v>
      </c>
      <c r="F213" s="102" t="s">
        <v>283</v>
      </c>
      <c r="G213" s="102"/>
      <c r="H213" s="143">
        <f t="shared" si="26"/>
        <v>329.2</v>
      </c>
      <c r="I213" s="143">
        <f t="shared" si="26"/>
        <v>331.2</v>
      </c>
      <c r="J213" s="143">
        <f t="shared" si="26"/>
        <v>331.2</v>
      </c>
    </row>
    <row r="214" spans="2:10" ht="14.25" customHeight="1">
      <c r="B214" s="154" t="s">
        <v>273</v>
      </c>
      <c r="C214" s="102" t="s">
        <v>185</v>
      </c>
      <c r="D214" s="102" t="s">
        <v>199</v>
      </c>
      <c r="E214" s="150" t="s">
        <v>336</v>
      </c>
      <c r="F214" s="102" t="s">
        <v>283</v>
      </c>
      <c r="G214" s="102">
        <v>3</v>
      </c>
      <c r="H214" s="143">
        <f>'Прил. 8'!I229</f>
        <v>329.2</v>
      </c>
      <c r="I214" s="143">
        <f>'Прил. 8'!J229</f>
        <v>331.2</v>
      </c>
      <c r="J214" s="143">
        <f>'Прил. 8'!K229</f>
        <v>331.2</v>
      </c>
    </row>
    <row r="215" spans="2:10" ht="12.75" customHeight="1">
      <c r="B215" s="157" t="s">
        <v>288</v>
      </c>
      <c r="C215" s="102" t="s">
        <v>185</v>
      </c>
      <c r="D215" s="102" t="s">
        <v>199</v>
      </c>
      <c r="E215" s="150" t="s">
        <v>336</v>
      </c>
      <c r="F215" s="102" t="s">
        <v>289</v>
      </c>
      <c r="G215" s="102"/>
      <c r="H215" s="143">
        <f aca="true" t="shared" si="27" ref="H215:J216">H216</f>
        <v>2</v>
      </c>
      <c r="I215" s="143">
        <f t="shared" si="27"/>
        <v>0</v>
      </c>
      <c r="J215" s="143">
        <f t="shared" si="27"/>
        <v>0</v>
      </c>
    </row>
    <row r="216" spans="2:10" ht="12.75" customHeight="1">
      <c r="B216" s="157" t="s">
        <v>290</v>
      </c>
      <c r="C216" s="102" t="s">
        <v>185</v>
      </c>
      <c r="D216" s="102" t="s">
        <v>199</v>
      </c>
      <c r="E216" s="150" t="s">
        <v>336</v>
      </c>
      <c r="F216" s="102" t="s">
        <v>291</v>
      </c>
      <c r="G216" s="102"/>
      <c r="H216" s="143">
        <f t="shared" si="27"/>
        <v>2</v>
      </c>
      <c r="I216" s="143">
        <f t="shared" si="27"/>
        <v>0</v>
      </c>
      <c r="J216" s="143">
        <f t="shared" si="27"/>
        <v>0</v>
      </c>
    </row>
    <row r="217" spans="2:10" ht="12.75" customHeight="1">
      <c r="B217" s="154" t="s">
        <v>273</v>
      </c>
      <c r="C217" s="102" t="s">
        <v>185</v>
      </c>
      <c r="D217" s="102" t="s">
        <v>199</v>
      </c>
      <c r="E217" s="150" t="s">
        <v>336</v>
      </c>
      <c r="F217" s="102" t="s">
        <v>291</v>
      </c>
      <c r="G217" s="102">
        <v>3</v>
      </c>
      <c r="H217" s="143">
        <f>'Прил. 8'!I232</f>
        <v>2</v>
      </c>
      <c r="I217" s="143">
        <f>'Прил. 8'!J232</f>
        <v>0</v>
      </c>
      <c r="J217" s="143">
        <f>'Прил. 8'!K232</f>
        <v>0</v>
      </c>
    </row>
    <row r="218" spans="2:10" ht="40.5" customHeight="1" hidden="1">
      <c r="B218" s="177" t="s">
        <v>337</v>
      </c>
      <c r="C218" s="102" t="s">
        <v>185</v>
      </c>
      <c r="D218" s="102" t="s">
        <v>199</v>
      </c>
      <c r="E218" s="152" t="s">
        <v>338</v>
      </c>
      <c r="F218" s="102"/>
      <c r="G218" s="102"/>
      <c r="H218" s="143">
        <f aca="true" t="shared" si="28" ref="H218:J220">H219</f>
        <v>0</v>
      </c>
      <c r="I218" s="143">
        <f t="shared" si="28"/>
        <v>0</v>
      </c>
      <c r="J218" s="143">
        <f t="shared" si="28"/>
        <v>0</v>
      </c>
    </row>
    <row r="219" spans="2:10" ht="40.5" customHeight="1" hidden="1">
      <c r="B219" s="147" t="s">
        <v>280</v>
      </c>
      <c r="C219" s="102" t="s">
        <v>185</v>
      </c>
      <c r="D219" s="102" t="s">
        <v>199</v>
      </c>
      <c r="E219" s="152" t="s">
        <v>338</v>
      </c>
      <c r="F219" s="102" t="s">
        <v>281</v>
      </c>
      <c r="G219" s="102"/>
      <c r="H219" s="143">
        <f t="shared" si="28"/>
        <v>0</v>
      </c>
      <c r="I219" s="143">
        <f t="shared" si="28"/>
        <v>0</v>
      </c>
      <c r="J219" s="143">
        <f t="shared" si="28"/>
        <v>0</v>
      </c>
    </row>
    <row r="220" spans="2:10" ht="12.75" customHeight="1" hidden="1">
      <c r="B220" s="154" t="s">
        <v>282</v>
      </c>
      <c r="C220" s="102" t="s">
        <v>185</v>
      </c>
      <c r="D220" s="102" t="s">
        <v>199</v>
      </c>
      <c r="E220" s="152" t="s">
        <v>338</v>
      </c>
      <c r="F220" s="102" t="s">
        <v>283</v>
      </c>
      <c r="G220" s="102"/>
      <c r="H220" s="143">
        <f t="shared" si="28"/>
        <v>0</v>
      </c>
      <c r="I220" s="143">
        <f t="shared" si="28"/>
        <v>0</v>
      </c>
      <c r="J220" s="143">
        <f t="shared" si="28"/>
        <v>0</v>
      </c>
    </row>
    <row r="221" spans="2:10" ht="12.75" customHeight="1" hidden="1">
      <c r="B221" s="154" t="s">
        <v>272</v>
      </c>
      <c r="C221" s="102" t="s">
        <v>185</v>
      </c>
      <c r="D221" s="102" t="s">
        <v>199</v>
      </c>
      <c r="E221" s="152" t="s">
        <v>338</v>
      </c>
      <c r="F221" s="102" t="s">
        <v>283</v>
      </c>
      <c r="G221" s="102" t="s">
        <v>296</v>
      </c>
      <c r="H221" s="143">
        <f>'Прил. 8'!I788</f>
        <v>0</v>
      </c>
      <c r="I221" s="143">
        <f>'Прил. 8'!J788</f>
        <v>0</v>
      </c>
      <c r="J221" s="143">
        <f>'Прил. 8'!K788</f>
        <v>0</v>
      </c>
    </row>
    <row r="222" spans="2:10" ht="32.25" customHeight="1">
      <c r="B222" s="149" t="s">
        <v>339</v>
      </c>
      <c r="C222" s="102" t="s">
        <v>185</v>
      </c>
      <c r="D222" s="102" t="s">
        <v>199</v>
      </c>
      <c r="E222" s="150" t="s">
        <v>340</v>
      </c>
      <c r="F222" s="96"/>
      <c r="G222" s="96"/>
      <c r="H222" s="143">
        <f aca="true" t="shared" si="29" ref="H222:J224">H223</f>
        <v>963.8</v>
      </c>
      <c r="I222" s="143">
        <f t="shared" si="29"/>
        <v>191.8</v>
      </c>
      <c r="J222" s="143">
        <f t="shared" si="29"/>
        <v>673.8</v>
      </c>
    </row>
    <row r="223" spans="2:10" ht="15.75" customHeight="1">
      <c r="B223" s="157" t="s">
        <v>288</v>
      </c>
      <c r="C223" s="102" t="s">
        <v>185</v>
      </c>
      <c r="D223" s="102" t="s">
        <v>199</v>
      </c>
      <c r="E223" s="150" t="s">
        <v>340</v>
      </c>
      <c r="F223" s="96">
        <v>200</v>
      </c>
      <c r="G223" s="96"/>
      <c r="H223" s="143">
        <f t="shared" si="29"/>
        <v>963.8</v>
      </c>
      <c r="I223" s="143">
        <f t="shared" si="29"/>
        <v>191.8</v>
      </c>
      <c r="J223" s="143">
        <f t="shared" si="29"/>
        <v>673.8</v>
      </c>
    </row>
    <row r="224" spans="2:10" ht="12.75" customHeight="1">
      <c r="B224" s="157" t="s">
        <v>290</v>
      </c>
      <c r="C224" s="102" t="s">
        <v>185</v>
      </c>
      <c r="D224" s="102" t="s">
        <v>199</v>
      </c>
      <c r="E224" s="150" t="s">
        <v>340</v>
      </c>
      <c r="F224" s="96">
        <v>240</v>
      </c>
      <c r="G224" s="96"/>
      <c r="H224" s="143">
        <f t="shared" si="29"/>
        <v>963.8</v>
      </c>
      <c r="I224" s="143">
        <f t="shared" si="29"/>
        <v>191.8</v>
      </c>
      <c r="J224" s="143">
        <f t="shared" si="29"/>
        <v>673.8</v>
      </c>
    </row>
    <row r="225" spans="2:10" ht="14.25" customHeight="1">
      <c r="B225" s="154" t="s">
        <v>272</v>
      </c>
      <c r="C225" s="102" t="s">
        <v>185</v>
      </c>
      <c r="D225" s="102" t="s">
        <v>199</v>
      </c>
      <c r="E225" s="150" t="s">
        <v>340</v>
      </c>
      <c r="F225" s="96">
        <v>240</v>
      </c>
      <c r="G225" s="96">
        <v>2</v>
      </c>
      <c r="H225" s="143">
        <f>'Прил. 8'!I49</f>
        <v>963.8</v>
      </c>
      <c r="I225" s="143">
        <f>'Прил. 8'!J49</f>
        <v>191.8</v>
      </c>
      <c r="J225" s="143">
        <f>'Прил. 8'!K49</f>
        <v>673.8</v>
      </c>
    </row>
    <row r="226" spans="2:10" ht="27.75" customHeight="1">
      <c r="B226" s="147" t="s">
        <v>341</v>
      </c>
      <c r="C226" s="102" t="s">
        <v>185</v>
      </c>
      <c r="D226" s="102" t="s">
        <v>199</v>
      </c>
      <c r="E226" s="150" t="s">
        <v>342</v>
      </c>
      <c r="F226" s="102"/>
      <c r="G226" s="102"/>
      <c r="H226" s="143">
        <f>H238+H230+H227+H233</f>
        <v>4739.799999999999</v>
      </c>
      <c r="I226" s="143">
        <f>I238+I230+I227</f>
        <v>257.5</v>
      </c>
      <c r="J226" s="143">
        <f>J238+J230+J227</f>
        <v>1052.5</v>
      </c>
    </row>
    <row r="227" spans="2:10" ht="41.25" customHeight="1">
      <c r="B227" s="147" t="s">
        <v>280</v>
      </c>
      <c r="C227" s="102" t="s">
        <v>185</v>
      </c>
      <c r="D227" s="102" t="s">
        <v>199</v>
      </c>
      <c r="E227" s="150" t="s">
        <v>342</v>
      </c>
      <c r="F227" s="102" t="s">
        <v>281</v>
      </c>
      <c r="G227" s="102"/>
      <c r="H227" s="143">
        <f aca="true" t="shared" si="30" ref="H227:J228">H228</f>
        <v>452.4</v>
      </c>
      <c r="I227" s="143">
        <f t="shared" si="30"/>
        <v>187.5</v>
      </c>
      <c r="J227" s="143">
        <f t="shared" si="30"/>
        <v>187.5</v>
      </c>
    </row>
    <row r="228" spans="2:10" ht="15" customHeight="1">
      <c r="B228" s="154" t="s">
        <v>282</v>
      </c>
      <c r="C228" s="102" t="s">
        <v>185</v>
      </c>
      <c r="D228" s="102" t="s">
        <v>199</v>
      </c>
      <c r="E228" s="150" t="s">
        <v>342</v>
      </c>
      <c r="F228" s="102" t="s">
        <v>283</v>
      </c>
      <c r="G228" s="102"/>
      <c r="H228" s="143">
        <f t="shared" si="30"/>
        <v>452.4</v>
      </c>
      <c r="I228" s="143">
        <f t="shared" si="30"/>
        <v>187.5</v>
      </c>
      <c r="J228" s="143">
        <f t="shared" si="30"/>
        <v>187.5</v>
      </c>
    </row>
    <row r="229" spans="2:10" ht="12.75" customHeight="1">
      <c r="B229" s="154" t="s">
        <v>272</v>
      </c>
      <c r="C229" s="102" t="s">
        <v>185</v>
      </c>
      <c r="D229" s="102" t="s">
        <v>199</v>
      </c>
      <c r="E229" s="150" t="s">
        <v>342</v>
      </c>
      <c r="F229" s="102" t="s">
        <v>283</v>
      </c>
      <c r="G229" s="102" t="s">
        <v>296</v>
      </c>
      <c r="H229" s="143">
        <f>'Прил. 8'!I244+'Прил. 8'!I799</f>
        <v>452.4</v>
      </c>
      <c r="I229" s="143">
        <f>'Прил. 8'!J244+'Прил. 8'!J799</f>
        <v>187.5</v>
      </c>
      <c r="J229" s="143">
        <f>'Прил. 8'!K244+'Прил. 8'!K799</f>
        <v>187.5</v>
      </c>
    </row>
    <row r="230" spans="2:10" ht="12.75" customHeight="1">
      <c r="B230" s="157" t="s">
        <v>288</v>
      </c>
      <c r="C230" s="102" t="s">
        <v>185</v>
      </c>
      <c r="D230" s="102" t="s">
        <v>199</v>
      </c>
      <c r="E230" s="150" t="s">
        <v>342</v>
      </c>
      <c r="F230" s="96">
        <v>200</v>
      </c>
      <c r="G230" s="96"/>
      <c r="H230" s="143">
        <f aca="true" t="shared" si="31" ref="H230:J231">H231</f>
        <v>3868.7</v>
      </c>
      <c r="I230" s="143">
        <f t="shared" si="31"/>
        <v>38.3</v>
      </c>
      <c r="J230" s="143">
        <f t="shared" si="31"/>
        <v>833.3</v>
      </c>
    </row>
    <row r="231" spans="2:10" ht="12.75" customHeight="1">
      <c r="B231" s="157" t="s">
        <v>290</v>
      </c>
      <c r="C231" s="102" t="s">
        <v>185</v>
      </c>
      <c r="D231" s="102" t="s">
        <v>199</v>
      </c>
      <c r="E231" s="150" t="s">
        <v>342</v>
      </c>
      <c r="F231" s="96">
        <v>240</v>
      </c>
      <c r="G231" s="96"/>
      <c r="H231" s="143">
        <f t="shared" si="31"/>
        <v>3868.7</v>
      </c>
      <c r="I231" s="143">
        <f t="shared" si="31"/>
        <v>38.3</v>
      </c>
      <c r="J231" s="143">
        <f t="shared" si="31"/>
        <v>833.3</v>
      </c>
    </row>
    <row r="232" spans="2:10" ht="14.25" customHeight="1">
      <c r="B232" s="154" t="s">
        <v>272</v>
      </c>
      <c r="C232" s="102" t="s">
        <v>185</v>
      </c>
      <c r="D232" s="102" t="s">
        <v>199</v>
      </c>
      <c r="E232" s="150" t="s">
        <v>342</v>
      </c>
      <c r="F232" s="96">
        <v>240</v>
      </c>
      <c r="G232" s="96">
        <v>2</v>
      </c>
      <c r="H232" s="143">
        <f>'Прил. 8'!I45++'Прил. 8'!I247+'Прил. 8'!I692+'Прил. 8'!I809+'Прил. 8'!I1020</f>
        <v>3868.7</v>
      </c>
      <c r="I232" s="143">
        <f>'Прил. 8'!J45++'Прил. 8'!J247+'Прил. 8'!J692</f>
        <v>38.3</v>
      </c>
      <c r="J232" s="143">
        <f>'Прил. 8'!K45++'Прил. 8'!K247+'Прил. 8'!K692</f>
        <v>833.3</v>
      </c>
    </row>
    <row r="233" spans="2:10" ht="14.25" customHeight="1">
      <c r="B233" s="154" t="s">
        <v>320</v>
      </c>
      <c r="C233" s="102" t="s">
        <v>185</v>
      </c>
      <c r="D233" s="102" t="s">
        <v>199</v>
      </c>
      <c r="E233" s="152" t="s">
        <v>342</v>
      </c>
      <c r="F233" s="96">
        <v>300</v>
      </c>
      <c r="G233" s="96"/>
      <c r="H233" s="103">
        <f>H236+H235</f>
        <v>330</v>
      </c>
      <c r="I233" s="103">
        <f>I236</f>
        <v>0</v>
      </c>
      <c r="J233" s="103">
        <f>J236</f>
        <v>0</v>
      </c>
    </row>
    <row r="234" spans="2:10" ht="14.25" customHeight="1">
      <c r="B234" s="178" t="s">
        <v>322</v>
      </c>
      <c r="C234" s="102" t="s">
        <v>185</v>
      </c>
      <c r="D234" s="102" t="s">
        <v>199</v>
      </c>
      <c r="E234" s="152" t="s">
        <v>342</v>
      </c>
      <c r="F234" s="96">
        <v>320</v>
      </c>
      <c r="G234" s="96"/>
      <c r="H234" s="103">
        <f>H235</f>
        <v>0</v>
      </c>
      <c r="I234" s="103">
        <f>I235</f>
        <v>0</v>
      </c>
      <c r="J234" s="103">
        <f>J235</f>
        <v>0</v>
      </c>
    </row>
    <row r="235" spans="2:10" ht="14.25" customHeight="1">
      <c r="B235" s="154" t="s">
        <v>272</v>
      </c>
      <c r="C235" s="102" t="s">
        <v>185</v>
      </c>
      <c r="D235" s="102" t="s">
        <v>199</v>
      </c>
      <c r="E235" s="152" t="s">
        <v>342</v>
      </c>
      <c r="F235" s="96">
        <v>320</v>
      </c>
      <c r="G235" s="96">
        <v>2</v>
      </c>
      <c r="H235" s="103">
        <f>'Прил. 8'!I250</f>
        <v>0</v>
      </c>
      <c r="I235" s="103"/>
      <c r="J235" s="103"/>
    </row>
    <row r="236" spans="2:10" ht="14.25" customHeight="1">
      <c r="B236" s="154" t="s">
        <v>343</v>
      </c>
      <c r="C236" s="102" t="s">
        <v>185</v>
      </c>
      <c r="D236" s="102" t="s">
        <v>199</v>
      </c>
      <c r="E236" s="152" t="s">
        <v>342</v>
      </c>
      <c r="F236" s="96">
        <v>360</v>
      </c>
      <c r="G236" s="96"/>
      <c r="H236" s="103">
        <f>H237</f>
        <v>330</v>
      </c>
      <c r="I236" s="103">
        <f>I237</f>
        <v>0</v>
      </c>
      <c r="J236" s="103">
        <f>J237</f>
        <v>0</v>
      </c>
    </row>
    <row r="237" spans="2:10" ht="14.25" customHeight="1">
      <c r="B237" s="154" t="s">
        <v>272</v>
      </c>
      <c r="C237" s="102" t="s">
        <v>185</v>
      </c>
      <c r="D237" s="102" t="s">
        <v>199</v>
      </c>
      <c r="E237" s="152" t="s">
        <v>342</v>
      </c>
      <c r="F237" s="96">
        <v>360</v>
      </c>
      <c r="G237" s="96">
        <v>2</v>
      </c>
      <c r="H237" s="103">
        <f>'Прил. 8'!I252</f>
        <v>330</v>
      </c>
      <c r="I237" s="103">
        <f>'Прил. 8'!J252</f>
        <v>0</v>
      </c>
      <c r="J237" s="103">
        <f>'Прил. 8'!K252</f>
        <v>0</v>
      </c>
    </row>
    <row r="238" spans="2:10" ht="12.75" customHeight="1">
      <c r="B238" s="157" t="s">
        <v>292</v>
      </c>
      <c r="C238" s="102" t="s">
        <v>185</v>
      </c>
      <c r="D238" s="102" t="s">
        <v>199</v>
      </c>
      <c r="E238" s="150" t="s">
        <v>342</v>
      </c>
      <c r="F238" s="102" t="s">
        <v>293</v>
      </c>
      <c r="G238" s="102"/>
      <c r="H238" s="143">
        <f>H240+H239</f>
        <v>88.7</v>
      </c>
      <c r="I238" s="143">
        <f>I240</f>
        <v>31.7</v>
      </c>
      <c r="J238" s="143">
        <f>J240</f>
        <v>31.7</v>
      </c>
    </row>
    <row r="239" spans="2:10" ht="12.75" customHeight="1">
      <c r="B239" s="179" t="s">
        <v>344</v>
      </c>
      <c r="C239" s="102" t="s">
        <v>185</v>
      </c>
      <c r="D239" s="102" t="s">
        <v>199</v>
      </c>
      <c r="E239" s="102" t="s">
        <v>342</v>
      </c>
      <c r="F239" s="102" t="s">
        <v>345</v>
      </c>
      <c r="G239" s="102" t="s">
        <v>296</v>
      </c>
      <c r="H239" s="143">
        <f>'Прил. 8'!I254</f>
        <v>0</v>
      </c>
      <c r="I239" s="143">
        <f>'Прил. 8'!J254</f>
        <v>0</v>
      </c>
      <c r="J239" s="143">
        <f>'Прил. 8'!K254</f>
        <v>0</v>
      </c>
    </row>
    <row r="240" spans="2:10" ht="12.75" customHeight="1">
      <c r="B240" s="157" t="s">
        <v>294</v>
      </c>
      <c r="C240" s="102" t="s">
        <v>185</v>
      </c>
      <c r="D240" s="102" t="s">
        <v>199</v>
      </c>
      <c r="E240" s="150" t="s">
        <v>342</v>
      </c>
      <c r="F240" s="102" t="s">
        <v>295</v>
      </c>
      <c r="G240" s="102"/>
      <c r="H240" s="143">
        <f>H241</f>
        <v>88.7</v>
      </c>
      <c r="I240" s="143">
        <f>I241</f>
        <v>31.7</v>
      </c>
      <c r="J240" s="143">
        <f>J241</f>
        <v>31.7</v>
      </c>
    </row>
    <row r="241" spans="2:10" ht="14.25" customHeight="1">
      <c r="B241" s="154" t="s">
        <v>272</v>
      </c>
      <c r="C241" s="102" t="s">
        <v>185</v>
      </c>
      <c r="D241" s="102" t="s">
        <v>199</v>
      </c>
      <c r="E241" s="150" t="s">
        <v>342</v>
      </c>
      <c r="F241" s="102" t="s">
        <v>295</v>
      </c>
      <c r="G241" s="102" t="s">
        <v>296</v>
      </c>
      <c r="H241" s="143">
        <f>'Прил. 8'!I256+'Прил. 8'!I52</f>
        <v>88.7</v>
      </c>
      <c r="I241" s="143">
        <f>'Прил. 8'!J256</f>
        <v>31.7</v>
      </c>
      <c r="J241" s="143">
        <f>'Прил. 8'!K256</f>
        <v>31.7</v>
      </c>
    </row>
    <row r="242" spans="2:10" ht="28.5" customHeight="1">
      <c r="B242" s="157" t="s">
        <v>346</v>
      </c>
      <c r="C242" s="102" t="s">
        <v>185</v>
      </c>
      <c r="D242" s="102" t="s">
        <v>199</v>
      </c>
      <c r="E242" s="152" t="s">
        <v>347</v>
      </c>
      <c r="F242" s="102"/>
      <c r="G242" s="102"/>
      <c r="H242" s="143">
        <f>H243+H246</f>
        <v>2445.8</v>
      </c>
      <c r="I242" s="143">
        <f aca="true" t="shared" si="32" ref="I242:J244">I243</f>
        <v>0</v>
      </c>
      <c r="J242" s="143">
        <f t="shared" si="32"/>
        <v>0</v>
      </c>
    </row>
    <row r="243" spans="2:10" ht="14.25" customHeight="1">
      <c r="B243" s="157" t="s">
        <v>288</v>
      </c>
      <c r="C243" s="102" t="s">
        <v>185</v>
      </c>
      <c r="D243" s="102" t="s">
        <v>199</v>
      </c>
      <c r="E243" s="152" t="s">
        <v>347</v>
      </c>
      <c r="F243" s="102" t="s">
        <v>289</v>
      </c>
      <c r="G243" s="102"/>
      <c r="H243" s="143">
        <f>H244</f>
        <v>2441.9</v>
      </c>
      <c r="I243" s="143">
        <f t="shared" si="32"/>
        <v>0</v>
      </c>
      <c r="J243" s="143">
        <f t="shared" si="32"/>
        <v>0</v>
      </c>
    </row>
    <row r="244" spans="2:10" ht="14.25" customHeight="1">
      <c r="B244" s="157" t="s">
        <v>290</v>
      </c>
      <c r="C244" s="102" t="s">
        <v>185</v>
      </c>
      <c r="D244" s="102" t="s">
        <v>199</v>
      </c>
      <c r="E244" s="152" t="s">
        <v>347</v>
      </c>
      <c r="F244" s="102" t="s">
        <v>291</v>
      </c>
      <c r="G244" s="102"/>
      <c r="H244" s="143">
        <f>H245</f>
        <v>2441.9</v>
      </c>
      <c r="I244" s="143">
        <f t="shared" si="32"/>
        <v>0</v>
      </c>
      <c r="J244" s="143">
        <f t="shared" si="32"/>
        <v>0</v>
      </c>
    </row>
    <row r="245" spans="2:10" ht="14.25" customHeight="1">
      <c r="B245" s="154" t="s">
        <v>272</v>
      </c>
      <c r="C245" s="102" t="s">
        <v>185</v>
      </c>
      <c r="D245" s="102" t="s">
        <v>199</v>
      </c>
      <c r="E245" s="152" t="s">
        <v>347</v>
      </c>
      <c r="F245" s="102" t="s">
        <v>291</v>
      </c>
      <c r="G245" s="102" t="s">
        <v>296</v>
      </c>
      <c r="H245" s="143">
        <f>'Прил. 8'!I153</f>
        <v>2441.9</v>
      </c>
      <c r="I245" s="143">
        <f>'Прил. 8'!J153</f>
        <v>0</v>
      </c>
      <c r="J245" s="143">
        <f>'Прил. 8'!K153</f>
        <v>0</v>
      </c>
    </row>
    <row r="246" spans="2:10" ht="14.25" customHeight="1">
      <c r="B246" s="162" t="s">
        <v>292</v>
      </c>
      <c r="C246" s="102" t="s">
        <v>185</v>
      </c>
      <c r="D246" s="102" t="s">
        <v>199</v>
      </c>
      <c r="E246" s="152" t="s">
        <v>347</v>
      </c>
      <c r="F246" s="102" t="s">
        <v>293</v>
      </c>
      <c r="G246" s="102"/>
      <c r="H246" s="143">
        <f aca="true" t="shared" si="33" ref="H246:J247">H247</f>
        <v>3.9</v>
      </c>
      <c r="I246" s="143">
        <f t="shared" si="33"/>
        <v>0</v>
      </c>
      <c r="J246" s="143">
        <f t="shared" si="33"/>
        <v>0</v>
      </c>
    </row>
    <row r="247" spans="2:10" ht="14.25" customHeight="1">
      <c r="B247" s="162" t="s">
        <v>294</v>
      </c>
      <c r="C247" s="102" t="s">
        <v>185</v>
      </c>
      <c r="D247" s="102" t="s">
        <v>199</v>
      </c>
      <c r="E247" s="152" t="s">
        <v>347</v>
      </c>
      <c r="F247" s="102" t="s">
        <v>295</v>
      </c>
      <c r="G247" s="102"/>
      <c r="H247" s="143">
        <f t="shared" si="33"/>
        <v>3.9</v>
      </c>
      <c r="I247" s="143">
        <f t="shared" si="33"/>
        <v>0</v>
      </c>
      <c r="J247" s="143">
        <f t="shared" si="33"/>
        <v>0</v>
      </c>
    </row>
    <row r="248" spans="2:10" ht="14.25" customHeight="1">
      <c r="B248" s="162" t="s">
        <v>272</v>
      </c>
      <c r="C248" s="102" t="s">
        <v>185</v>
      </c>
      <c r="D248" s="102" t="s">
        <v>199</v>
      </c>
      <c r="E248" s="152" t="s">
        <v>347</v>
      </c>
      <c r="F248" s="102" t="s">
        <v>295</v>
      </c>
      <c r="G248" s="102" t="s">
        <v>296</v>
      </c>
      <c r="H248" s="143">
        <f>'Прил. 8'!I156</f>
        <v>3.9</v>
      </c>
      <c r="I248" s="143"/>
      <c r="J248" s="143"/>
    </row>
    <row r="249" spans="2:10" ht="29.25" customHeight="1" hidden="1">
      <c r="B249" s="154" t="s">
        <v>348</v>
      </c>
      <c r="C249" s="102" t="s">
        <v>185</v>
      </c>
      <c r="D249" s="102" t="s">
        <v>199</v>
      </c>
      <c r="E249" s="152" t="s">
        <v>349</v>
      </c>
      <c r="F249" s="102"/>
      <c r="G249" s="102"/>
      <c r="H249" s="103">
        <f aca="true" t="shared" si="34" ref="H249:J251">H250</f>
        <v>0</v>
      </c>
      <c r="I249" s="103">
        <f t="shared" si="34"/>
        <v>0</v>
      </c>
      <c r="J249" s="103">
        <f t="shared" si="34"/>
        <v>0</v>
      </c>
    </row>
    <row r="250" spans="2:10" ht="14.25" customHeight="1" hidden="1">
      <c r="B250" s="157" t="s">
        <v>288</v>
      </c>
      <c r="C250" s="102" t="s">
        <v>185</v>
      </c>
      <c r="D250" s="102" t="s">
        <v>199</v>
      </c>
      <c r="E250" s="152" t="s">
        <v>349</v>
      </c>
      <c r="F250" s="102" t="s">
        <v>289</v>
      </c>
      <c r="G250" s="102"/>
      <c r="H250" s="103">
        <f t="shared" si="34"/>
        <v>0</v>
      </c>
      <c r="I250" s="103">
        <f t="shared" si="34"/>
        <v>0</v>
      </c>
      <c r="J250" s="103">
        <f t="shared" si="34"/>
        <v>0</v>
      </c>
    </row>
    <row r="251" spans="2:10" ht="14.25" customHeight="1" hidden="1">
      <c r="B251" s="157" t="s">
        <v>290</v>
      </c>
      <c r="C251" s="102" t="s">
        <v>185</v>
      </c>
      <c r="D251" s="102" t="s">
        <v>199</v>
      </c>
      <c r="E251" s="152" t="s">
        <v>349</v>
      </c>
      <c r="F251" s="102" t="s">
        <v>291</v>
      </c>
      <c r="G251" s="102"/>
      <c r="H251" s="103">
        <f t="shared" si="34"/>
        <v>0</v>
      </c>
      <c r="I251" s="103">
        <f t="shared" si="34"/>
        <v>0</v>
      </c>
      <c r="J251" s="103">
        <f t="shared" si="34"/>
        <v>0</v>
      </c>
    </row>
    <row r="252" spans="2:10" ht="14.25" customHeight="1" hidden="1">
      <c r="B252" s="154" t="s">
        <v>273</v>
      </c>
      <c r="C252" s="102" t="s">
        <v>185</v>
      </c>
      <c r="D252" s="102" t="s">
        <v>199</v>
      </c>
      <c r="E252" s="152" t="s">
        <v>349</v>
      </c>
      <c r="F252" s="102" t="s">
        <v>291</v>
      </c>
      <c r="G252" s="102" t="s">
        <v>332</v>
      </c>
      <c r="H252" s="103">
        <f>'Прил. 8'!I236</f>
        <v>0</v>
      </c>
      <c r="I252" s="103">
        <f>'Прил. 8'!J236</f>
        <v>0</v>
      </c>
      <c r="J252" s="103">
        <f>'Прил. 8'!K236</f>
        <v>0</v>
      </c>
    </row>
    <row r="253" spans="2:10" ht="54" customHeight="1">
      <c r="B253" s="149" t="s">
        <v>350</v>
      </c>
      <c r="C253" s="102" t="s">
        <v>185</v>
      </c>
      <c r="D253" s="102" t="s">
        <v>199</v>
      </c>
      <c r="E253" s="102" t="s">
        <v>351</v>
      </c>
      <c r="F253" s="102"/>
      <c r="G253" s="102"/>
      <c r="H253" s="143">
        <f>H254+H257+H260</f>
        <v>12955.9</v>
      </c>
      <c r="I253" s="143">
        <f>I254+I257+I260</f>
        <v>7983.9</v>
      </c>
      <c r="J253" s="143">
        <f>J254+J257+J260</f>
        <v>7954.9</v>
      </c>
    </row>
    <row r="254" spans="2:10" ht="41.25" customHeight="1">
      <c r="B254" s="147" t="s">
        <v>280</v>
      </c>
      <c r="C254" s="102" t="s">
        <v>185</v>
      </c>
      <c r="D254" s="102" t="s">
        <v>199</v>
      </c>
      <c r="E254" s="102" t="s">
        <v>351</v>
      </c>
      <c r="F254" s="102" t="s">
        <v>281</v>
      </c>
      <c r="G254" s="102"/>
      <c r="H254" s="143">
        <f aca="true" t="shared" si="35" ref="H254:J255">H255</f>
        <v>7132.5</v>
      </c>
      <c r="I254" s="143">
        <f t="shared" si="35"/>
        <v>4743.8</v>
      </c>
      <c r="J254" s="143">
        <f t="shared" si="35"/>
        <v>4905</v>
      </c>
    </row>
    <row r="255" spans="2:10" ht="12.75" customHeight="1">
      <c r="B255" s="154" t="s">
        <v>352</v>
      </c>
      <c r="C255" s="102" t="s">
        <v>185</v>
      </c>
      <c r="D255" s="102" t="s">
        <v>199</v>
      </c>
      <c r="E255" s="102" t="s">
        <v>351</v>
      </c>
      <c r="F255" s="102" t="s">
        <v>353</v>
      </c>
      <c r="G255" s="102"/>
      <c r="H255" s="143">
        <f t="shared" si="35"/>
        <v>7132.5</v>
      </c>
      <c r="I255" s="143">
        <f t="shared" si="35"/>
        <v>4743.8</v>
      </c>
      <c r="J255" s="143">
        <f t="shared" si="35"/>
        <v>4905</v>
      </c>
    </row>
    <row r="256" spans="2:10" ht="14.25" customHeight="1">
      <c r="B256" s="154" t="s">
        <v>272</v>
      </c>
      <c r="C256" s="102" t="s">
        <v>185</v>
      </c>
      <c r="D256" s="102" t="s">
        <v>199</v>
      </c>
      <c r="E256" s="102" t="s">
        <v>351</v>
      </c>
      <c r="F256" s="102" t="s">
        <v>353</v>
      </c>
      <c r="G256" s="102" t="s">
        <v>296</v>
      </c>
      <c r="H256" s="143">
        <f>'Прил. 8'!I260</f>
        <v>7132.5</v>
      </c>
      <c r="I256" s="143">
        <f>'Прил. 8'!J260</f>
        <v>4743.8</v>
      </c>
      <c r="J256" s="143">
        <f>'Прил. 8'!K260</f>
        <v>4905</v>
      </c>
    </row>
    <row r="257" spans="2:10" ht="12.75" customHeight="1">
      <c r="B257" s="157" t="s">
        <v>288</v>
      </c>
      <c r="C257" s="102" t="s">
        <v>185</v>
      </c>
      <c r="D257" s="102" t="s">
        <v>199</v>
      </c>
      <c r="E257" s="102" t="s">
        <v>351</v>
      </c>
      <c r="F257" s="102" t="s">
        <v>289</v>
      </c>
      <c r="G257" s="102"/>
      <c r="H257" s="143">
        <f aca="true" t="shared" si="36" ref="H257:J258">H258</f>
        <v>5808.1</v>
      </c>
      <c r="I257" s="143">
        <f t="shared" si="36"/>
        <v>3230.1</v>
      </c>
      <c r="J257" s="143">
        <f t="shared" si="36"/>
        <v>3039.9</v>
      </c>
    </row>
    <row r="258" spans="2:10" ht="12.75" customHeight="1">
      <c r="B258" s="157" t="s">
        <v>290</v>
      </c>
      <c r="C258" s="102" t="s">
        <v>185</v>
      </c>
      <c r="D258" s="102" t="s">
        <v>199</v>
      </c>
      <c r="E258" s="102" t="s">
        <v>351</v>
      </c>
      <c r="F258" s="102" t="s">
        <v>291</v>
      </c>
      <c r="G258" s="102"/>
      <c r="H258" s="143">
        <f t="shared" si="36"/>
        <v>5808.1</v>
      </c>
      <c r="I258" s="143">
        <f t="shared" si="36"/>
        <v>3230.1</v>
      </c>
      <c r="J258" s="143">
        <f t="shared" si="36"/>
        <v>3039.9</v>
      </c>
    </row>
    <row r="259" spans="2:10" ht="14.25" customHeight="1">
      <c r="B259" s="154" t="s">
        <v>272</v>
      </c>
      <c r="C259" s="102" t="s">
        <v>185</v>
      </c>
      <c r="D259" s="102" t="s">
        <v>199</v>
      </c>
      <c r="E259" s="102" t="s">
        <v>351</v>
      </c>
      <c r="F259" s="102" t="s">
        <v>291</v>
      </c>
      <c r="G259" s="102" t="s">
        <v>296</v>
      </c>
      <c r="H259" s="143">
        <f>'Прил. 8'!I263</f>
        <v>5808.1</v>
      </c>
      <c r="I259" s="143">
        <f>'Прил. 8'!J263</f>
        <v>3230.1</v>
      </c>
      <c r="J259" s="143">
        <f>'Прил. 8'!K263</f>
        <v>3039.9</v>
      </c>
    </row>
    <row r="260" spans="2:10" ht="12.75" customHeight="1">
      <c r="B260" s="157" t="s">
        <v>292</v>
      </c>
      <c r="C260" s="102" t="s">
        <v>185</v>
      </c>
      <c r="D260" s="102" t="s">
        <v>199</v>
      </c>
      <c r="E260" s="102" t="s">
        <v>351</v>
      </c>
      <c r="F260" s="102" t="s">
        <v>293</v>
      </c>
      <c r="G260" s="102"/>
      <c r="H260" s="143">
        <f>H262+H261</f>
        <v>15.3</v>
      </c>
      <c r="I260" s="143">
        <f>I262</f>
        <v>10</v>
      </c>
      <c r="J260" s="143">
        <f>J262</f>
        <v>10</v>
      </c>
    </row>
    <row r="261" spans="2:10" ht="12.75" customHeight="1">
      <c r="B261" s="179" t="s">
        <v>344</v>
      </c>
      <c r="C261" s="102" t="s">
        <v>185</v>
      </c>
      <c r="D261" s="102" t="s">
        <v>199</v>
      </c>
      <c r="E261" s="102" t="s">
        <v>351</v>
      </c>
      <c r="F261" s="102" t="s">
        <v>345</v>
      </c>
      <c r="G261" s="102" t="s">
        <v>296</v>
      </c>
      <c r="H261" s="143">
        <f>'Прил. 8'!I265</f>
        <v>0</v>
      </c>
      <c r="I261" s="143">
        <f>'Прил. 8'!J265</f>
        <v>0</v>
      </c>
      <c r="J261" s="143">
        <f>'Прил. 8'!K265</f>
        <v>0</v>
      </c>
    </row>
    <row r="262" spans="2:10" ht="12.75" customHeight="1">
      <c r="B262" s="157" t="s">
        <v>294</v>
      </c>
      <c r="C262" s="102" t="s">
        <v>185</v>
      </c>
      <c r="D262" s="102" t="s">
        <v>199</v>
      </c>
      <c r="E262" s="102" t="s">
        <v>351</v>
      </c>
      <c r="F262" s="102" t="s">
        <v>295</v>
      </c>
      <c r="G262" s="102" t="s">
        <v>296</v>
      </c>
      <c r="H262" s="143">
        <f>H263</f>
        <v>15.3</v>
      </c>
      <c r="I262" s="143">
        <f>I263</f>
        <v>10</v>
      </c>
      <c r="J262" s="143">
        <f>J263</f>
        <v>10</v>
      </c>
    </row>
    <row r="263" spans="2:10" ht="14.25" customHeight="1">
      <c r="B263" s="154" t="s">
        <v>272</v>
      </c>
      <c r="C263" s="102" t="s">
        <v>185</v>
      </c>
      <c r="D263" s="102" t="s">
        <v>199</v>
      </c>
      <c r="E263" s="102" t="s">
        <v>351</v>
      </c>
      <c r="F263" s="102" t="s">
        <v>295</v>
      </c>
      <c r="G263" s="102" t="s">
        <v>296</v>
      </c>
      <c r="H263" s="143">
        <f>'Прил. 8'!I267</f>
        <v>15.3</v>
      </c>
      <c r="I263" s="143">
        <f>'Прил. 8'!J267</f>
        <v>10</v>
      </c>
      <c r="J263" s="143">
        <f>'Прил. 8'!K267</f>
        <v>10</v>
      </c>
    </row>
    <row r="264" spans="2:10" ht="40.5" customHeight="1">
      <c r="B264" s="151" t="s">
        <v>284</v>
      </c>
      <c r="C264" s="102" t="s">
        <v>185</v>
      </c>
      <c r="D264" s="102" t="s">
        <v>199</v>
      </c>
      <c r="E264" s="152" t="s">
        <v>277</v>
      </c>
      <c r="F264" s="102"/>
      <c r="G264" s="102"/>
      <c r="H264" s="143">
        <f aca="true" t="shared" si="37" ref="H264:J266">H265</f>
        <v>37</v>
      </c>
      <c r="I264" s="143">
        <f t="shared" si="37"/>
        <v>0</v>
      </c>
      <c r="J264" s="143">
        <f t="shared" si="37"/>
        <v>0</v>
      </c>
    </row>
    <row r="265" spans="2:10" ht="40.5" customHeight="1">
      <c r="B265" s="153" t="s">
        <v>280</v>
      </c>
      <c r="C265" s="102" t="s">
        <v>185</v>
      </c>
      <c r="D265" s="102" t="s">
        <v>199</v>
      </c>
      <c r="E265" s="152" t="s">
        <v>285</v>
      </c>
      <c r="F265" s="102" t="s">
        <v>281</v>
      </c>
      <c r="G265" s="96"/>
      <c r="H265" s="143">
        <f t="shared" si="37"/>
        <v>37</v>
      </c>
      <c r="I265" s="143">
        <f t="shared" si="37"/>
        <v>0</v>
      </c>
      <c r="J265" s="143">
        <f t="shared" si="37"/>
        <v>0</v>
      </c>
    </row>
    <row r="266" spans="2:10" ht="14.25" customHeight="1">
      <c r="B266" s="154" t="s">
        <v>282</v>
      </c>
      <c r="C266" s="102" t="s">
        <v>185</v>
      </c>
      <c r="D266" s="102" t="s">
        <v>199</v>
      </c>
      <c r="E266" s="152" t="s">
        <v>285</v>
      </c>
      <c r="F266" s="102" t="s">
        <v>283</v>
      </c>
      <c r="G266" s="96"/>
      <c r="H266" s="143">
        <f t="shared" si="37"/>
        <v>37</v>
      </c>
      <c r="I266" s="143">
        <f t="shared" si="37"/>
        <v>0</v>
      </c>
      <c r="J266" s="143">
        <f t="shared" si="37"/>
        <v>0</v>
      </c>
    </row>
    <row r="267" spans="2:10" ht="14.25" customHeight="1">
      <c r="B267" s="154" t="s">
        <v>273</v>
      </c>
      <c r="C267" s="102" t="s">
        <v>185</v>
      </c>
      <c r="D267" s="102" t="s">
        <v>199</v>
      </c>
      <c r="E267" s="152" t="s">
        <v>285</v>
      </c>
      <c r="F267" s="102" t="s">
        <v>283</v>
      </c>
      <c r="G267" s="96">
        <v>3</v>
      </c>
      <c r="H267" s="180">
        <f>'Прил. 8'!I218+'Прил. 8'!I784</f>
        <v>37</v>
      </c>
      <c r="I267" s="143">
        <f>'Прил. 8'!J218+'Прил. 8'!J784</f>
        <v>0</v>
      </c>
      <c r="J267" s="143">
        <f>'Прил. 8'!K218+'Прил. 8'!K784</f>
        <v>0</v>
      </c>
    </row>
    <row r="268" spans="2:10" ht="85.5">
      <c r="B268" s="181" t="s">
        <v>354</v>
      </c>
      <c r="C268" s="165" t="s">
        <v>185</v>
      </c>
      <c r="D268" s="165" t="s">
        <v>199</v>
      </c>
      <c r="E268" s="182" t="s">
        <v>277</v>
      </c>
      <c r="F268" s="165"/>
      <c r="G268" s="165"/>
      <c r="H268" s="183">
        <f aca="true" t="shared" si="38" ref="H268:J270">H269</f>
        <v>1208.1</v>
      </c>
      <c r="I268" s="183">
        <f t="shared" si="38"/>
        <v>0</v>
      </c>
      <c r="J268" s="183">
        <f t="shared" si="38"/>
        <v>0</v>
      </c>
    </row>
    <row r="269" spans="2:10" ht="14.25" customHeight="1">
      <c r="B269" s="184" t="s">
        <v>288</v>
      </c>
      <c r="C269" s="165" t="s">
        <v>185</v>
      </c>
      <c r="D269" s="165" t="s">
        <v>199</v>
      </c>
      <c r="E269" s="182" t="s">
        <v>355</v>
      </c>
      <c r="F269" s="165" t="s">
        <v>289</v>
      </c>
      <c r="G269" s="165"/>
      <c r="H269" s="183">
        <f t="shared" si="38"/>
        <v>1208.1</v>
      </c>
      <c r="I269" s="183">
        <f t="shared" si="38"/>
        <v>0</v>
      </c>
      <c r="J269" s="183">
        <f t="shared" si="38"/>
        <v>0</v>
      </c>
    </row>
    <row r="270" spans="2:10" ht="14.25" customHeight="1">
      <c r="B270" s="184" t="s">
        <v>290</v>
      </c>
      <c r="C270" s="165" t="s">
        <v>185</v>
      </c>
      <c r="D270" s="165" t="s">
        <v>199</v>
      </c>
      <c r="E270" s="182" t="s">
        <v>355</v>
      </c>
      <c r="F270" s="165" t="s">
        <v>291</v>
      </c>
      <c r="G270" s="165"/>
      <c r="H270" s="183">
        <f t="shared" si="38"/>
        <v>1208.1</v>
      </c>
      <c r="I270" s="183">
        <f t="shared" si="38"/>
        <v>0</v>
      </c>
      <c r="J270" s="183">
        <f t="shared" si="38"/>
        <v>0</v>
      </c>
    </row>
    <row r="271" spans="2:10" ht="14.25" customHeight="1">
      <c r="B271" s="185" t="s">
        <v>274</v>
      </c>
      <c r="C271" s="165" t="s">
        <v>185</v>
      </c>
      <c r="D271" s="165" t="s">
        <v>199</v>
      </c>
      <c r="E271" s="182" t="s">
        <v>355</v>
      </c>
      <c r="F271" s="165" t="s">
        <v>291</v>
      </c>
      <c r="G271" s="165" t="s">
        <v>306</v>
      </c>
      <c r="H271" s="183">
        <f>'Прил. 8'!I271</f>
        <v>1208.1</v>
      </c>
      <c r="I271" s="183"/>
      <c r="J271" s="183"/>
    </row>
    <row r="272" spans="2:10" ht="12.75" customHeight="1">
      <c r="B272" s="144" t="s">
        <v>200</v>
      </c>
      <c r="C272" s="101" t="s">
        <v>201</v>
      </c>
      <c r="D272" s="101"/>
      <c r="E272" s="101"/>
      <c r="F272" s="101"/>
      <c r="G272" s="101"/>
      <c r="H272" s="186">
        <f>H275+H281</f>
        <v>819.3</v>
      </c>
      <c r="I272" s="142">
        <f>I275+I281</f>
        <v>799</v>
      </c>
      <c r="J272" s="142">
        <f>J275+J281</f>
        <v>826.8</v>
      </c>
    </row>
    <row r="273" spans="2:10" ht="12.75" customHeight="1">
      <c r="B273" s="144" t="s">
        <v>272</v>
      </c>
      <c r="C273" s="101"/>
      <c r="D273" s="101"/>
      <c r="E273" s="187"/>
      <c r="F273" s="101"/>
      <c r="G273" s="101" t="s">
        <v>296</v>
      </c>
      <c r="H273" s="142">
        <f>H286</f>
        <v>0</v>
      </c>
      <c r="I273" s="142">
        <f>I286</f>
        <v>0</v>
      </c>
      <c r="J273" s="142">
        <f>J286</f>
        <v>0</v>
      </c>
    </row>
    <row r="274" spans="2:10" ht="12.75" customHeight="1">
      <c r="B274" s="144" t="s">
        <v>274</v>
      </c>
      <c r="C274" s="101" t="s">
        <v>201</v>
      </c>
      <c r="D274" s="101"/>
      <c r="E274" s="187"/>
      <c r="F274" s="101"/>
      <c r="G274" s="101" t="s">
        <v>306</v>
      </c>
      <c r="H274" s="142">
        <f>H280</f>
        <v>819.3</v>
      </c>
      <c r="I274" s="142">
        <f>I280</f>
        <v>799</v>
      </c>
      <c r="J274" s="142">
        <f>J280</f>
        <v>826.8</v>
      </c>
    </row>
    <row r="275" spans="2:10" ht="12.75" customHeight="1">
      <c r="B275" s="188" t="s">
        <v>202</v>
      </c>
      <c r="C275" s="146" t="s">
        <v>201</v>
      </c>
      <c r="D275" s="146" t="s">
        <v>203</v>
      </c>
      <c r="E275" s="189"/>
      <c r="F275" s="102"/>
      <c r="G275" s="102"/>
      <c r="H275" s="143">
        <f aca="true" t="shared" si="39" ref="H275:J279">H276</f>
        <v>819.3</v>
      </c>
      <c r="I275" s="143">
        <f t="shared" si="39"/>
        <v>799</v>
      </c>
      <c r="J275" s="143">
        <f t="shared" si="39"/>
        <v>826.8</v>
      </c>
    </row>
    <row r="276" spans="2:10" ht="12.75" customHeight="1">
      <c r="B276" s="157" t="s">
        <v>276</v>
      </c>
      <c r="C276" s="102" t="s">
        <v>201</v>
      </c>
      <c r="D276" s="102" t="s">
        <v>203</v>
      </c>
      <c r="E276" s="155" t="s">
        <v>277</v>
      </c>
      <c r="F276" s="101"/>
      <c r="G276" s="101"/>
      <c r="H276" s="143">
        <f t="shared" si="39"/>
        <v>819.3</v>
      </c>
      <c r="I276" s="143">
        <f t="shared" si="39"/>
        <v>799</v>
      </c>
      <c r="J276" s="143">
        <f t="shared" si="39"/>
        <v>826.8</v>
      </c>
    </row>
    <row r="277" spans="2:10" ht="27.75" customHeight="1">
      <c r="B277" s="149" t="s">
        <v>356</v>
      </c>
      <c r="C277" s="102" t="s">
        <v>201</v>
      </c>
      <c r="D277" s="102" t="s">
        <v>203</v>
      </c>
      <c r="E277" s="102" t="s">
        <v>357</v>
      </c>
      <c r="F277" s="102"/>
      <c r="G277" s="102"/>
      <c r="H277" s="143">
        <f t="shared" si="39"/>
        <v>819.3</v>
      </c>
      <c r="I277" s="143">
        <f t="shared" si="39"/>
        <v>799</v>
      </c>
      <c r="J277" s="143">
        <f t="shared" si="39"/>
        <v>826.8</v>
      </c>
    </row>
    <row r="278" spans="2:10" ht="12.75" customHeight="1">
      <c r="B278" s="157" t="s">
        <v>358</v>
      </c>
      <c r="C278" s="102" t="s">
        <v>201</v>
      </c>
      <c r="D278" s="102" t="s">
        <v>203</v>
      </c>
      <c r="E278" s="102" t="s">
        <v>357</v>
      </c>
      <c r="F278" s="102" t="s">
        <v>359</v>
      </c>
      <c r="G278" s="102"/>
      <c r="H278" s="143">
        <f t="shared" si="39"/>
        <v>819.3</v>
      </c>
      <c r="I278" s="143">
        <f t="shared" si="39"/>
        <v>799</v>
      </c>
      <c r="J278" s="143">
        <f t="shared" si="39"/>
        <v>826.8</v>
      </c>
    </row>
    <row r="279" spans="2:10" ht="12.75" customHeight="1">
      <c r="B279" s="157" t="s">
        <v>360</v>
      </c>
      <c r="C279" s="102" t="s">
        <v>201</v>
      </c>
      <c r="D279" s="102" t="s">
        <v>203</v>
      </c>
      <c r="E279" s="102" t="s">
        <v>357</v>
      </c>
      <c r="F279" s="102" t="s">
        <v>361</v>
      </c>
      <c r="G279" s="102"/>
      <c r="H279" s="143">
        <f t="shared" si="39"/>
        <v>819.3</v>
      </c>
      <c r="I279" s="143">
        <f t="shared" si="39"/>
        <v>799</v>
      </c>
      <c r="J279" s="143">
        <f t="shared" si="39"/>
        <v>826.8</v>
      </c>
    </row>
    <row r="280" spans="2:10" ht="14.25" customHeight="1">
      <c r="B280" s="154" t="s">
        <v>274</v>
      </c>
      <c r="C280" s="102" t="s">
        <v>201</v>
      </c>
      <c r="D280" s="102" t="s">
        <v>203</v>
      </c>
      <c r="E280" s="102" t="s">
        <v>357</v>
      </c>
      <c r="F280" s="102" t="s">
        <v>361</v>
      </c>
      <c r="G280" s="102" t="s">
        <v>306</v>
      </c>
      <c r="H280" s="143">
        <f>'Прил. 8'!I529</f>
        <v>819.3</v>
      </c>
      <c r="I280" s="143">
        <f>'Прил. 8'!J529</f>
        <v>799</v>
      </c>
      <c r="J280" s="143">
        <f>'Прил. 8'!K529</f>
        <v>826.8</v>
      </c>
    </row>
    <row r="281" spans="2:10" ht="12.75" customHeight="1" hidden="1">
      <c r="B281" s="154"/>
      <c r="C281" s="102"/>
      <c r="D281" s="102"/>
      <c r="E281" s="102"/>
      <c r="F281" s="102"/>
      <c r="G281" s="102"/>
      <c r="H281" s="143">
        <f>H282</f>
        <v>0</v>
      </c>
      <c r="I281" s="143"/>
      <c r="J281" s="143"/>
    </row>
    <row r="282" spans="2:10" ht="12.75" customHeight="1" hidden="1">
      <c r="B282" s="157"/>
      <c r="C282" s="102"/>
      <c r="D282" s="102"/>
      <c r="E282" s="150"/>
      <c r="F282" s="102"/>
      <c r="G282" s="102"/>
      <c r="H282" s="143">
        <f>H283</f>
        <v>0</v>
      </c>
      <c r="I282" s="143"/>
      <c r="J282" s="143"/>
    </row>
    <row r="283" spans="2:10" ht="12.75" customHeight="1" hidden="1">
      <c r="B283" s="159"/>
      <c r="C283" s="102"/>
      <c r="D283" s="102"/>
      <c r="E283" s="150"/>
      <c r="F283" s="102"/>
      <c r="G283" s="102"/>
      <c r="H283" s="143">
        <f>H284</f>
        <v>0</v>
      </c>
      <c r="I283" s="143"/>
      <c r="J283" s="143"/>
    </row>
    <row r="284" spans="2:10" ht="12.75" customHeight="1" hidden="1">
      <c r="B284" s="157"/>
      <c r="C284" s="102"/>
      <c r="D284" s="102"/>
      <c r="E284" s="150"/>
      <c r="F284" s="102"/>
      <c r="G284" s="102"/>
      <c r="H284" s="143">
        <f>H285</f>
        <v>0</v>
      </c>
      <c r="I284" s="143"/>
      <c r="J284" s="143"/>
    </row>
    <row r="285" spans="2:10" ht="12.75" customHeight="1" hidden="1">
      <c r="B285" s="157"/>
      <c r="C285" s="102"/>
      <c r="D285" s="102"/>
      <c r="E285" s="150"/>
      <c r="F285" s="102"/>
      <c r="G285" s="102"/>
      <c r="H285" s="143">
        <f>H286</f>
        <v>0</v>
      </c>
      <c r="I285" s="143"/>
      <c r="J285" s="143"/>
    </row>
    <row r="286" spans="2:10" ht="14.25" customHeight="1" hidden="1">
      <c r="B286" s="154"/>
      <c r="C286" s="102"/>
      <c r="D286" s="102"/>
      <c r="E286" s="150"/>
      <c r="F286" s="102"/>
      <c r="G286" s="102">
        <v>2</v>
      </c>
      <c r="H286" s="143"/>
      <c r="I286" s="143"/>
      <c r="J286" s="143"/>
    </row>
    <row r="287" spans="2:10" ht="12.75" customHeight="1" hidden="1">
      <c r="B287" s="144"/>
      <c r="C287" s="101"/>
      <c r="D287" s="101"/>
      <c r="E287" s="101"/>
      <c r="F287" s="101"/>
      <c r="G287" s="101"/>
      <c r="H287" s="142">
        <f>H289</f>
        <v>0</v>
      </c>
      <c r="I287" s="143"/>
      <c r="J287" s="143"/>
    </row>
    <row r="288" spans="2:10" ht="12.75" customHeight="1" hidden="1">
      <c r="B288" s="144"/>
      <c r="C288" s="101"/>
      <c r="D288" s="101"/>
      <c r="E288" s="101"/>
      <c r="F288" s="101"/>
      <c r="G288" s="101" t="s">
        <v>296</v>
      </c>
      <c r="H288" s="142">
        <f>H295+H300+H305</f>
        <v>0</v>
      </c>
      <c r="I288" s="143"/>
      <c r="J288" s="143"/>
    </row>
    <row r="289" spans="2:10" ht="12.75" customHeight="1" hidden="1">
      <c r="B289" s="154"/>
      <c r="C289" s="102"/>
      <c r="D289" s="102"/>
      <c r="E289" s="102"/>
      <c r="F289" s="102"/>
      <c r="G289" s="102"/>
      <c r="H289" s="143">
        <f>H290</f>
        <v>0</v>
      </c>
      <c r="I289" s="143"/>
      <c r="J289" s="143"/>
    </row>
    <row r="290" spans="2:10" ht="38.25" customHeight="1" hidden="1">
      <c r="B290" s="141"/>
      <c r="C290" s="102"/>
      <c r="D290" s="102"/>
      <c r="E290" s="150"/>
      <c r="F290" s="102"/>
      <c r="G290" s="102"/>
      <c r="H290" s="143">
        <f>H291+H296+H301</f>
        <v>0</v>
      </c>
      <c r="I290" s="143"/>
      <c r="J290" s="143"/>
    </row>
    <row r="291" spans="2:10" ht="12.75" customHeight="1" hidden="1">
      <c r="B291" s="157"/>
      <c r="C291" s="102"/>
      <c r="D291" s="102"/>
      <c r="E291" s="150"/>
      <c r="F291" s="102"/>
      <c r="G291" s="102"/>
      <c r="H291" s="143">
        <f>H292</f>
        <v>0</v>
      </c>
      <c r="I291" s="143"/>
      <c r="J291" s="143"/>
    </row>
    <row r="292" spans="2:10" ht="12.75" customHeight="1" hidden="1">
      <c r="B292" s="159"/>
      <c r="C292" s="102"/>
      <c r="D292" s="102"/>
      <c r="E292" s="150"/>
      <c r="F292" s="102"/>
      <c r="G292" s="102"/>
      <c r="H292" s="143">
        <f>H293</f>
        <v>0</v>
      </c>
      <c r="I292" s="143"/>
      <c r="J292" s="143"/>
    </row>
    <row r="293" spans="2:10" ht="12.75" customHeight="1" hidden="1">
      <c r="B293" s="157"/>
      <c r="C293" s="102"/>
      <c r="D293" s="102"/>
      <c r="E293" s="150"/>
      <c r="F293" s="102" t="s">
        <v>289</v>
      </c>
      <c r="G293" s="102"/>
      <c r="H293" s="143">
        <f>H294</f>
        <v>0</v>
      </c>
      <c r="I293" s="143"/>
      <c r="J293" s="143"/>
    </row>
    <row r="294" spans="2:10" ht="12.75" customHeight="1" hidden="1">
      <c r="B294" s="157"/>
      <c r="C294" s="102"/>
      <c r="D294" s="102"/>
      <c r="E294" s="150"/>
      <c r="F294" s="102" t="s">
        <v>291</v>
      </c>
      <c r="G294" s="102"/>
      <c r="H294" s="143">
        <f>H295</f>
        <v>0</v>
      </c>
      <c r="I294" s="143"/>
      <c r="J294" s="143"/>
    </row>
    <row r="295" spans="2:10" ht="14.25" customHeight="1" hidden="1">
      <c r="B295" s="154"/>
      <c r="C295" s="102"/>
      <c r="D295" s="102"/>
      <c r="E295" s="150"/>
      <c r="F295" s="102" t="s">
        <v>291</v>
      </c>
      <c r="G295" s="102">
        <v>2</v>
      </c>
      <c r="H295" s="143"/>
      <c r="I295" s="143"/>
      <c r="J295" s="143"/>
    </row>
    <row r="296" spans="2:10" ht="12.75" customHeight="1" hidden="1">
      <c r="B296" s="154"/>
      <c r="C296" s="102"/>
      <c r="D296" s="102"/>
      <c r="E296" s="190"/>
      <c r="F296" s="102"/>
      <c r="G296" s="102"/>
      <c r="H296" s="143">
        <f>H297</f>
        <v>0</v>
      </c>
      <c r="I296" s="143"/>
      <c r="J296" s="143"/>
    </row>
    <row r="297" spans="2:10" ht="12.75" customHeight="1" hidden="1">
      <c r="B297" s="159"/>
      <c r="C297" s="102"/>
      <c r="D297" s="102"/>
      <c r="E297" s="190"/>
      <c r="F297" s="102"/>
      <c r="G297" s="102"/>
      <c r="H297" s="143">
        <f>H298</f>
        <v>0</v>
      </c>
      <c r="I297" s="143"/>
      <c r="J297" s="143"/>
    </row>
    <row r="298" spans="2:10" ht="12.75" customHeight="1" hidden="1">
      <c r="B298" s="154"/>
      <c r="C298" s="102"/>
      <c r="D298" s="102"/>
      <c r="E298" s="190"/>
      <c r="F298" s="102" t="s">
        <v>362</v>
      </c>
      <c r="G298" s="102"/>
      <c r="H298" s="143">
        <f>H299</f>
        <v>0</v>
      </c>
      <c r="I298" s="143"/>
      <c r="J298" s="143"/>
    </row>
    <row r="299" spans="2:10" ht="12.75" customHeight="1" hidden="1">
      <c r="B299" s="154"/>
      <c r="C299" s="102"/>
      <c r="D299" s="102"/>
      <c r="E299" s="190"/>
      <c r="F299" s="102">
        <v>610</v>
      </c>
      <c r="G299" s="102"/>
      <c r="H299" s="143">
        <f>H300</f>
        <v>0</v>
      </c>
      <c r="I299" s="143"/>
      <c r="J299" s="143"/>
    </row>
    <row r="300" spans="2:10" ht="14.25" customHeight="1" hidden="1">
      <c r="B300" s="154"/>
      <c r="C300" s="102"/>
      <c r="D300" s="102"/>
      <c r="E300" s="190"/>
      <c r="F300" s="102">
        <v>610</v>
      </c>
      <c r="G300" s="102" t="s">
        <v>296</v>
      </c>
      <c r="H300" s="143"/>
      <c r="I300" s="143"/>
      <c r="J300" s="143"/>
    </row>
    <row r="301" spans="2:10" ht="25.5" customHeight="1" hidden="1">
      <c r="B301" s="154"/>
      <c r="C301" s="102"/>
      <c r="D301" s="102"/>
      <c r="E301" s="150"/>
      <c r="F301" s="102"/>
      <c r="G301" s="102"/>
      <c r="H301" s="143">
        <f>H302</f>
        <v>0</v>
      </c>
      <c r="I301" s="143"/>
      <c r="J301" s="143"/>
    </row>
    <row r="302" spans="2:10" ht="12.75" customHeight="1" hidden="1">
      <c r="B302" s="159"/>
      <c r="C302" s="102"/>
      <c r="D302" s="102"/>
      <c r="E302" s="150"/>
      <c r="F302" s="102"/>
      <c r="G302" s="102"/>
      <c r="H302" s="143">
        <f>H303</f>
        <v>0</v>
      </c>
      <c r="I302" s="143"/>
      <c r="J302" s="143"/>
    </row>
    <row r="303" spans="2:10" ht="12.75" customHeight="1" hidden="1">
      <c r="B303" s="157"/>
      <c r="C303" s="102"/>
      <c r="D303" s="102"/>
      <c r="E303" s="150"/>
      <c r="F303" s="102" t="s">
        <v>289</v>
      </c>
      <c r="G303" s="102"/>
      <c r="H303" s="143">
        <f>H304</f>
        <v>0</v>
      </c>
      <c r="I303" s="143"/>
      <c r="J303" s="143"/>
    </row>
    <row r="304" spans="2:10" ht="12.75" customHeight="1" hidden="1">
      <c r="B304" s="157"/>
      <c r="C304" s="102"/>
      <c r="D304" s="102"/>
      <c r="E304" s="150"/>
      <c r="F304" s="102" t="s">
        <v>291</v>
      </c>
      <c r="G304" s="102"/>
      <c r="H304" s="143">
        <f>H305</f>
        <v>0</v>
      </c>
      <c r="I304" s="143"/>
      <c r="J304" s="143"/>
    </row>
    <row r="305" spans="2:10" ht="14.25" customHeight="1" hidden="1">
      <c r="B305" s="154"/>
      <c r="C305" s="102"/>
      <c r="D305" s="102"/>
      <c r="E305" s="150"/>
      <c r="F305" s="102" t="s">
        <v>291</v>
      </c>
      <c r="G305" s="102">
        <v>2</v>
      </c>
      <c r="H305" s="143"/>
      <c r="I305" s="143"/>
      <c r="J305" s="143"/>
    </row>
    <row r="306" spans="2:10" ht="12.75" customHeight="1">
      <c r="B306" s="144" t="s">
        <v>204</v>
      </c>
      <c r="C306" s="101" t="s">
        <v>205</v>
      </c>
      <c r="D306" s="101"/>
      <c r="E306" s="101"/>
      <c r="F306" s="101"/>
      <c r="G306" s="101"/>
      <c r="H306" s="142">
        <f>H309+H316</f>
        <v>58864.200000000004</v>
      </c>
      <c r="I306" s="142">
        <f>I309+I316</f>
        <v>31437.9</v>
      </c>
      <c r="J306" s="142">
        <f>J309+J316</f>
        <v>30920.4</v>
      </c>
    </row>
    <row r="307" spans="2:10" ht="12.75" customHeight="1">
      <c r="B307" s="144" t="s">
        <v>272</v>
      </c>
      <c r="C307" s="101"/>
      <c r="D307" s="101"/>
      <c r="E307" s="101"/>
      <c r="F307" s="101"/>
      <c r="G307" s="101" t="s">
        <v>296</v>
      </c>
      <c r="H307" s="142">
        <f>H315+H322+H326+H330+H343+H353+H357+H334+H338+H350+H346</f>
        <v>14182.5</v>
      </c>
      <c r="I307" s="142">
        <f>I315+I322+I326+I330+I343+I353+I357+I334+I338</f>
        <v>9437.9</v>
      </c>
      <c r="J307" s="142">
        <f>J315+J322+J326+J330+J343+J353+J357+J334+J338</f>
        <v>8920.4</v>
      </c>
    </row>
    <row r="308" spans="2:10" ht="12.75" customHeight="1">
      <c r="B308" s="144" t="s">
        <v>273</v>
      </c>
      <c r="C308" s="101"/>
      <c r="D308" s="101"/>
      <c r="E308" s="101"/>
      <c r="F308" s="101"/>
      <c r="G308" s="101" t="s">
        <v>332</v>
      </c>
      <c r="H308" s="142">
        <f>H335</f>
        <v>44681.7</v>
      </c>
      <c r="I308" s="142">
        <f>I335</f>
        <v>22000</v>
      </c>
      <c r="J308" s="142">
        <f>J335</f>
        <v>22000</v>
      </c>
    </row>
    <row r="309" spans="2:10" ht="12.75" customHeight="1">
      <c r="B309" s="191" t="s">
        <v>206</v>
      </c>
      <c r="C309" s="146" t="s">
        <v>205</v>
      </c>
      <c r="D309" s="146" t="s">
        <v>207</v>
      </c>
      <c r="E309" s="102"/>
      <c r="F309" s="102"/>
      <c r="G309" s="102"/>
      <c r="H309" s="143">
        <f aca="true" t="shared" si="40" ref="H309:H314">H310</f>
        <v>1375</v>
      </c>
      <c r="I309" s="143">
        <f aca="true" t="shared" si="41" ref="I309:I314">I310</f>
        <v>1437.9</v>
      </c>
      <c r="J309" s="143">
        <f aca="true" t="shared" si="42" ref="J309:J314">J310</f>
        <v>920.4</v>
      </c>
    </row>
    <row r="310" spans="2:10" ht="12.75" customHeight="1">
      <c r="B310" s="156" t="s">
        <v>276</v>
      </c>
      <c r="C310" s="102" t="s">
        <v>205</v>
      </c>
      <c r="D310" s="102" t="s">
        <v>207</v>
      </c>
      <c r="E310" s="150" t="s">
        <v>277</v>
      </c>
      <c r="F310" s="102"/>
      <c r="G310" s="102"/>
      <c r="H310" s="143">
        <f t="shared" si="40"/>
        <v>1375</v>
      </c>
      <c r="I310" s="143">
        <f t="shared" si="41"/>
        <v>1437.9</v>
      </c>
      <c r="J310" s="143">
        <f t="shared" si="42"/>
        <v>920.4</v>
      </c>
    </row>
    <row r="311" spans="2:10" ht="13.5" customHeight="1">
      <c r="B311" s="156" t="s">
        <v>363</v>
      </c>
      <c r="C311" s="102" t="s">
        <v>205</v>
      </c>
      <c r="D311" s="102" t="s">
        <v>207</v>
      </c>
      <c r="E311" s="170" t="s">
        <v>342</v>
      </c>
      <c r="F311" s="102"/>
      <c r="G311" s="102"/>
      <c r="H311" s="143">
        <f t="shared" si="40"/>
        <v>1375</v>
      </c>
      <c r="I311" s="143">
        <f t="shared" si="41"/>
        <v>1437.9</v>
      </c>
      <c r="J311" s="143">
        <f t="shared" si="42"/>
        <v>920.4</v>
      </c>
    </row>
    <row r="312" spans="2:10" ht="27.75" customHeight="1">
      <c r="B312" s="156" t="s">
        <v>341</v>
      </c>
      <c r="C312" s="102" t="s">
        <v>205</v>
      </c>
      <c r="D312" s="102" t="s">
        <v>207</v>
      </c>
      <c r="E312" s="170" t="s">
        <v>342</v>
      </c>
      <c r="F312" s="102"/>
      <c r="G312" s="102"/>
      <c r="H312" s="143">
        <f t="shared" si="40"/>
        <v>1375</v>
      </c>
      <c r="I312" s="143">
        <f t="shared" si="41"/>
        <v>1437.9</v>
      </c>
      <c r="J312" s="143">
        <f t="shared" si="42"/>
        <v>920.4</v>
      </c>
    </row>
    <row r="313" spans="2:10" ht="12.75" customHeight="1">
      <c r="B313" s="157" t="s">
        <v>288</v>
      </c>
      <c r="C313" s="102" t="s">
        <v>205</v>
      </c>
      <c r="D313" s="102" t="s">
        <v>207</v>
      </c>
      <c r="E313" s="170" t="s">
        <v>342</v>
      </c>
      <c r="F313" s="102" t="s">
        <v>289</v>
      </c>
      <c r="G313" s="102"/>
      <c r="H313" s="143">
        <f t="shared" si="40"/>
        <v>1375</v>
      </c>
      <c r="I313" s="143">
        <f t="shared" si="41"/>
        <v>1437.9</v>
      </c>
      <c r="J313" s="143">
        <f t="shared" si="42"/>
        <v>920.4</v>
      </c>
    </row>
    <row r="314" spans="2:10" ht="12.75" customHeight="1">
      <c r="B314" s="157" t="s">
        <v>290</v>
      </c>
      <c r="C314" s="102" t="s">
        <v>205</v>
      </c>
      <c r="D314" s="102" t="s">
        <v>207</v>
      </c>
      <c r="E314" s="170" t="s">
        <v>342</v>
      </c>
      <c r="F314" s="102" t="s">
        <v>291</v>
      </c>
      <c r="G314" s="102"/>
      <c r="H314" s="143">
        <f t="shared" si="40"/>
        <v>1375</v>
      </c>
      <c r="I314" s="143">
        <f t="shared" si="41"/>
        <v>1437.9</v>
      </c>
      <c r="J314" s="143">
        <f t="shared" si="42"/>
        <v>920.4</v>
      </c>
    </row>
    <row r="315" spans="2:10" ht="14.25" customHeight="1">
      <c r="B315" s="154" t="s">
        <v>272</v>
      </c>
      <c r="C315" s="102" t="s">
        <v>205</v>
      </c>
      <c r="D315" s="102" t="s">
        <v>207</v>
      </c>
      <c r="E315" s="170" t="s">
        <v>342</v>
      </c>
      <c r="F315" s="102" t="s">
        <v>291</v>
      </c>
      <c r="G315" s="102">
        <v>2</v>
      </c>
      <c r="H315" s="143">
        <f>'Прил. 8'!I279</f>
        <v>1375</v>
      </c>
      <c r="I315" s="143">
        <f>'Прил. 8'!J279</f>
        <v>1437.9</v>
      </c>
      <c r="J315" s="143">
        <f>'Прил. 8'!K279</f>
        <v>920.4</v>
      </c>
    </row>
    <row r="316" spans="2:10" ht="12.75" customHeight="1">
      <c r="B316" s="188" t="s">
        <v>208</v>
      </c>
      <c r="C316" s="146" t="s">
        <v>205</v>
      </c>
      <c r="D316" s="146" t="s">
        <v>209</v>
      </c>
      <c r="E316" s="102"/>
      <c r="F316" s="102"/>
      <c r="G316" s="102"/>
      <c r="H316" s="192">
        <f>H317</f>
        <v>57489.200000000004</v>
      </c>
      <c r="I316" s="192">
        <f>I317</f>
        <v>30000</v>
      </c>
      <c r="J316" s="192">
        <f>J317</f>
        <v>30000</v>
      </c>
    </row>
    <row r="317" spans="2:10" ht="27.75" customHeight="1">
      <c r="B317" s="173" t="s">
        <v>364</v>
      </c>
      <c r="C317" s="102" t="s">
        <v>205</v>
      </c>
      <c r="D317" s="102" t="s">
        <v>209</v>
      </c>
      <c r="E317" s="193" t="s">
        <v>365</v>
      </c>
      <c r="F317" s="102"/>
      <c r="G317" s="102"/>
      <c r="H317" s="143">
        <f>H318+H323+H327+H340+H347+H354+H336</f>
        <v>57489.200000000004</v>
      </c>
      <c r="I317" s="143">
        <f>I318+I323+I327+I340+I347+I354+I336</f>
        <v>30000</v>
      </c>
      <c r="J317" s="143">
        <f>J318+J323+J327+J340+J347+J354+J336</f>
        <v>30000</v>
      </c>
    </row>
    <row r="318" spans="2:10" ht="14.25" customHeight="1" hidden="1">
      <c r="B318" s="194" t="s">
        <v>366</v>
      </c>
      <c r="C318" s="102" t="s">
        <v>205</v>
      </c>
      <c r="D318" s="102" t="s">
        <v>209</v>
      </c>
      <c r="E318" s="193" t="s">
        <v>367</v>
      </c>
      <c r="F318" s="102"/>
      <c r="G318" s="102"/>
      <c r="H318" s="143">
        <f>H320</f>
        <v>0</v>
      </c>
      <c r="I318" s="143">
        <f>I320</f>
        <v>0</v>
      </c>
      <c r="J318" s="143">
        <f>J320</f>
        <v>0</v>
      </c>
    </row>
    <row r="319" spans="2:10" ht="9" customHeight="1" hidden="1">
      <c r="B319" s="195"/>
      <c r="C319" s="102"/>
      <c r="D319" s="102"/>
      <c r="E319" s="193"/>
      <c r="F319" s="102"/>
      <c r="G319" s="102"/>
      <c r="H319" s="143"/>
      <c r="I319" s="143"/>
      <c r="J319" s="143"/>
    </row>
    <row r="320" spans="2:10" ht="12.75" customHeight="1" hidden="1">
      <c r="B320" s="157" t="s">
        <v>288</v>
      </c>
      <c r="C320" s="102" t="s">
        <v>205</v>
      </c>
      <c r="D320" s="102" t="s">
        <v>209</v>
      </c>
      <c r="E320" s="193" t="s">
        <v>367</v>
      </c>
      <c r="F320" s="102" t="s">
        <v>289</v>
      </c>
      <c r="G320" s="102"/>
      <c r="H320" s="143">
        <f aca="true" t="shared" si="43" ref="H320:J321">H321</f>
        <v>0</v>
      </c>
      <c r="I320" s="143">
        <f t="shared" si="43"/>
        <v>0</v>
      </c>
      <c r="J320" s="143">
        <f t="shared" si="43"/>
        <v>0</v>
      </c>
    </row>
    <row r="321" spans="2:10" ht="12.75" customHeight="1" hidden="1">
      <c r="B321" s="157" t="s">
        <v>290</v>
      </c>
      <c r="C321" s="102" t="s">
        <v>205</v>
      </c>
      <c r="D321" s="102" t="s">
        <v>209</v>
      </c>
      <c r="E321" s="193" t="s">
        <v>367</v>
      </c>
      <c r="F321" s="102" t="s">
        <v>291</v>
      </c>
      <c r="G321" s="102"/>
      <c r="H321" s="143">
        <f t="shared" si="43"/>
        <v>0</v>
      </c>
      <c r="I321" s="143">
        <f t="shared" si="43"/>
        <v>0</v>
      </c>
      <c r="J321" s="143">
        <f t="shared" si="43"/>
        <v>0</v>
      </c>
    </row>
    <row r="322" spans="2:10" ht="14.25" customHeight="1" hidden="1">
      <c r="B322" s="154" t="s">
        <v>272</v>
      </c>
      <c r="C322" s="102" t="s">
        <v>205</v>
      </c>
      <c r="D322" s="102" t="s">
        <v>209</v>
      </c>
      <c r="E322" s="193" t="s">
        <v>367</v>
      </c>
      <c r="F322" s="102" t="s">
        <v>291</v>
      </c>
      <c r="G322" s="102" t="s">
        <v>296</v>
      </c>
      <c r="H322" s="143"/>
      <c r="I322" s="143"/>
      <c r="J322" s="143"/>
    </row>
    <row r="323" spans="2:10" ht="27.75" customHeight="1" hidden="1">
      <c r="B323" s="156" t="s">
        <v>368</v>
      </c>
      <c r="C323" s="102" t="s">
        <v>205</v>
      </c>
      <c r="D323" s="102" t="s">
        <v>209</v>
      </c>
      <c r="E323" s="193" t="s">
        <v>369</v>
      </c>
      <c r="F323" s="102"/>
      <c r="G323" s="102"/>
      <c r="H323" s="143">
        <f aca="true" t="shared" si="44" ref="H323:J325">H324</f>
        <v>0</v>
      </c>
      <c r="I323" s="143">
        <f t="shared" si="44"/>
        <v>0</v>
      </c>
      <c r="J323" s="143">
        <f t="shared" si="44"/>
        <v>0</v>
      </c>
    </row>
    <row r="324" spans="2:10" ht="14.25" customHeight="1" hidden="1">
      <c r="B324" s="157" t="s">
        <v>288</v>
      </c>
      <c r="C324" s="102" t="s">
        <v>205</v>
      </c>
      <c r="D324" s="102" t="s">
        <v>209</v>
      </c>
      <c r="E324" s="193" t="s">
        <v>369</v>
      </c>
      <c r="F324" s="102" t="s">
        <v>289</v>
      </c>
      <c r="G324" s="102"/>
      <c r="H324" s="143">
        <f t="shared" si="44"/>
        <v>0</v>
      </c>
      <c r="I324" s="143">
        <f t="shared" si="44"/>
        <v>0</v>
      </c>
      <c r="J324" s="143">
        <f t="shared" si="44"/>
        <v>0</v>
      </c>
    </row>
    <row r="325" spans="2:10" ht="14.25" customHeight="1" hidden="1">
      <c r="B325" s="157" t="s">
        <v>290</v>
      </c>
      <c r="C325" s="102" t="s">
        <v>205</v>
      </c>
      <c r="D325" s="102" t="s">
        <v>209</v>
      </c>
      <c r="E325" s="193" t="s">
        <v>369</v>
      </c>
      <c r="F325" s="102" t="s">
        <v>291</v>
      </c>
      <c r="G325" s="102"/>
      <c r="H325" s="143">
        <f t="shared" si="44"/>
        <v>0</v>
      </c>
      <c r="I325" s="143">
        <f t="shared" si="44"/>
        <v>0</v>
      </c>
      <c r="J325" s="143">
        <f t="shared" si="44"/>
        <v>0</v>
      </c>
    </row>
    <row r="326" spans="2:10" ht="14.25" customHeight="1" hidden="1">
      <c r="B326" s="154" t="s">
        <v>272</v>
      </c>
      <c r="C326" s="102" t="s">
        <v>205</v>
      </c>
      <c r="D326" s="102" t="s">
        <v>209</v>
      </c>
      <c r="E326" s="193" t="s">
        <v>369</v>
      </c>
      <c r="F326" s="102" t="s">
        <v>291</v>
      </c>
      <c r="G326" s="102" t="s">
        <v>296</v>
      </c>
      <c r="H326" s="143"/>
      <c r="I326" s="143"/>
      <c r="J326" s="143"/>
    </row>
    <row r="327" spans="2:10" ht="14.25" customHeight="1">
      <c r="B327" s="156" t="s">
        <v>370</v>
      </c>
      <c r="C327" s="102" t="s">
        <v>205</v>
      </c>
      <c r="D327" s="102" t="s">
        <v>209</v>
      </c>
      <c r="E327" s="193" t="s">
        <v>371</v>
      </c>
      <c r="F327" s="102"/>
      <c r="G327" s="102"/>
      <c r="H327" s="143">
        <f>H328+H331</f>
        <v>47510</v>
      </c>
      <c r="I327" s="143">
        <f>I328+I331</f>
        <v>29004.7</v>
      </c>
      <c r="J327" s="143">
        <f>J328+J331</f>
        <v>28220</v>
      </c>
    </row>
    <row r="328" spans="2:10" ht="14.25" customHeight="1">
      <c r="B328" s="157" t="s">
        <v>288</v>
      </c>
      <c r="C328" s="102" t="s">
        <v>205</v>
      </c>
      <c r="D328" s="102" t="s">
        <v>209</v>
      </c>
      <c r="E328" s="193" t="s">
        <v>371</v>
      </c>
      <c r="F328" s="102" t="s">
        <v>289</v>
      </c>
      <c r="G328" s="102"/>
      <c r="H328" s="143">
        <f aca="true" t="shared" si="45" ref="H328:J329">H329</f>
        <v>2193.8</v>
      </c>
      <c r="I328" s="143">
        <f t="shared" si="45"/>
        <v>6000</v>
      </c>
      <c r="J328" s="143">
        <f t="shared" si="45"/>
        <v>6000</v>
      </c>
    </row>
    <row r="329" spans="2:10" ht="14.25" customHeight="1">
      <c r="B329" s="157" t="s">
        <v>290</v>
      </c>
      <c r="C329" s="102" t="s">
        <v>205</v>
      </c>
      <c r="D329" s="102" t="s">
        <v>209</v>
      </c>
      <c r="E329" s="193" t="s">
        <v>371</v>
      </c>
      <c r="F329" s="102" t="s">
        <v>291</v>
      </c>
      <c r="G329" s="102"/>
      <c r="H329" s="143">
        <f t="shared" si="45"/>
        <v>2193.8</v>
      </c>
      <c r="I329" s="143">
        <f t="shared" si="45"/>
        <v>6000</v>
      </c>
      <c r="J329" s="143">
        <f t="shared" si="45"/>
        <v>6000</v>
      </c>
    </row>
    <row r="330" spans="2:10" ht="14.25" customHeight="1">
      <c r="B330" s="154" t="s">
        <v>272</v>
      </c>
      <c r="C330" s="102" t="s">
        <v>205</v>
      </c>
      <c r="D330" s="102" t="s">
        <v>209</v>
      </c>
      <c r="E330" s="193" t="s">
        <v>371</v>
      </c>
      <c r="F330" s="102" t="s">
        <v>291</v>
      </c>
      <c r="G330" s="102" t="s">
        <v>296</v>
      </c>
      <c r="H330" s="143">
        <f>'Прил. 8'!I545+'Прил. 8'!I294</f>
        <v>2193.8</v>
      </c>
      <c r="I330" s="143">
        <f>'Прил. 8'!J545+'Прил. 8'!J294</f>
        <v>6000</v>
      </c>
      <c r="J330" s="143">
        <f>'Прил. 8'!K545+'Прил. 8'!K294</f>
        <v>6000</v>
      </c>
    </row>
    <row r="331" spans="2:10" ht="27.75" customHeight="1">
      <c r="B331" s="147" t="s">
        <v>372</v>
      </c>
      <c r="C331" s="102" t="s">
        <v>205</v>
      </c>
      <c r="D331" s="102" t="s">
        <v>209</v>
      </c>
      <c r="E331" s="193" t="s">
        <v>373</v>
      </c>
      <c r="F331" s="102"/>
      <c r="G331" s="102"/>
      <c r="H331" s="143">
        <f aca="true" t="shared" si="46" ref="H331:J332">H332</f>
        <v>45316.2</v>
      </c>
      <c r="I331" s="143">
        <f t="shared" si="46"/>
        <v>23004.7</v>
      </c>
      <c r="J331" s="143">
        <f t="shared" si="46"/>
        <v>22220</v>
      </c>
    </row>
    <row r="332" spans="2:10" ht="15.75" customHeight="1">
      <c r="B332" s="157" t="s">
        <v>288</v>
      </c>
      <c r="C332" s="102" t="s">
        <v>205</v>
      </c>
      <c r="D332" s="102" t="s">
        <v>209</v>
      </c>
      <c r="E332" s="193" t="s">
        <v>373</v>
      </c>
      <c r="F332" s="102" t="s">
        <v>289</v>
      </c>
      <c r="G332" s="102"/>
      <c r="H332" s="143">
        <f t="shared" si="46"/>
        <v>45316.2</v>
      </c>
      <c r="I332" s="143">
        <f t="shared" si="46"/>
        <v>23004.7</v>
      </c>
      <c r="J332" s="143">
        <f t="shared" si="46"/>
        <v>22220</v>
      </c>
    </row>
    <row r="333" spans="2:12" ht="12.75" customHeight="1">
      <c r="B333" s="157" t="s">
        <v>290</v>
      </c>
      <c r="C333" s="102" t="s">
        <v>205</v>
      </c>
      <c r="D333" s="102" t="s">
        <v>209</v>
      </c>
      <c r="E333" s="193" t="s">
        <v>373</v>
      </c>
      <c r="F333" s="102" t="s">
        <v>291</v>
      </c>
      <c r="G333" s="102"/>
      <c r="H333" s="143">
        <f>H335+H334</f>
        <v>45316.2</v>
      </c>
      <c r="I333" s="143">
        <f>I335+I334</f>
        <v>23004.7</v>
      </c>
      <c r="J333" s="143">
        <f>J335+J334</f>
        <v>22220</v>
      </c>
      <c r="L333" s="196"/>
    </row>
    <row r="334" spans="2:10" ht="14.25" customHeight="1">
      <c r="B334" s="154" t="s">
        <v>272</v>
      </c>
      <c r="C334" s="102" t="s">
        <v>205</v>
      </c>
      <c r="D334" s="102" t="s">
        <v>209</v>
      </c>
      <c r="E334" s="193" t="s">
        <v>373</v>
      </c>
      <c r="F334" s="102" t="s">
        <v>291</v>
      </c>
      <c r="G334" s="102" t="s">
        <v>296</v>
      </c>
      <c r="H334" s="143">
        <f>'Прил. 8'!I298</f>
        <v>634.5</v>
      </c>
      <c r="I334" s="143">
        <f>'Прил. 8'!J298</f>
        <v>1004.7</v>
      </c>
      <c r="J334" s="143">
        <f>'Прил. 8'!K298</f>
        <v>220</v>
      </c>
    </row>
    <row r="335" spans="2:10" ht="14.25" customHeight="1">
      <c r="B335" s="154" t="s">
        <v>273</v>
      </c>
      <c r="C335" s="102" t="s">
        <v>205</v>
      </c>
      <c r="D335" s="102" t="s">
        <v>209</v>
      </c>
      <c r="E335" s="193" t="s">
        <v>374</v>
      </c>
      <c r="F335" s="102" t="s">
        <v>291</v>
      </c>
      <c r="G335" s="102" t="s">
        <v>332</v>
      </c>
      <c r="H335" s="143">
        <f>'Прил. 8'!I299</f>
        <v>44681.7</v>
      </c>
      <c r="I335" s="143">
        <f>'Прил. 8'!J299</f>
        <v>22000</v>
      </c>
      <c r="J335" s="143">
        <f>'Прил. 8'!K299</f>
        <v>22000</v>
      </c>
    </row>
    <row r="336" spans="2:10" ht="14.25" customHeight="1">
      <c r="B336" s="197" t="s">
        <v>358</v>
      </c>
      <c r="C336" s="102" t="s">
        <v>205</v>
      </c>
      <c r="D336" s="102" t="s">
        <v>209</v>
      </c>
      <c r="E336" s="198" t="s">
        <v>371</v>
      </c>
      <c r="F336" s="102" t="s">
        <v>359</v>
      </c>
      <c r="G336" s="102"/>
      <c r="H336" s="143">
        <f aca="true" t="shared" si="47" ref="H336:J337">H337</f>
        <v>403.4</v>
      </c>
      <c r="I336" s="143">
        <f t="shared" si="47"/>
        <v>0</v>
      </c>
      <c r="J336" s="143">
        <f t="shared" si="47"/>
        <v>0</v>
      </c>
    </row>
    <row r="337" spans="2:10" ht="14.25" customHeight="1">
      <c r="B337" s="197" t="s">
        <v>155</v>
      </c>
      <c r="C337" s="102" t="s">
        <v>205</v>
      </c>
      <c r="D337" s="102" t="s">
        <v>209</v>
      </c>
      <c r="E337" s="198" t="s">
        <v>371</v>
      </c>
      <c r="F337" s="102" t="s">
        <v>375</v>
      </c>
      <c r="G337" s="102"/>
      <c r="H337" s="143">
        <f t="shared" si="47"/>
        <v>403.4</v>
      </c>
      <c r="I337" s="143">
        <f t="shared" si="47"/>
        <v>0</v>
      </c>
      <c r="J337" s="143">
        <f t="shared" si="47"/>
        <v>0</v>
      </c>
    </row>
    <row r="338" spans="2:10" ht="14.25" customHeight="1">
      <c r="B338" s="154" t="s">
        <v>272</v>
      </c>
      <c r="C338" s="102" t="s">
        <v>205</v>
      </c>
      <c r="D338" s="102" t="s">
        <v>209</v>
      </c>
      <c r="E338" s="198" t="s">
        <v>371</v>
      </c>
      <c r="F338" s="102" t="s">
        <v>375</v>
      </c>
      <c r="G338" s="102" t="s">
        <v>296</v>
      </c>
      <c r="H338" s="143">
        <f>'Прил. 8'!I553</f>
        <v>403.4</v>
      </c>
      <c r="I338" s="143">
        <f>'Прил. 8'!J553</f>
        <v>0</v>
      </c>
      <c r="J338" s="143">
        <f>'Прил. 8'!K553</f>
        <v>0</v>
      </c>
    </row>
    <row r="339" spans="2:10" ht="14.25" customHeight="1" hidden="1">
      <c r="B339" s="154"/>
      <c r="C339" s="102"/>
      <c r="D339" s="102"/>
      <c r="E339" s="193"/>
      <c r="F339" s="102"/>
      <c r="G339" s="102"/>
      <c r="H339" s="143"/>
      <c r="I339" s="143"/>
      <c r="J339" s="143"/>
    </row>
    <row r="340" spans="2:10" ht="25.5" customHeight="1">
      <c r="B340" s="156" t="s">
        <v>376</v>
      </c>
      <c r="C340" s="102" t="s">
        <v>205</v>
      </c>
      <c r="D340" s="102" t="s">
        <v>209</v>
      </c>
      <c r="E340" s="193" t="s">
        <v>377</v>
      </c>
      <c r="F340" s="102"/>
      <c r="G340" s="102"/>
      <c r="H340" s="143">
        <f>H341+H344</f>
        <v>422.9</v>
      </c>
      <c r="I340" s="143">
        <f aca="true" t="shared" si="48" ref="I340:J342">I341</f>
        <v>250</v>
      </c>
      <c r="J340" s="143">
        <f t="shared" si="48"/>
        <v>250</v>
      </c>
    </row>
    <row r="341" spans="2:10" ht="15" customHeight="1">
      <c r="B341" s="157" t="s">
        <v>288</v>
      </c>
      <c r="C341" s="102" t="s">
        <v>205</v>
      </c>
      <c r="D341" s="102" t="s">
        <v>209</v>
      </c>
      <c r="E341" s="193" t="s">
        <v>377</v>
      </c>
      <c r="F341" s="102" t="s">
        <v>289</v>
      </c>
      <c r="G341" s="102"/>
      <c r="H341" s="143">
        <f>H342</f>
        <v>352.9</v>
      </c>
      <c r="I341" s="143">
        <f t="shared" si="48"/>
        <v>250</v>
      </c>
      <c r="J341" s="143">
        <f t="shared" si="48"/>
        <v>250</v>
      </c>
    </row>
    <row r="342" spans="2:10" ht="12.75" customHeight="1">
      <c r="B342" s="157" t="s">
        <v>290</v>
      </c>
      <c r="C342" s="102" t="s">
        <v>205</v>
      </c>
      <c r="D342" s="102" t="s">
        <v>209</v>
      </c>
      <c r="E342" s="193" t="s">
        <v>377</v>
      </c>
      <c r="F342" s="102" t="s">
        <v>291</v>
      </c>
      <c r="G342" s="102"/>
      <c r="H342" s="143">
        <f>H343</f>
        <v>352.9</v>
      </c>
      <c r="I342" s="143">
        <f t="shared" si="48"/>
        <v>250</v>
      </c>
      <c r="J342" s="143">
        <f t="shared" si="48"/>
        <v>250</v>
      </c>
    </row>
    <row r="343" spans="2:10" ht="12.75" customHeight="1">
      <c r="B343" s="154" t="s">
        <v>272</v>
      </c>
      <c r="C343" s="102" t="s">
        <v>205</v>
      </c>
      <c r="D343" s="102" t="s">
        <v>209</v>
      </c>
      <c r="E343" s="193" t="s">
        <v>377</v>
      </c>
      <c r="F343" s="102" t="s">
        <v>291</v>
      </c>
      <c r="G343" s="102" t="s">
        <v>296</v>
      </c>
      <c r="H343" s="143">
        <f>'Прил. 8'!I303</f>
        <v>352.9</v>
      </c>
      <c r="I343" s="143">
        <f>'Прил. 8'!J303</f>
        <v>250</v>
      </c>
      <c r="J343" s="143">
        <f>'Прил. 8'!K303</f>
        <v>250</v>
      </c>
    </row>
    <row r="344" spans="2:10" ht="12.75" customHeight="1">
      <c r="B344" s="197" t="s">
        <v>358</v>
      </c>
      <c r="C344" s="102" t="s">
        <v>205</v>
      </c>
      <c r="D344" s="102" t="s">
        <v>209</v>
      </c>
      <c r="E344" s="198" t="s">
        <v>371</v>
      </c>
      <c r="F344" s="102" t="s">
        <v>359</v>
      </c>
      <c r="G344" s="102"/>
      <c r="H344" s="143">
        <f aca="true" t="shared" si="49" ref="H344:J345">H345</f>
        <v>70</v>
      </c>
      <c r="I344" s="143">
        <f t="shared" si="49"/>
        <v>0</v>
      </c>
      <c r="J344" s="143">
        <f t="shared" si="49"/>
        <v>0</v>
      </c>
    </row>
    <row r="345" spans="2:10" ht="12.75" customHeight="1">
      <c r="B345" s="197" t="s">
        <v>155</v>
      </c>
      <c r="C345" s="102" t="s">
        <v>205</v>
      </c>
      <c r="D345" s="102" t="s">
        <v>209</v>
      </c>
      <c r="E345" s="198" t="s">
        <v>371</v>
      </c>
      <c r="F345" s="102" t="s">
        <v>375</v>
      </c>
      <c r="G345" s="102"/>
      <c r="H345" s="143">
        <f t="shared" si="49"/>
        <v>70</v>
      </c>
      <c r="I345" s="143">
        <f t="shared" si="49"/>
        <v>0</v>
      </c>
      <c r="J345" s="143">
        <f t="shared" si="49"/>
        <v>0</v>
      </c>
    </row>
    <row r="346" spans="2:10" ht="12.75" customHeight="1">
      <c r="B346" s="154" t="s">
        <v>272</v>
      </c>
      <c r="C346" s="102" t="s">
        <v>205</v>
      </c>
      <c r="D346" s="102" t="s">
        <v>209</v>
      </c>
      <c r="E346" s="198" t="s">
        <v>371</v>
      </c>
      <c r="F346" s="102" t="s">
        <v>375</v>
      </c>
      <c r="G346" s="102" t="s">
        <v>296</v>
      </c>
      <c r="H346" s="143">
        <f>'Прил. 8'!I557</f>
        <v>70</v>
      </c>
      <c r="I346" s="143"/>
      <c r="J346" s="143"/>
    </row>
    <row r="347" spans="2:10" ht="14.25" customHeight="1">
      <c r="B347" s="171" t="s">
        <v>378</v>
      </c>
      <c r="C347" s="102" t="s">
        <v>205</v>
      </c>
      <c r="D347" s="102" t="s">
        <v>209</v>
      </c>
      <c r="E347" s="193" t="s">
        <v>379</v>
      </c>
      <c r="F347" s="102"/>
      <c r="G347" s="102"/>
      <c r="H347" s="143">
        <f>H351+H348</f>
        <v>6492.900000000001</v>
      </c>
      <c r="I347" s="143">
        <f>I351+I348</f>
        <v>745.3</v>
      </c>
      <c r="J347" s="143">
        <f>J351+J348</f>
        <v>1530</v>
      </c>
    </row>
    <row r="348" spans="2:10" ht="14.25" customHeight="1">
      <c r="B348" s="157" t="s">
        <v>288</v>
      </c>
      <c r="C348" s="102" t="s">
        <v>205</v>
      </c>
      <c r="D348" s="102" t="s">
        <v>209</v>
      </c>
      <c r="E348" s="193" t="s">
        <v>379</v>
      </c>
      <c r="F348" s="102" t="s">
        <v>289</v>
      </c>
      <c r="G348" s="102"/>
      <c r="H348" s="143">
        <f>'Прил. 8'!I697</f>
        <v>22.3</v>
      </c>
      <c r="I348" s="143">
        <f>'Прил. 8'!J697</f>
        <v>0</v>
      </c>
      <c r="J348" s="143">
        <f>'Прил. 8'!K697</f>
        <v>0</v>
      </c>
    </row>
    <row r="349" spans="2:10" ht="14.25" customHeight="1">
      <c r="B349" s="157" t="s">
        <v>290</v>
      </c>
      <c r="C349" s="102" t="s">
        <v>205</v>
      </c>
      <c r="D349" s="102" t="s">
        <v>209</v>
      </c>
      <c r="E349" s="193" t="s">
        <v>379</v>
      </c>
      <c r="F349" s="102" t="s">
        <v>291</v>
      </c>
      <c r="G349" s="102"/>
      <c r="H349" s="143">
        <f>'Прил. 8'!I698</f>
        <v>22.3</v>
      </c>
      <c r="I349" s="143">
        <f>'Прил. 8'!J698</f>
        <v>0</v>
      </c>
      <c r="J349" s="143">
        <f>'Прил. 8'!K698</f>
        <v>0</v>
      </c>
    </row>
    <row r="350" spans="2:10" ht="14.25" customHeight="1">
      <c r="B350" s="154" t="s">
        <v>272</v>
      </c>
      <c r="C350" s="102" t="s">
        <v>205</v>
      </c>
      <c r="D350" s="102" t="s">
        <v>209</v>
      </c>
      <c r="E350" s="193" t="s">
        <v>379</v>
      </c>
      <c r="F350" s="102" t="s">
        <v>291</v>
      </c>
      <c r="G350" s="102" t="s">
        <v>296</v>
      </c>
      <c r="H350" s="143">
        <f>'Прил. 8'!I699</f>
        <v>22.3</v>
      </c>
      <c r="I350" s="143"/>
      <c r="J350" s="143"/>
    </row>
    <row r="351" spans="2:10" ht="12.75" customHeight="1">
      <c r="B351" s="156" t="s">
        <v>358</v>
      </c>
      <c r="C351" s="102" t="s">
        <v>205</v>
      </c>
      <c r="D351" s="102" t="s">
        <v>209</v>
      </c>
      <c r="E351" s="193" t="s">
        <v>379</v>
      </c>
      <c r="F351" s="102" t="s">
        <v>359</v>
      </c>
      <c r="G351" s="102"/>
      <c r="H351" s="143">
        <f aca="true" t="shared" si="50" ref="H351:J352">H352</f>
        <v>6470.6</v>
      </c>
      <c r="I351" s="143">
        <f t="shared" si="50"/>
        <v>745.3</v>
      </c>
      <c r="J351" s="143">
        <f t="shared" si="50"/>
        <v>1530</v>
      </c>
    </row>
    <row r="352" spans="2:10" ht="15" customHeight="1">
      <c r="B352" s="156" t="s">
        <v>155</v>
      </c>
      <c r="C352" s="102" t="s">
        <v>205</v>
      </c>
      <c r="D352" s="102" t="s">
        <v>209</v>
      </c>
      <c r="E352" s="193" t="s">
        <v>379</v>
      </c>
      <c r="F352" s="102" t="s">
        <v>375</v>
      </c>
      <c r="G352" s="102"/>
      <c r="H352" s="143">
        <f t="shared" si="50"/>
        <v>6470.6</v>
      </c>
      <c r="I352" s="143">
        <f t="shared" si="50"/>
        <v>745.3</v>
      </c>
      <c r="J352" s="143">
        <f t="shared" si="50"/>
        <v>1530</v>
      </c>
    </row>
    <row r="353" spans="2:10" ht="12.75" customHeight="1">
      <c r="B353" s="154" t="s">
        <v>272</v>
      </c>
      <c r="C353" s="102" t="s">
        <v>205</v>
      </c>
      <c r="D353" s="102" t="s">
        <v>209</v>
      </c>
      <c r="E353" s="193" t="s">
        <v>379</v>
      </c>
      <c r="F353" s="102" t="s">
        <v>375</v>
      </c>
      <c r="G353" s="102" t="s">
        <v>296</v>
      </c>
      <c r="H353" s="143">
        <f>'Прил. 8'!I561</f>
        <v>6470.6</v>
      </c>
      <c r="I353" s="143">
        <f>'Прил. 8'!J561</f>
        <v>745.3</v>
      </c>
      <c r="J353" s="143">
        <f>'Прил. 8'!K561</f>
        <v>1530</v>
      </c>
    </row>
    <row r="354" spans="2:10" ht="27.75" customHeight="1">
      <c r="B354" s="156" t="s">
        <v>380</v>
      </c>
      <c r="C354" s="102" t="s">
        <v>205</v>
      </c>
      <c r="D354" s="102" t="s">
        <v>209</v>
      </c>
      <c r="E354" s="193" t="s">
        <v>381</v>
      </c>
      <c r="F354" s="102"/>
      <c r="G354" s="102"/>
      <c r="H354" s="143">
        <f aca="true" t="shared" si="51" ref="H354:J356">H355</f>
        <v>2660</v>
      </c>
      <c r="I354" s="143">
        <f t="shared" si="51"/>
        <v>0</v>
      </c>
      <c r="J354" s="143">
        <f t="shared" si="51"/>
        <v>0</v>
      </c>
    </row>
    <row r="355" spans="2:10" ht="14.25" customHeight="1">
      <c r="B355" s="157" t="s">
        <v>288</v>
      </c>
      <c r="C355" s="102" t="s">
        <v>205</v>
      </c>
      <c r="D355" s="102" t="s">
        <v>209</v>
      </c>
      <c r="E355" s="193" t="s">
        <v>381</v>
      </c>
      <c r="F355" s="102" t="s">
        <v>289</v>
      </c>
      <c r="G355" s="102"/>
      <c r="H355" s="143">
        <f t="shared" si="51"/>
        <v>2660</v>
      </c>
      <c r="I355" s="143">
        <f t="shared" si="51"/>
        <v>0</v>
      </c>
      <c r="J355" s="143">
        <f t="shared" si="51"/>
        <v>0</v>
      </c>
    </row>
    <row r="356" spans="2:10" ht="14.25" customHeight="1">
      <c r="B356" s="157" t="s">
        <v>290</v>
      </c>
      <c r="C356" s="102" t="s">
        <v>205</v>
      </c>
      <c r="D356" s="102" t="s">
        <v>209</v>
      </c>
      <c r="E356" s="193" t="s">
        <v>381</v>
      </c>
      <c r="F356" s="102" t="s">
        <v>291</v>
      </c>
      <c r="G356" s="102"/>
      <c r="H356" s="143">
        <f t="shared" si="51"/>
        <v>2660</v>
      </c>
      <c r="I356" s="143">
        <f t="shared" si="51"/>
        <v>0</v>
      </c>
      <c r="J356" s="143">
        <f t="shared" si="51"/>
        <v>0</v>
      </c>
    </row>
    <row r="357" spans="2:10" ht="14.25" customHeight="1">
      <c r="B357" s="154" t="s">
        <v>272</v>
      </c>
      <c r="C357" s="102" t="s">
        <v>205</v>
      </c>
      <c r="D357" s="102" t="s">
        <v>209</v>
      </c>
      <c r="E357" s="193" t="s">
        <v>381</v>
      </c>
      <c r="F357" s="102" t="s">
        <v>291</v>
      </c>
      <c r="G357" s="102" t="s">
        <v>296</v>
      </c>
      <c r="H357" s="143">
        <f>'Прил. 8'!I311+'Прил. 8'!I59</f>
        <v>2660</v>
      </c>
      <c r="I357" s="143">
        <f>'Прил. 8'!J311+'Прил. 8'!J59</f>
        <v>0</v>
      </c>
      <c r="J357" s="143">
        <f>'Прил. 8'!K311+'Прил. 8'!K59</f>
        <v>0</v>
      </c>
    </row>
    <row r="358" spans="2:10" ht="12.75" customHeight="1" hidden="1">
      <c r="B358" s="171"/>
      <c r="C358" s="102"/>
      <c r="D358" s="102"/>
      <c r="E358" s="193"/>
      <c r="F358" s="102"/>
      <c r="G358" s="96"/>
      <c r="H358" s="143"/>
      <c r="I358" s="143"/>
      <c r="J358" s="143"/>
    </row>
    <row r="359" spans="2:10" ht="12.75" customHeight="1" hidden="1">
      <c r="B359" s="157"/>
      <c r="C359" s="102"/>
      <c r="D359" s="102"/>
      <c r="E359" s="150"/>
      <c r="F359" s="102"/>
      <c r="G359" s="96"/>
      <c r="H359" s="143"/>
      <c r="I359" s="143"/>
      <c r="J359" s="143"/>
    </row>
    <row r="360" spans="2:10" ht="25.5" customHeight="1" hidden="1">
      <c r="B360" s="159"/>
      <c r="C360" s="102"/>
      <c r="D360" s="102"/>
      <c r="E360" s="150"/>
      <c r="F360" s="102"/>
      <c r="G360" s="96"/>
      <c r="H360" s="143"/>
      <c r="I360" s="143"/>
      <c r="J360" s="143"/>
    </row>
    <row r="361" spans="2:10" ht="12.75" customHeight="1" hidden="1">
      <c r="B361" s="157"/>
      <c r="C361" s="102"/>
      <c r="D361" s="102"/>
      <c r="E361" s="150"/>
      <c r="F361" s="102"/>
      <c r="G361" s="102"/>
      <c r="H361" s="143"/>
      <c r="I361" s="143"/>
      <c r="J361" s="143"/>
    </row>
    <row r="362" spans="2:10" ht="12.75" customHeight="1" hidden="1">
      <c r="B362" s="157"/>
      <c r="C362" s="102"/>
      <c r="D362" s="102"/>
      <c r="E362" s="150"/>
      <c r="F362" s="102"/>
      <c r="G362" s="102"/>
      <c r="H362" s="143"/>
      <c r="I362" s="143"/>
      <c r="J362" s="143"/>
    </row>
    <row r="363" spans="2:10" ht="14.25" customHeight="1" hidden="1">
      <c r="B363" s="154"/>
      <c r="C363" s="102"/>
      <c r="D363" s="102"/>
      <c r="E363" s="150"/>
      <c r="F363" s="102"/>
      <c r="G363" s="102"/>
      <c r="H363" s="143"/>
      <c r="I363" s="143"/>
      <c r="J363" s="143"/>
    </row>
    <row r="364" spans="2:10" ht="12.75" customHeight="1">
      <c r="B364" s="144" t="s">
        <v>210</v>
      </c>
      <c r="C364" s="101" t="s">
        <v>211</v>
      </c>
      <c r="D364" s="101"/>
      <c r="E364" s="101"/>
      <c r="F364" s="101"/>
      <c r="G364" s="101"/>
      <c r="H364" s="142">
        <f>H393+H441+H504+H368</f>
        <v>24351.6</v>
      </c>
      <c r="I364" s="142">
        <f>I393+I441+I504+I368</f>
        <v>26992.6</v>
      </c>
      <c r="J364" s="142">
        <f>J393+J441+J504+J368</f>
        <v>6143</v>
      </c>
    </row>
    <row r="365" spans="2:10" ht="12.75" customHeight="1">
      <c r="B365" s="144" t="s">
        <v>272</v>
      </c>
      <c r="C365" s="101"/>
      <c r="D365" s="101"/>
      <c r="E365" s="101"/>
      <c r="F365" s="101"/>
      <c r="G365" s="101" t="s">
        <v>296</v>
      </c>
      <c r="H365" s="142">
        <f>H402+H406+H413+H417+H491+H509+H512+H515+H409+H431+H471+H486+H482+H464+H467+H394+H440+H421+H503+H383+H390+H377+H373+H498+H447+H453+H477+H495+H425</f>
        <v>13415.6</v>
      </c>
      <c r="I365" s="142">
        <f>I402+I406+I413+I417+I491+I509+I512+I515+I409+I431+I471+I486+I482+I464+I467+I394+I440+I421+I503+I383+I390+I377+I373+I498+I447+I453+I477+I495+I425</f>
        <v>8276.6</v>
      </c>
      <c r="J365" s="142">
        <f>J402+J406+J413+J417+J491+J509+J512+J515+J409+J431+J471+J486+J482+J464+J467+J394+J440+J421+J503+J383+J390+J377+J373+J498+J447+J453+J477+J495+J425</f>
        <v>2103.8999999999996</v>
      </c>
    </row>
    <row r="366" spans="2:10" ht="12.75" customHeight="1">
      <c r="B366" s="144" t="s">
        <v>273</v>
      </c>
      <c r="C366" s="101"/>
      <c r="D366" s="101"/>
      <c r="E366" s="101"/>
      <c r="F366" s="101"/>
      <c r="G366" s="101" t="s">
        <v>332</v>
      </c>
      <c r="H366" s="142">
        <f>H435+H472+H460+H519+H384+H391+H448+H454+H426</f>
        <v>10936</v>
      </c>
      <c r="I366" s="142">
        <f>I435+I472+I460+I519+I384+I391+I448+I454+I426</f>
        <v>18716</v>
      </c>
      <c r="J366" s="142">
        <f>J435+J472+J460+J519+J384+J391+J448+J454+J426</f>
        <v>40.4</v>
      </c>
    </row>
    <row r="367" spans="2:10" ht="12.75" customHeight="1">
      <c r="B367" s="141" t="s">
        <v>274</v>
      </c>
      <c r="C367" s="101"/>
      <c r="D367" s="101"/>
      <c r="E367" s="101"/>
      <c r="F367" s="101"/>
      <c r="G367" s="101" t="s">
        <v>306</v>
      </c>
      <c r="H367" s="142">
        <f>H385+H392+H449+H455</f>
        <v>0</v>
      </c>
      <c r="I367" s="142">
        <f>I385+I392+I449+I455</f>
        <v>0</v>
      </c>
      <c r="J367" s="142">
        <f>J385+J392+J449+J455</f>
        <v>3998.7</v>
      </c>
    </row>
    <row r="368" spans="2:10" ht="12.75" customHeight="1">
      <c r="B368" s="188" t="s">
        <v>212</v>
      </c>
      <c r="C368" s="146" t="s">
        <v>211</v>
      </c>
      <c r="D368" s="146" t="s">
        <v>213</v>
      </c>
      <c r="E368" s="152"/>
      <c r="F368" s="98"/>
      <c r="G368" s="101"/>
      <c r="H368" s="103">
        <f>H369+H378</f>
        <v>206.6</v>
      </c>
      <c r="I368" s="103">
        <f>I369+I378</f>
        <v>75</v>
      </c>
      <c r="J368" s="103">
        <f>J369+J378</f>
        <v>4039.1</v>
      </c>
    </row>
    <row r="369" spans="2:10" ht="12.75" customHeight="1">
      <c r="B369" s="154" t="s">
        <v>276</v>
      </c>
      <c r="C369" s="102" t="s">
        <v>211</v>
      </c>
      <c r="D369" s="102" t="s">
        <v>213</v>
      </c>
      <c r="E369" s="152" t="s">
        <v>277</v>
      </c>
      <c r="F369" s="98"/>
      <c r="G369" s="101"/>
      <c r="H369" s="103">
        <f>H374+'Прил. 8'!I702</f>
        <v>206.6</v>
      </c>
      <c r="I369" s="103">
        <f>I374</f>
        <v>75</v>
      </c>
      <c r="J369" s="103">
        <f>J374</f>
        <v>0</v>
      </c>
    </row>
    <row r="370" spans="2:10" ht="27.75" customHeight="1">
      <c r="B370" s="149" t="s">
        <v>382</v>
      </c>
      <c r="C370" s="102" t="s">
        <v>211</v>
      </c>
      <c r="D370" s="102" t="s">
        <v>213</v>
      </c>
      <c r="E370" s="152" t="s">
        <v>383</v>
      </c>
      <c r="F370" s="98"/>
      <c r="G370" s="101"/>
      <c r="H370" s="103">
        <f>'Прил. 8'!I703</f>
        <v>85</v>
      </c>
      <c r="I370" s="103">
        <f>'Прил. 8'!J703</f>
        <v>0</v>
      </c>
      <c r="J370" s="103">
        <f>'Прил. 8'!K703</f>
        <v>0</v>
      </c>
    </row>
    <row r="371" spans="2:10" ht="12.75" customHeight="1">
      <c r="B371" s="147" t="s">
        <v>288</v>
      </c>
      <c r="C371" s="102" t="s">
        <v>211</v>
      </c>
      <c r="D371" s="102" t="s">
        <v>213</v>
      </c>
      <c r="E371" s="152" t="s">
        <v>383</v>
      </c>
      <c r="F371" s="96">
        <v>200</v>
      </c>
      <c r="G371" s="101"/>
      <c r="H371" s="103">
        <f>'Прил. 8'!I704</f>
        <v>85</v>
      </c>
      <c r="I371" s="103">
        <f>'Прил. 8'!J704</f>
        <v>0</v>
      </c>
      <c r="J371" s="103">
        <f>'Прил. 8'!K704</f>
        <v>0</v>
      </c>
    </row>
    <row r="372" spans="2:10" ht="12.75" customHeight="1">
      <c r="B372" s="147" t="s">
        <v>290</v>
      </c>
      <c r="C372" s="102" t="s">
        <v>211</v>
      </c>
      <c r="D372" s="102" t="s">
        <v>213</v>
      </c>
      <c r="E372" s="152" t="s">
        <v>383</v>
      </c>
      <c r="F372" s="96">
        <v>240</v>
      </c>
      <c r="G372" s="101"/>
      <c r="H372" s="103">
        <f>'Прил. 8'!I705</f>
        <v>85</v>
      </c>
      <c r="I372" s="103">
        <f>'Прил. 8'!J705</f>
        <v>0</v>
      </c>
      <c r="J372" s="103">
        <f>'Прил. 8'!K705</f>
        <v>0</v>
      </c>
    </row>
    <row r="373" spans="2:10" ht="12.75" customHeight="1">
      <c r="B373" s="147" t="s">
        <v>272</v>
      </c>
      <c r="C373" s="102" t="s">
        <v>211</v>
      </c>
      <c r="D373" s="102" t="s">
        <v>213</v>
      </c>
      <c r="E373" s="152" t="s">
        <v>383</v>
      </c>
      <c r="F373" s="96">
        <v>240</v>
      </c>
      <c r="G373" s="102" t="s">
        <v>296</v>
      </c>
      <c r="H373" s="103">
        <f>'Прил. 8'!I706</f>
        <v>85</v>
      </c>
      <c r="I373" s="103"/>
      <c r="J373" s="103"/>
    </row>
    <row r="374" spans="2:10" ht="41.25" customHeight="1">
      <c r="B374" s="147" t="s">
        <v>384</v>
      </c>
      <c r="C374" s="102" t="s">
        <v>211</v>
      </c>
      <c r="D374" s="102" t="s">
        <v>213</v>
      </c>
      <c r="E374" s="152" t="s">
        <v>385</v>
      </c>
      <c r="F374" s="98"/>
      <c r="G374" s="101"/>
      <c r="H374" s="103">
        <f aca="true" t="shared" si="52" ref="H374:J376">H375</f>
        <v>121.6</v>
      </c>
      <c r="I374" s="103">
        <f t="shared" si="52"/>
        <v>75</v>
      </c>
      <c r="J374" s="103">
        <f t="shared" si="52"/>
        <v>0</v>
      </c>
    </row>
    <row r="375" spans="2:10" ht="12.75" customHeight="1">
      <c r="B375" s="157" t="s">
        <v>288</v>
      </c>
      <c r="C375" s="102" t="s">
        <v>211</v>
      </c>
      <c r="D375" s="102" t="s">
        <v>213</v>
      </c>
      <c r="E375" s="152" t="s">
        <v>385</v>
      </c>
      <c r="F375" s="96">
        <v>200</v>
      </c>
      <c r="G375" s="101"/>
      <c r="H375" s="103">
        <f t="shared" si="52"/>
        <v>121.6</v>
      </c>
      <c r="I375" s="103">
        <f t="shared" si="52"/>
        <v>75</v>
      </c>
      <c r="J375" s="103">
        <f t="shared" si="52"/>
        <v>0</v>
      </c>
    </row>
    <row r="376" spans="2:10" ht="12.75" customHeight="1">
      <c r="B376" s="157" t="s">
        <v>290</v>
      </c>
      <c r="C376" s="102" t="s">
        <v>211</v>
      </c>
      <c r="D376" s="102" t="s">
        <v>213</v>
      </c>
      <c r="E376" s="152" t="s">
        <v>385</v>
      </c>
      <c r="F376" s="96">
        <v>240</v>
      </c>
      <c r="G376" s="101"/>
      <c r="H376" s="103">
        <f t="shared" si="52"/>
        <v>121.6</v>
      </c>
      <c r="I376" s="103">
        <f t="shared" si="52"/>
        <v>75</v>
      </c>
      <c r="J376" s="103">
        <f t="shared" si="52"/>
        <v>0</v>
      </c>
    </row>
    <row r="377" spans="2:10" ht="12.75" customHeight="1">
      <c r="B377" s="154" t="s">
        <v>272</v>
      </c>
      <c r="C377" s="102" t="s">
        <v>211</v>
      </c>
      <c r="D377" s="102" t="s">
        <v>213</v>
      </c>
      <c r="E377" s="152" t="s">
        <v>385</v>
      </c>
      <c r="F377" s="96">
        <v>240</v>
      </c>
      <c r="G377" s="102" t="s">
        <v>296</v>
      </c>
      <c r="H377" s="103">
        <f>'Прил. 8'!I66</f>
        <v>121.6</v>
      </c>
      <c r="I377" s="103">
        <f>'Прил. 8'!J66</f>
        <v>75</v>
      </c>
      <c r="J377" s="103">
        <f>'Прил. 8'!K66</f>
        <v>0</v>
      </c>
    </row>
    <row r="378" spans="2:10" ht="12.75" customHeight="1">
      <c r="B378" s="147" t="s">
        <v>276</v>
      </c>
      <c r="C378" s="102" t="s">
        <v>211</v>
      </c>
      <c r="D378" s="102" t="s">
        <v>213</v>
      </c>
      <c r="E378" s="199" t="s">
        <v>386</v>
      </c>
      <c r="F378" s="102"/>
      <c r="G378" s="102"/>
      <c r="H378" s="103">
        <f>H379+H386</f>
        <v>0</v>
      </c>
      <c r="I378" s="103">
        <f>I379+I386</f>
        <v>0</v>
      </c>
      <c r="J378" s="103">
        <f>J379+J386</f>
        <v>4039.1</v>
      </c>
    </row>
    <row r="379" spans="2:10" ht="28.5" customHeight="1">
      <c r="B379" s="147" t="s">
        <v>387</v>
      </c>
      <c r="C379" s="102" t="s">
        <v>211</v>
      </c>
      <c r="D379" s="102" t="s">
        <v>213</v>
      </c>
      <c r="E379" s="199" t="s">
        <v>388</v>
      </c>
      <c r="F379" s="102"/>
      <c r="G379" s="102"/>
      <c r="H379" s="103">
        <f aca="true" t="shared" si="53" ref="H379:J381">H380</f>
        <v>0</v>
      </c>
      <c r="I379" s="103">
        <f t="shared" si="53"/>
        <v>0</v>
      </c>
      <c r="J379" s="103">
        <f t="shared" si="53"/>
        <v>3998.7</v>
      </c>
    </row>
    <row r="380" spans="2:10" ht="12.75" customHeight="1">
      <c r="B380" s="200" t="s">
        <v>389</v>
      </c>
      <c r="C380" s="102" t="s">
        <v>211</v>
      </c>
      <c r="D380" s="102" t="s">
        <v>213</v>
      </c>
      <c r="E380" s="199" t="s">
        <v>388</v>
      </c>
      <c r="F380" s="201" t="s">
        <v>390</v>
      </c>
      <c r="G380" s="102"/>
      <c r="H380" s="103">
        <f t="shared" si="53"/>
        <v>0</v>
      </c>
      <c r="I380" s="103">
        <f t="shared" si="53"/>
        <v>0</v>
      </c>
      <c r="J380" s="103">
        <f t="shared" si="53"/>
        <v>3998.7</v>
      </c>
    </row>
    <row r="381" spans="2:10" ht="12.75" customHeight="1">
      <c r="B381" s="202" t="s">
        <v>391</v>
      </c>
      <c r="C381" s="102" t="s">
        <v>211</v>
      </c>
      <c r="D381" s="102" t="s">
        <v>213</v>
      </c>
      <c r="E381" s="199" t="s">
        <v>388</v>
      </c>
      <c r="F381" s="203" t="s">
        <v>392</v>
      </c>
      <c r="G381" s="102"/>
      <c r="H381" s="103">
        <f t="shared" si="53"/>
        <v>0</v>
      </c>
      <c r="I381" s="103">
        <f t="shared" si="53"/>
        <v>0</v>
      </c>
      <c r="J381" s="103">
        <f t="shared" si="53"/>
        <v>3998.7</v>
      </c>
    </row>
    <row r="382" spans="2:10" ht="26.25" customHeight="1">
      <c r="B382" s="202" t="s">
        <v>393</v>
      </c>
      <c r="C382" s="102" t="s">
        <v>211</v>
      </c>
      <c r="D382" s="102" t="s">
        <v>213</v>
      </c>
      <c r="E382" s="199" t="s">
        <v>388</v>
      </c>
      <c r="F382" s="203" t="s">
        <v>394</v>
      </c>
      <c r="G382" s="102"/>
      <c r="H382" s="103">
        <f>H383+H384+H385</f>
        <v>0</v>
      </c>
      <c r="I382" s="103">
        <f>I383+I384+I385</f>
        <v>0</v>
      </c>
      <c r="J382" s="103">
        <f>J383+J384+J385</f>
        <v>3998.7</v>
      </c>
    </row>
    <row r="383" spans="2:10" ht="12.75" customHeight="1">
      <c r="B383" s="147" t="s">
        <v>272</v>
      </c>
      <c r="C383" s="102" t="s">
        <v>211</v>
      </c>
      <c r="D383" s="102" t="s">
        <v>213</v>
      </c>
      <c r="E383" s="199" t="s">
        <v>388</v>
      </c>
      <c r="F383" s="102" t="s">
        <v>394</v>
      </c>
      <c r="G383" s="102" t="s">
        <v>395</v>
      </c>
      <c r="H383" s="103">
        <f>'Прил. 8'!I319</f>
        <v>0</v>
      </c>
      <c r="I383" s="103">
        <f>'Прил. 8'!J319</f>
        <v>0</v>
      </c>
      <c r="J383" s="103">
        <f>'Прил. 8'!K319</f>
        <v>0</v>
      </c>
    </row>
    <row r="384" spans="2:10" ht="12.75" customHeight="1">
      <c r="B384" s="147" t="s">
        <v>273</v>
      </c>
      <c r="C384" s="102" t="s">
        <v>211</v>
      </c>
      <c r="D384" s="102" t="s">
        <v>213</v>
      </c>
      <c r="E384" s="199" t="s">
        <v>388</v>
      </c>
      <c r="F384" s="102" t="s">
        <v>394</v>
      </c>
      <c r="G384" s="102" t="s">
        <v>332</v>
      </c>
      <c r="H384" s="103">
        <f>'Прил. 8'!I320</f>
        <v>0</v>
      </c>
      <c r="I384" s="103">
        <f>'Прил. 8'!J320</f>
        <v>0</v>
      </c>
      <c r="J384" s="103">
        <f>'Прил. 8'!K320</f>
        <v>0</v>
      </c>
    </row>
    <row r="385" spans="2:10" ht="12.75" customHeight="1">
      <c r="B385" s="147" t="s">
        <v>274</v>
      </c>
      <c r="C385" s="102" t="s">
        <v>211</v>
      </c>
      <c r="D385" s="102" t="s">
        <v>213</v>
      </c>
      <c r="E385" s="199" t="s">
        <v>388</v>
      </c>
      <c r="F385" s="102" t="s">
        <v>394</v>
      </c>
      <c r="G385" s="102" t="s">
        <v>306</v>
      </c>
      <c r="H385" s="103">
        <f>'Прил. 8'!I321</f>
        <v>0</v>
      </c>
      <c r="I385" s="103">
        <f>'Прил. 8'!J321</f>
        <v>0</v>
      </c>
      <c r="J385" s="103">
        <f>'Прил. 8'!K321</f>
        <v>3998.7</v>
      </c>
    </row>
    <row r="386" spans="2:10" ht="28.5" customHeight="1">
      <c r="B386" s="147" t="s">
        <v>396</v>
      </c>
      <c r="C386" s="102" t="s">
        <v>211</v>
      </c>
      <c r="D386" s="102" t="s">
        <v>213</v>
      </c>
      <c r="E386" s="199" t="s">
        <v>397</v>
      </c>
      <c r="F386" s="102"/>
      <c r="G386" s="102"/>
      <c r="H386" s="103">
        <f aca="true" t="shared" si="54" ref="H386:J388">H387</f>
        <v>0</v>
      </c>
      <c r="I386" s="103">
        <f t="shared" si="54"/>
        <v>0</v>
      </c>
      <c r="J386" s="103">
        <f t="shared" si="54"/>
        <v>40.4</v>
      </c>
    </row>
    <row r="387" spans="2:10" ht="12.75" customHeight="1">
      <c r="B387" s="200" t="s">
        <v>389</v>
      </c>
      <c r="C387" s="102" t="s">
        <v>211</v>
      </c>
      <c r="D387" s="102" t="s">
        <v>213</v>
      </c>
      <c r="E387" s="199" t="s">
        <v>397</v>
      </c>
      <c r="F387" s="201" t="s">
        <v>390</v>
      </c>
      <c r="G387" s="102"/>
      <c r="H387" s="103">
        <f t="shared" si="54"/>
        <v>0</v>
      </c>
      <c r="I387" s="103">
        <f t="shared" si="54"/>
        <v>0</v>
      </c>
      <c r="J387" s="103">
        <f t="shared" si="54"/>
        <v>40.4</v>
      </c>
    </row>
    <row r="388" spans="2:10" ht="12.75" customHeight="1">
      <c r="B388" s="202" t="s">
        <v>391</v>
      </c>
      <c r="C388" s="102" t="s">
        <v>211</v>
      </c>
      <c r="D388" s="102" t="s">
        <v>213</v>
      </c>
      <c r="E388" s="199" t="s">
        <v>397</v>
      </c>
      <c r="F388" s="203" t="s">
        <v>392</v>
      </c>
      <c r="G388" s="102"/>
      <c r="H388" s="103">
        <f t="shared" si="54"/>
        <v>0</v>
      </c>
      <c r="I388" s="103">
        <f t="shared" si="54"/>
        <v>0</v>
      </c>
      <c r="J388" s="103">
        <f t="shared" si="54"/>
        <v>40.4</v>
      </c>
    </row>
    <row r="389" spans="2:10" ht="26.25" customHeight="1">
      <c r="B389" s="202" t="s">
        <v>393</v>
      </c>
      <c r="C389" s="102" t="s">
        <v>211</v>
      </c>
      <c r="D389" s="102" t="s">
        <v>213</v>
      </c>
      <c r="E389" s="199" t="s">
        <v>397</v>
      </c>
      <c r="F389" s="203" t="s">
        <v>394</v>
      </c>
      <c r="G389" s="102"/>
      <c r="H389" s="103">
        <f>H390+H391+H392</f>
        <v>0</v>
      </c>
      <c r="I389" s="103">
        <f>I390+I391+I392</f>
        <v>0</v>
      </c>
      <c r="J389" s="103">
        <f>J390+J391+J392</f>
        <v>40.4</v>
      </c>
    </row>
    <row r="390" spans="2:10" ht="12.75" customHeight="1">
      <c r="B390" s="147" t="s">
        <v>272</v>
      </c>
      <c r="C390" s="102" t="s">
        <v>211</v>
      </c>
      <c r="D390" s="102" t="s">
        <v>213</v>
      </c>
      <c r="E390" s="199" t="s">
        <v>397</v>
      </c>
      <c r="F390" s="102" t="s">
        <v>394</v>
      </c>
      <c r="G390" s="102" t="s">
        <v>395</v>
      </c>
      <c r="H390" s="103">
        <f>'Прил. 8'!I326</f>
        <v>0</v>
      </c>
      <c r="I390" s="103">
        <f>'Прил. 8'!J326</f>
        <v>0</v>
      </c>
      <c r="J390" s="103">
        <f>'Прил. 8'!K326</f>
        <v>0</v>
      </c>
    </row>
    <row r="391" spans="2:10" ht="12.75" customHeight="1">
      <c r="B391" s="147" t="s">
        <v>273</v>
      </c>
      <c r="C391" s="102" t="s">
        <v>211</v>
      </c>
      <c r="D391" s="102" t="s">
        <v>213</v>
      </c>
      <c r="E391" s="199" t="s">
        <v>397</v>
      </c>
      <c r="F391" s="102" t="s">
        <v>394</v>
      </c>
      <c r="G391" s="102" t="s">
        <v>332</v>
      </c>
      <c r="H391" s="103">
        <f>'Прил. 8'!I327</f>
        <v>0</v>
      </c>
      <c r="I391" s="103">
        <f>'Прил. 8'!J327</f>
        <v>0</v>
      </c>
      <c r="J391" s="103">
        <f>'Прил. 8'!K327</f>
        <v>40.4</v>
      </c>
    </row>
    <row r="392" spans="2:10" ht="12.75" customHeight="1">
      <c r="B392" s="147" t="s">
        <v>274</v>
      </c>
      <c r="C392" s="102" t="s">
        <v>211</v>
      </c>
      <c r="D392" s="102" t="s">
        <v>213</v>
      </c>
      <c r="E392" s="199" t="s">
        <v>397</v>
      </c>
      <c r="F392" s="102" t="s">
        <v>394</v>
      </c>
      <c r="G392" s="102" t="s">
        <v>306</v>
      </c>
      <c r="H392" s="103">
        <f>'Прил. 8'!I328</f>
        <v>0</v>
      </c>
      <c r="I392" s="103">
        <f>'Прил. 8'!J328</f>
        <v>0</v>
      </c>
      <c r="J392" s="103">
        <f>'Прил. 8'!K328</f>
        <v>0</v>
      </c>
    </row>
    <row r="393" spans="2:10" ht="12.75" customHeight="1">
      <c r="B393" s="204" t="s">
        <v>214</v>
      </c>
      <c r="C393" s="146" t="s">
        <v>211</v>
      </c>
      <c r="D393" s="146" t="s">
        <v>215</v>
      </c>
      <c r="E393" s="102"/>
      <c r="F393" s="102"/>
      <c r="G393" s="102"/>
      <c r="H393" s="143">
        <f>H398+H432+H427+H395+H436</f>
        <v>17958.9</v>
      </c>
      <c r="I393" s="143">
        <f>I398+I432+I427+I395+I436</f>
        <v>22089</v>
      </c>
      <c r="J393" s="143">
        <f>J398+J432+J427+J395+J436</f>
        <v>25.6</v>
      </c>
    </row>
    <row r="394" spans="2:10" ht="12.75" customHeight="1">
      <c r="B394" s="205" t="s">
        <v>276</v>
      </c>
      <c r="C394" s="102" t="s">
        <v>211</v>
      </c>
      <c r="D394" s="102" t="s">
        <v>215</v>
      </c>
      <c r="E394" s="102" t="s">
        <v>277</v>
      </c>
      <c r="F394" s="102"/>
      <c r="G394" s="102"/>
      <c r="H394" s="143">
        <f aca="true" t="shared" si="55" ref="H394:J396">H395</f>
        <v>800</v>
      </c>
      <c r="I394" s="143">
        <f t="shared" si="55"/>
        <v>0</v>
      </c>
      <c r="J394" s="143">
        <f t="shared" si="55"/>
        <v>0</v>
      </c>
    </row>
    <row r="395" spans="2:10" ht="12.75" customHeight="1">
      <c r="B395" s="179" t="s">
        <v>292</v>
      </c>
      <c r="C395" s="102" t="s">
        <v>211</v>
      </c>
      <c r="D395" s="102" t="s">
        <v>215</v>
      </c>
      <c r="E395" s="102" t="s">
        <v>398</v>
      </c>
      <c r="F395" s="102" t="s">
        <v>293</v>
      </c>
      <c r="G395" s="102"/>
      <c r="H395" s="143">
        <f t="shared" si="55"/>
        <v>800</v>
      </c>
      <c r="I395" s="143">
        <f t="shared" si="55"/>
        <v>0</v>
      </c>
      <c r="J395" s="143">
        <f t="shared" si="55"/>
        <v>0</v>
      </c>
    </row>
    <row r="396" spans="2:10" ht="53.25" customHeight="1">
      <c r="B396" s="171" t="s">
        <v>399</v>
      </c>
      <c r="C396" s="102" t="s">
        <v>211</v>
      </c>
      <c r="D396" s="102" t="s">
        <v>215</v>
      </c>
      <c r="E396" s="102" t="s">
        <v>398</v>
      </c>
      <c r="F396" s="102" t="s">
        <v>400</v>
      </c>
      <c r="G396" s="102"/>
      <c r="H396" s="143">
        <f t="shared" si="55"/>
        <v>800</v>
      </c>
      <c r="I396" s="143">
        <f t="shared" si="55"/>
        <v>0</v>
      </c>
      <c r="J396" s="143">
        <f t="shared" si="55"/>
        <v>0</v>
      </c>
    </row>
    <row r="397" spans="2:10" ht="12.75" customHeight="1">
      <c r="B397" s="154" t="s">
        <v>272</v>
      </c>
      <c r="C397" s="102" t="s">
        <v>211</v>
      </c>
      <c r="D397" s="102" t="s">
        <v>215</v>
      </c>
      <c r="E397" s="102" t="s">
        <v>398</v>
      </c>
      <c r="F397" s="102" t="s">
        <v>400</v>
      </c>
      <c r="G397" s="102" t="s">
        <v>296</v>
      </c>
      <c r="H397" s="143">
        <f>'Прил. 8'!I333</f>
        <v>800</v>
      </c>
      <c r="I397" s="143">
        <f>'Прил. 8'!J333</f>
        <v>0</v>
      </c>
      <c r="J397" s="143">
        <f>'Прил. 8'!K333</f>
        <v>0</v>
      </c>
    </row>
    <row r="398" spans="2:10" ht="27.75" customHeight="1">
      <c r="B398" s="206" t="s">
        <v>401</v>
      </c>
      <c r="C398" s="102" t="s">
        <v>211</v>
      </c>
      <c r="D398" s="102" t="s">
        <v>215</v>
      </c>
      <c r="E398" s="150" t="s">
        <v>402</v>
      </c>
      <c r="F398" s="102"/>
      <c r="G398" s="102"/>
      <c r="H398" s="143">
        <f>H399+H403+H410+H414+H407+H421+H422</f>
        <v>17057.9</v>
      </c>
      <c r="I398" s="143">
        <f>I399+I403+I410+I414+I407+I421+I422</f>
        <v>22089</v>
      </c>
      <c r="J398" s="143">
        <f>J399+J403+J410+J414+J407+J421+J422</f>
        <v>25.6</v>
      </c>
    </row>
    <row r="399" spans="2:10" ht="15.75" customHeight="1" hidden="1">
      <c r="B399" s="172" t="s">
        <v>403</v>
      </c>
      <c r="C399" s="102" t="s">
        <v>211</v>
      </c>
      <c r="D399" s="102" t="s">
        <v>215</v>
      </c>
      <c r="E399" s="150" t="s">
        <v>404</v>
      </c>
      <c r="F399" s="102"/>
      <c r="G399" s="102"/>
      <c r="H399" s="143">
        <f aca="true" t="shared" si="56" ref="H399:J401">H400</f>
        <v>0</v>
      </c>
      <c r="I399" s="143">
        <f t="shared" si="56"/>
        <v>0</v>
      </c>
      <c r="J399" s="143">
        <f t="shared" si="56"/>
        <v>0</v>
      </c>
    </row>
    <row r="400" spans="2:10" ht="12.75" customHeight="1" hidden="1">
      <c r="B400" s="157" t="s">
        <v>288</v>
      </c>
      <c r="C400" s="102" t="s">
        <v>211</v>
      </c>
      <c r="D400" s="102" t="s">
        <v>215</v>
      </c>
      <c r="E400" s="150" t="s">
        <v>404</v>
      </c>
      <c r="F400" s="102" t="s">
        <v>289</v>
      </c>
      <c r="G400" s="175"/>
      <c r="H400" s="143">
        <f t="shared" si="56"/>
        <v>0</v>
      </c>
      <c r="I400" s="143">
        <f t="shared" si="56"/>
        <v>0</v>
      </c>
      <c r="J400" s="143">
        <f t="shared" si="56"/>
        <v>0</v>
      </c>
    </row>
    <row r="401" spans="2:10" ht="12.75" customHeight="1" hidden="1">
      <c r="B401" s="157" t="s">
        <v>290</v>
      </c>
      <c r="C401" s="102" t="s">
        <v>211</v>
      </c>
      <c r="D401" s="102" t="s">
        <v>215</v>
      </c>
      <c r="E401" s="150" t="s">
        <v>404</v>
      </c>
      <c r="F401" s="102" t="s">
        <v>291</v>
      </c>
      <c r="G401" s="102"/>
      <c r="H401" s="143">
        <f t="shared" si="56"/>
        <v>0</v>
      </c>
      <c r="I401" s="143">
        <f t="shared" si="56"/>
        <v>0</v>
      </c>
      <c r="J401" s="143">
        <f t="shared" si="56"/>
        <v>0</v>
      </c>
    </row>
    <row r="402" spans="2:10" ht="14.25" customHeight="1" hidden="1">
      <c r="B402" s="154" t="s">
        <v>272</v>
      </c>
      <c r="C402" s="102" t="s">
        <v>211</v>
      </c>
      <c r="D402" s="102" t="s">
        <v>215</v>
      </c>
      <c r="E402" s="150" t="s">
        <v>404</v>
      </c>
      <c r="F402" s="102" t="s">
        <v>291</v>
      </c>
      <c r="G402" s="102">
        <v>2</v>
      </c>
      <c r="H402" s="143"/>
      <c r="I402" s="143"/>
      <c r="J402" s="143"/>
    </row>
    <row r="403" spans="2:10" ht="12.75" customHeight="1">
      <c r="B403" s="172" t="s">
        <v>405</v>
      </c>
      <c r="C403" s="102" t="s">
        <v>211</v>
      </c>
      <c r="D403" s="102" t="s">
        <v>215</v>
      </c>
      <c r="E403" s="150" t="s">
        <v>406</v>
      </c>
      <c r="F403" s="102"/>
      <c r="G403" s="102"/>
      <c r="H403" s="143">
        <f aca="true" t="shared" si="57" ref="H403:J405">H404</f>
        <v>928.8</v>
      </c>
      <c r="I403" s="143">
        <f t="shared" si="57"/>
        <v>0</v>
      </c>
      <c r="J403" s="143">
        <f t="shared" si="57"/>
        <v>0</v>
      </c>
    </row>
    <row r="404" spans="2:10" ht="12.75" customHeight="1">
      <c r="B404" s="157" t="s">
        <v>288</v>
      </c>
      <c r="C404" s="102" t="s">
        <v>211</v>
      </c>
      <c r="D404" s="102" t="s">
        <v>215</v>
      </c>
      <c r="E404" s="150" t="s">
        <v>406</v>
      </c>
      <c r="F404" s="102" t="s">
        <v>289</v>
      </c>
      <c r="G404" s="102"/>
      <c r="H404" s="143">
        <f t="shared" si="57"/>
        <v>928.8</v>
      </c>
      <c r="I404" s="143">
        <f t="shared" si="57"/>
        <v>0</v>
      </c>
      <c r="J404" s="143">
        <f t="shared" si="57"/>
        <v>0</v>
      </c>
    </row>
    <row r="405" spans="2:10" ht="14.25" customHeight="1">
      <c r="B405" s="157" t="s">
        <v>290</v>
      </c>
      <c r="C405" s="102" t="s">
        <v>211</v>
      </c>
      <c r="D405" s="102" t="s">
        <v>215</v>
      </c>
      <c r="E405" s="150" t="s">
        <v>406</v>
      </c>
      <c r="F405" s="102" t="s">
        <v>291</v>
      </c>
      <c r="G405" s="102"/>
      <c r="H405" s="143">
        <f t="shared" si="57"/>
        <v>928.8</v>
      </c>
      <c r="I405" s="143">
        <f t="shared" si="57"/>
        <v>0</v>
      </c>
      <c r="J405" s="143">
        <f t="shared" si="57"/>
        <v>0</v>
      </c>
    </row>
    <row r="406" spans="2:10" ht="12.75" customHeight="1">
      <c r="B406" s="154" t="s">
        <v>272</v>
      </c>
      <c r="C406" s="102" t="s">
        <v>211</v>
      </c>
      <c r="D406" s="102" t="s">
        <v>215</v>
      </c>
      <c r="E406" s="150" t="s">
        <v>406</v>
      </c>
      <c r="F406" s="102" t="s">
        <v>291</v>
      </c>
      <c r="G406" s="102" t="s">
        <v>296</v>
      </c>
      <c r="H406" s="143">
        <f>'Прил. 8'!I347+'Прил. 8'!I715</f>
        <v>928.8</v>
      </c>
      <c r="I406" s="143">
        <f>'Прил. 8'!J347+'Прил. 8'!J715</f>
        <v>0</v>
      </c>
      <c r="J406" s="143">
        <f>'Прил. 8'!K347+'Прил. 8'!K715</f>
        <v>0</v>
      </c>
    </row>
    <row r="407" spans="2:10" ht="12.75" customHeight="1">
      <c r="B407" s="156" t="s">
        <v>358</v>
      </c>
      <c r="C407" s="102" t="s">
        <v>211</v>
      </c>
      <c r="D407" s="102" t="s">
        <v>215</v>
      </c>
      <c r="E407" s="150" t="s">
        <v>406</v>
      </c>
      <c r="F407" s="102" t="s">
        <v>359</v>
      </c>
      <c r="G407" s="102"/>
      <c r="H407" s="143">
        <f aca="true" t="shared" si="58" ref="H407:J408">H408</f>
        <v>2685.2</v>
      </c>
      <c r="I407" s="143">
        <f t="shared" si="58"/>
        <v>0</v>
      </c>
      <c r="J407" s="143">
        <f t="shared" si="58"/>
        <v>0</v>
      </c>
    </row>
    <row r="408" spans="2:10" ht="12.75" customHeight="1">
      <c r="B408" s="156" t="s">
        <v>155</v>
      </c>
      <c r="C408" s="102" t="s">
        <v>211</v>
      </c>
      <c r="D408" s="102" t="s">
        <v>215</v>
      </c>
      <c r="E408" s="150" t="s">
        <v>406</v>
      </c>
      <c r="F408" s="102" t="s">
        <v>375</v>
      </c>
      <c r="G408" s="102"/>
      <c r="H408" s="143">
        <f t="shared" si="58"/>
        <v>2685.2</v>
      </c>
      <c r="I408" s="143">
        <f t="shared" si="58"/>
        <v>0</v>
      </c>
      <c r="J408" s="143">
        <f t="shared" si="58"/>
        <v>0</v>
      </c>
    </row>
    <row r="409" spans="2:10" ht="12.75" customHeight="1">
      <c r="B409" s="154" t="s">
        <v>272</v>
      </c>
      <c r="C409" s="102" t="s">
        <v>211</v>
      </c>
      <c r="D409" s="102" t="s">
        <v>215</v>
      </c>
      <c r="E409" s="150" t="s">
        <v>406</v>
      </c>
      <c r="F409" s="102" t="s">
        <v>375</v>
      </c>
      <c r="G409" s="102" t="s">
        <v>296</v>
      </c>
      <c r="H409" s="143">
        <f>'Прил. 8'!I576</f>
        <v>2685.2</v>
      </c>
      <c r="I409" s="143">
        <f>'Прил. 8'!J576</f>
        <v>0</v>
      </c>
      <c r="J409" s="143">
        <f>'Прил. 8'!K576</f>
        <v>0</v>
      </c>
    </row>
    <row r="410" spans="2:10" ht="12.75" customHeight="1" hidden="1">
      <c r="B410" s="172" t="s">
        <v>407</v>
      </c>
      <c r="C410" s="102" t="s">
        <v>211</v>
      </c>
      <c r="D410" s="102" t="s">
        <v>215</v>
      </c>
      <c r="E410" s="150" t="s">
        <v>408</v>
      </c>
      <c r="F410" s="102"/>
      <c r="G410" s="102"/>
      <c r="H410" s="143">
        <f aca="true" t="shared" si="59" ref="H410:J412">H411</f>
        <v>0</v>
      </c>
      <c r="I410" s="143">
        <f t="shared" si="59"/>
        <v>0</v>
      </c>
      <c r="J410" s="143">
        <f t="shared" si="59"/>
        <v>0</v>
      </c>
    </row>
    <row r="411" spans="2:10" ht="14.25" customHeight="1" hidden="1">
      <c r="B411" s="157" t="s">
        <v>288</v>
      </c>
      <c r="C411" s="102" t="s">
        <v>211</v>
      </c>
      <c r="D411" s="102" t="s">
        <v>215</v>
      </c>
      <c r="E411" s="150" t="s">
        <v>408</v>
      </c>
      <c r="F411" s="102" t="s">
        <v>289</v>
      </c>
      <c r="G411" s="102"/>
      <c r="H411" s="143">
        <f t="shared" si="59"/>
        <v>0</v>
      </c>
      <c r="I411" s="143">
        <f t="shared" si="59"/>
        <v>0</v>
      </c>
      <c r="J411" s="143">
        <f t="shared" si="59"/>
        <v>0</v>
      </c>
    </row>
    <row r="412" spans="2:10" ht="12.75" customHeight="1" hidden="1">
      <c r="B412" s="157" t="s">
        <v>290</v>
      </c>
      <c r="C412" s="102" t="s">
        <v>211</v>
      </c>
      <c r="D412" s="102" t="s">
        <v>215</v>
      </c>
      <c r="E412" s="150" t="s">
        <v>408</v>
      </c>
      <c r="F412" s="102" t="s">
        <v>291</v>
      </c>
      <c r="G412" s="102"/>
      <c r="H412" s="143">
        <f t="shared" si="59"/>
        <v>0</v>
      </c>
      <c r="I412" s="143">
        <f t="shared" si="59"/>
        <v>0</v>
      </c>
      <c r="J412" s="143">
        <f t="shared" si="59"/>
        <v>0</v>
      </c>
    </row>
    <row r="413" spans="2:10" ht="12.75" customHeight="1" hidden="1">
      <c r="B413" s="154" t="s">
        <v>272</v>
      </c>
      <c r="C413" s="102" t="s">
        <v>211</v>
      </c>
      <c r="D413" s="102" t="s">
        <v>215</v>
      </c>
      <c r="E413" s="150" t="s">
        <v>408</v>
      </c>
      <c r="F413" s="102" t="s">
        <v>291</v>
      </c>
      <c r="G413" s="102" t="s">
        <v>296</v>
      </c>
      <c r="H413" s="143"/>
      <c r="I413" s="143"/>
      <c r="J413" s="143"/>
    </row>
    <row r="414" spans="2:10" ht="12.75" customHeight="1" hidden="1">
      <c r="B414" s="172" t="s">
        <v>409</v>
      </c>
      <c r="C414" s="102" t="s">
        <v>211</v>
      </c>
      <c r="D414" s="102" t="s">
        <v>215</v>
      </c>
      <c r="E414" s="150" t="s">
        <v>410</v>
      </c>
      <c r="F414" s="102"/>
      <c r="G414" s="102"/>
      <c r="H414" s="143">
        <f aca="true" t="shared" si="60" ref="H414:J416">H415</f>
        <v>0</v>
      </c>
      <c r="I414" s="143">
        <f t="shared" si="60"/>
        <v>0</v>
      </c>
      <c r="J414" s="143">
        <f t="shared" si="60"/>
        <v>0</v>
      </c>
    </row>
    <row r="415" spans="2:10" ht="12.75" customHeight="1" hidden="1">
      <c r="B415" s="157" t="s">
        <v>288</v>
      </c>
      <c r="C415" s="102" t="s">
        <v>211</v>
      </c>
      <c r="D415" s="102" t="s">
        <v>215</v>
      </c>
      <c r="E415" s="150" t="s">
        <v>410</v>
      </c>
      <c r="F415" s="102" t="s">
        <v>289</v>
      </c>
      <c r="G415" s="102"/>
      <c r="H415" s="143">
        <f t="shared" si="60"/>
        <v>0</v>
      </c>
      <c r="I415" s="143">
        <f t="shared" si="60"/>
        <v>0</v>
      </c>
      <c r="J415" s="143">
        <f t="shared" si="60"/>
        <v>0</v>
      </c>
    </row>
    <row r="416" spans="2:10" ht="12.75" customHeight="1" hidden="1">
      <c r="B416" s="157" t="s">
        <v>290</v>
      </c>
      <c r="C416" s="102" t="s">
        <v>211</v>
      </c>
      <c r="D416" s="102" t="s">
        <v>215</v>
      </c>
      <c r="E416" s="150" t="s">
        <v>410</v>
      </c>
      <c r="F416" s="102" t="s">
        <v>291</v>
      </c>
      <c r="G416" s="102"/>
      <c r="H416" s="143">
        <f t="shared" si="60"/>
        <v>0</v>
      </c>
      <c r="I416" s="143">
        <f t="shared" si="60"/>
        <v>0</v>
      </c>
      <c r="J416" s="143">
        <f t="shared" si="60"/>
        <v>0</v>
      </c>
    </row>
    <row r="417" spans="2:10" ht="12.75" customHeight="1" hidden="1">
      <c r="B417" s="154" t="s">
        <v>272</v>
      </c>
      <c r="C417" s="102" t="s">
        <v>211</v>
      </c>
      <c r="D417" s="102" t="s">
        <v>215</v>
      </c>
      <c r="E417" s="150" t="s">
        <v>410</v>
      </c>
      <c r="F417" s="102" t="s">
        <v>291</v>
      </c>
      <c r="G417" s="102" t="s">
        <v>296</v>
      </c>
      <c r="H417" s="143"/>
      <c r="I417" s="143"/>
      <c r="J417" s="143"/>
    </row>
    <row r="418" spans="2:10" ht="28.5" customHeight="1">
      <c r="B418" s="156" t="s">
        <v>411</v>
      </c>
      <c r="C418" s="102" t="s">
        <v>211</v>
      </c>
      <c r="D418" s="102" t="s">
        <v>215</v>
      </c>
      <c r="E418" s="150" t="s">
        <v>412</v>
      </c>
      <c r="F418" s="102"/>
      <c r="G418" s="102"/>
      <c r="H418" s="143">
        <f aca="true" t="shared" si="61" ref="H418:J420">H419</f>
        <v>3517</v>
      </c>
      <c r="I418" s="143">
        <f t="shared" si="61"/>
        <v>2078.1</v>
      </c>
      <c r="J418" s="143">
        <f t="shared" si="61"/>
        <v>25.6</v>
      </c>
    </row>
    <row r="419" spans="2:10" ht="12.75" customHeight="1">
      <c r="B419" s="157" t="s">
        <v>288</v>
      </c>
      <c r="C419" s="102" t="s">
        <v>211</v>
      </c>
      <c r="D419" s="102" t="s">
        <v>215</v>
      </c>
      <c r="E419" s="150" t="s">
        <v>412</v>
      </c>
      <c r="F419" s="102" t="s">
        <v>289</v>
      </c>
      <c r="G419" s="102"/>
      <c r="H419" s="143">
        <f t="shared" si="61"/>
        <v>3517</v>
      </c>
      <c r="I419" s="143">
        <f t="shared" si="61"/>
        <v>2078.1</v>
      </c>
      <c r="J419" s="143">
        <f t="shared" si="61"/>
        <v>25.6</v>
      </c>
    </row>
    <row r="420" spans="2:10" ht="12.75" customHeight="1">
      <c r="B420" s="157" t="s">
        <v>290</v>
      </c>
      <c r="C420" s="102" t="s">
        <v>211</v>
      </c>
      <c r="D420" s="102" t="s">
        <v>215</v>
      </c>
      <c r="E420" s="150" t="s">
        <v>412</v>
      </c>
      <c r="F420" s="102" t="s">
        <v>291</v>
      </c>
      <c r="G420" s="102"/>
      <c r="H420" s="143">
        <f t="shared" si="61"/>
        <v>3517</v>
      </c>
      <c r="I420" s="143">
        <f t="shared" si="61"/>
        <v>2078.1</v>
      </c>
      <c r="J420" s="143">
        <f t="shared" si="61"/>
        <v>25.6</v>
      </c>
    </row>
    <row r="421" spans="2:10" ht="12.75" customHeight="1">
      <c r="B421" s="154" t="s">
        <v>272</v>
      </c>
      <c r="C421" s="102" t="s">
        <v>211</v>
      </c>
      <c r="D421" s="102" t="s">
        <v>215</v>
      </c>
      <c r="E421" s="150" t="s">
        <v>412</v>
      </c>
      <c r="F421" s="102" t="s">
        <v>291</v>
      </c>
      <c r="G421" s="102" t="s">
        <v>296</v>
      </c>
      <c r="H421" s="143">
        <f>'Прил. 8'!I72</f>
        <v>3517</v>
      </c>
      <c r="I421" s="143">
        <f>'Прил. 8'!J72</f>
        <v>2078.1</v>
      </c>
      <c r="J421" s="143">
        <f>'Прил. 8'!K72</f>
        <v>25.6</v>
      </c>
    </row>
    <row r="422" spans="2:10" ht="28.5">
      <c r="B422" s="181" t="s">
        <v>413</v>
      </c>
      <c r="C422" s="165" t="s">
        <v>211</v>
      </c>
      <c r="D422" s="165" t="s">
        <v>215</v>
      </c>
      <c r="E422" s="207" t="s">
        <v>414</v>
      </c>
      <c r="F422" s="208"/>
      <c r="G422" s="165"/>
      <c r="H422" s="183">
        <f>H423</f>
        <v>9926.9</v>
      </c>
      <c r="I422" s="183">
        <f>I423</f>
        <v>20010.9</v>
      </c>
      <c r="J422" s="183"/>
    </row>
    <row r="423" spans="2:10" ht="12.75" customHeight="1">
      <c r="B423" s="209" t="s">
        <v>415</v>
      </c>
      <c r="C423" s="165" t="s">
        <v>211</v>
      </c>
      <c r="D423" s="165" t="s">
        <v>215</v>
      </c>
      <c r="E423" s="207" t="s">
        <v>414</v>
      </c>
      <c r="F423" s="208" t="s">
        <v>390</v>
      </c>
      <c r="G423" s="165"/>
      <c r="H423" s="183">
        <f>H424</f>
        <v>9926.9</v>
      </c>
      <c r="I423" s="183">
        <f>I424</f>
        <v>20010.9</v>
      </c>
      <c r="J423" s="183"/>
    </row>
    <row r="424" spans="2:10" ht="12.75" customHeight="1">
      <c r="B424" s="209" t="s">
        <v>391</v>
      </c>
      <c r="C424" s="165" t="s">
        <v>211</v>
      </c>
      <c r="D424" s="165" t="s">
        <v>215</v>
      </c>
      <c r="E424" s="207" t="s">
        <v>414</v>
      </c>
      <c r="F424" s="208" t="s">
        <v>392</v>
      </c>
      <c r="G424" s="165"/>
      <c r="H424" s="183">
        <f>H425+H426</f>
        <v>9926.9</v>
      </c>
      <c r="I424" s="183">
        <f>I425+I426</f>
        <v>20010.9</v>
      </c>
      <c r="J424" s="183"/>
    </row>
    <row r="425" spans="2:10" ht="12.75" customHeight="1">
      <c r="B425" s="210" t="s">
        <v>272</v>
      </c>
      <c r="C425" s="165" t="s">
        <v>211</v>
      </c>
      <c r="D425" s="165" t="s">
        <v>215</v>
      </c>
      <c r="E425" s="207" t="s">
        <v>416</v>
      </c>
      <c r="F425" s="208" t="s">
        <v>392</v>
      </c>
      <c r="G425" s="165" t="s">
        <v>296</v>
      </c>
      <c r="H425" s="183">
        <v>642.9</v>
      </c>
      <c r="I425" s="183">
        <v>1294.9</v>
      </c>
      <c r="J425" s="183"/>
    </row>
    <row r="426" spans="2:10" ht="12.75" customHeight="1">
      <c r="B426" s="211" t="s">
        <v>273</v>
      </c>
      <c r="C426" s="165" t="s">
        <v>211</v>
      </c>
      <c r="D426" s="165" t="s">
        <v>215</v>
      </c>
      <c r="E426" s="150" t="s">
        <v>417</v>
      </c>
      <c r="F426" s="212" t="s">
        <v>392</v>
      </c>
      <c r="G426" s="165" t="s">
        <v>332</v>
      </c>
      <c r="H426" s="183">
        <v>9284</v>
      </c>
      <c r="I426" s="183">
        <v>18716</v>
      </c>
      <c r="J426" s="183"/>
    </row>
    <row r="427" spans="2:10" ht="12.75" customHeight="1" hidden="1">
      <c r="B427" s="156" t="s">
        <v>276</v>
      </c>
      <c r="C427" s="102" t="s">
        <v>211</v>
      </c>
      <c r="D427" s="102" t="s">
        <v>215</v>
      </c>
      <c r="E427" s="170" t="s">
        <v>277</v>
      </c>
      <c r="F427" s="102"/>
      <c r="G427" s="102"/>
      <c r="H427" s="180">
        <f aca="true" t="shared" si="62" ref="H427:J430">H428</f>
        <v>0</v>
      </c>
      <c r="I427" s="143">
        <f t="shared" si="62"/>
        <v>0</v>
      </c>
      <c r="J427" s="143">
        <f t="shared" si="62"/>
        <v>0</v>
      </c>
    </row>
    <row r="428" spans="2:10" ht="28.5" customHeight="1" hidden="1">
      <c r="B428" s="156" t="s">
        <v>341</v>
      </c>
      <c r="C428" s="102" t="s">
        <v>211</v>
      </c>
      <c r="D428" s="102" t="s">
        <v>215</v>
      </c>
      <c r="E428" s="170" t="s">
        <v>342</v>
      </c>
      <c r="F428" s="102"/>
      <c r="G428" s="102"/>
      <c r="H428" s="143">
        <f t="shared" si="62"/>
        <v>0</v>
      </c>
      <c r="I428" s="143">
        <f t="shared" si="62"/>
        <v>0</v>
      </c>
      <c r="J428" s="143">
        <f t="shared" si="62"/>
        <v>0</v>
      </c>
    </row>
    <row r="429" spans="2:10" ht="12.75" customHeight="1" hidden="1">
      <c r="B429" s="157" t="s">
        <v>288</v>
      </c>
      <c r="C429" s="102" t="s">
        <v>211</v>
      </c>
      <c r="D429" s="102" t="s">
        <v>215</v>
      </c>
      <c r="E429" s="170" t="s">
        <v>342</v>
      </c>
      <c r="F429" s="102" t="s">
        <v>289</v>
      </c>
      <c r="G429" s="102"/>
      <c r="H429" s="143">
        <f t="shared" si="62"/>
        <v>0</v>
      </c>
      <c r="I429" s="143">
        <f t="shared" si="62"/>
        <v>0</v>
      </c>
      <c r="J429" s="143">
        <f t="shared" si="62"/>
        <v>0</v>
      </c>
    </row>
    <row r="430" spans="2:10" ht="12.75" customHeight="1" hidden="1">
      <c r="B430" s="157" t="s">
        <v>290</v>
      </c>
      <c r="C430" s="102" t="s">
        <v>211</v>
      </c>
      <c r="D430" s="102" t="s">
        <v>215</v>
      </c>
      <c r="E430" s="170" t="s">
        <v>342</v>
      </c>
      <c r="F430" s="102" t="s">
        <v>291</v>
      </c>
      <c r="G430" s="102"/>
      <c r="H430" s="143">
        <f t="shared" si="62"/>
        <v>0</v>
      </c>
      <c r="I430" s="143">
        <f t="shared" si="62"/>
        <v>0</v>
      </c>
      <c r="J430" s="143">
        <f t="shared" si="62"/>
        <v>0</v>
      </c>
    </row>
    <row r="431" spans="2:10" ht="12.75" customHeight="1" hidden="1">
      <c r="B431" s="154" t="s">
        <v>272</v>
      </c>
      <c r="C431" s="102" t="s">
        <v>211</v>
      </c>
      <c r="D431" s="102" t="s">
        <v>215</v>
      </c>
      <c r="E431" s="170" t="s">
        <v>342</v>
      </c>
      <c r="F431" s="102" t="s">
        <v>291</v>
      </c>
      <c r="G431" s="102" t="s">
        <v>296</v>
      </c>
      <c r="H431" s="143">
        <f>'Прил. 8'!I729</f>
        <v>0</v>
      </c>
      <c r="I431" s="143">
        <f>'Прил. 8'!J729</f>
        <v>0</v>
      </c>
      <c r="J431" s="143">
        <f>'Прил. 8'!K729</f>
        <v>0</v>
      </c>
    </row>
    <row r="432" spans="2:12" ht="26.25" customHeight="1">
      <c r="B432" s="154" t="s">
        <v>418</v>
      </c>
      <c r="C432" s="102" t="s">
        <v>211</v>
      </c>
      <c r="D432" s="102" t="s">
        <v>215</v>
      </c>
      <c r="E432" s="150" t="s">
        <v>419</v>
      </c>
      <c r="F432" s="102"/>
      <c r="G432" s="102"/>
      <c r="H432" s="143">
        <f aca="true" t="shared" si="63" ref="H432:J434">H433</f>
        <v>101</v>
      </c>
      <c r="I432" s="143">
        <f t="shared" si="63"/>
        <v>0</v>
      </c>
      <c r="J432" s="143">
        <f t="shared" si="63"/>
        <v>0</v>
      </c>
      <c r="L432" s="196"/>
    </row>
    <row r="433" spans="2:10" ht="15.75" customHeight="1">
      <c r="B433" s="147" t="s">
        <v>358</v>
      </c>
      <c r="C433" s="102" t="s">
        <v>211</v>
      </c>
      <c r="D433" s="102" t="s">
        <v>215</v>
      </c>
      <c r="E433" s="150" t="s">
        <v>419</v>
      </c>
      <c r="F433" s="102" t="s">
        <v>359</v>
      </c>
      <c r="G433" s="102"/>
      <c r="H433" s="143">
        <f t="shared" si="63"/>
        <v>101</v>
      </c>
      <c r="I433" s="143">
        <f t="shared" si="63"/>
        <v>0</v>
      </c>
      <c r="J433" s="143">
        <f t="shared" si="63"/>
        <v>0</v>
      </c>
    </row>
    <row r="434" spans="2:10" ht="14.25" customHeight="1">
      <c r="B434" s="154" t="s">
        <v>155</v>
      </c>
      <c r="C434" s="102" t="s">
        <v>211</v>
      </c>
      <c r="D434" s="102" t="s">
        <v>215</v>
      </c>
      <c r="E434" s="150" t="s">
        <v>419</v>
      </c>
      <c r="F434" s="102" t="s">
        <v>375</v>
      </c>
      <c r="G434" s="102"/>
      <c r="H434" s="143">
        <f t="shared" si="63"/>
        <v>101</v>
      </c>
      <c r="I434" s="143">
        <f t="shared" si="63"/>
        <v>0</v>
      </c>
      <c r="J434" s="143">
        <f t="shared" si="63"/>
        <v>0</v>
      </c>
    </row>
    <row r="435" spans="2:10" ht="15.75" customHeight="1">
      <c r="B435" s="157" t="s">
        <v>273</v>
      </c>
      <c r="C435" s="102" t="s">
        <v>211</v>
      </c>
      <c r="D435" s="102" t="s">
        <v>215</v>
      </c>
      <c r="E435" s="150" t="s">
        <v>419</v>
      </c>
      <c r="F435" s="102" t="s">
        <v>375</v>
      </c>
      <c r="G435" s="102" t="s">
        <v>332</v>
      </c>
      <c r="H435" s="143">
        <f>'Прил. 8'!I588</f>
        <v>101</v>
      </c>
      <c r="I435" s="143">
        <f>'Прил. 8'!J588</f>
        <v>0</v>
      </c>
      <c r="J435" s="143">
        <f>'Прил. 8'!K588</f>
        <v>0</v>
      </c>
    </row>
    <row r="436" spans="2:10" ht="15.75" customHeight="1" hidden="1">
      <c r="B436" s="156" t="s">
        <v>420</v>
      </c>
      <c r="C436" s="102" t="s">
        <v>211</v>
      </c>
      <c r="D436" s="102" t="s">
        <v>215</v>
      </c>
      <c r="E436" s="102" t="s">
        <v>421</v>
      </c>
      <c r="F436" s="102"/>
      <c r="G436" s="102"/>
      <c r="H436" s="103">
        <f>H437</f>
        <v>0</v>
      </c>
      <c r="I436" s="143"/>
      <c r="J436" s="143"/>
    </row>
    <row r="437" spans="2:10" ht="28.5" customHeight="1" hidden="1">
      <c r="B437" s="156" t="s">
        <v>411</v>
      </c>
      <c r="C437" s="102" t="s">
        <v>211</v>
      </c>
      <c r="D437" s="102" t="s">
        <v>215</v>
      </c>
      <c r="E437" s="102" t="s">
        <v>421</v>
      </c>
      <c r="F437" s="102"/>
      <c r="G437" s="102"/>
      <c r="H437" s="103">
        <f>H438</f>
        <v>0</v>
      </c>
      <c r="I437" s="143"/>
      <c r="J437" s="143"/>
    </row>
    <row r="438" spans="2:10" ht="15.75" customHeight="1" hidden="1">
      <c r="B438" s="157" t="s">
        <v>288</v>
      </c>
      <c r="C438" s="102" t="s">
        <v>211</v>
      </c>
      <c r="D438" s="102" t="s">
        <v>215</v>
      </c>
      <c r="E438" s="102" t="s">
        <v>421</v>
      </c>
      <c r="F438" s="102" t="s">
        <v>289</v>
      </c>
      <c r="G438" s="102"/>
      <c r="H438" s="103">
        <f>H439</f>
        <v>0</v>
      </c>
      <c r="I438" s="143"/>
      <c r="J438" s="143"/>
    </row>
    <row r="439" spans="2:10" ht="15.75" customHeight="1" hidden="1">
      <c r="B439" s="157" t="s">
        <v>290</v>
      </c>
      <c r="C439" s="102" t="s">
        <v>211</v>
      </c>
      <c r="D439" s="102" t="s">
        <v>215</v>
      </c>
      <c r="E439" s="102" t="s">
        <v>421</v>
      </c>
      <c r="F439" s="102" t="s">
        <v>291</v>
      </c>
      <c r="G439" s="102"/>
      <c r="H439" s="103">
        <f>H440</f>
        <v>0</v>
      </c>
      <c r="I439" s="143"/>
      <c r="J439" s="143"/>
    </row>
    <row r="440" spans="2:10" ht="15.75" customHeight="1" hidden="1">
      <c r="B440" s="154" t="s">
        <v>272</v>
      </c>
      <c r="C440" s="102" t="s">
        <v>211</v>
      </c>
      <c r="D440" s="102" t="s">
        <v>215</v>
      </c>
      <c r="E440" s="102" t="s">
        <v>421</v>
      </c>
      <c r="F440" s="102" t="s">
        <v>291</v>
      </c>
      <c r="G440" s="102" t="s">
        <v>296</v>
      </c>
      <c r="H440" s="103"/>
      <c r="I440" s="143"/>
      <c r="J440" s="143"/>
    </row>
    <row r="441" spans="2:10" ht="12.75" customHeight="1">
      <c r="B441" s="213" t="s">
        <v>216</v>
      </c>
      <c r="C441" s="146" t="s">
        <v>211</v>
      </c>
      <c r="D441" s="146" t="s">
        <v>217</v>
      </c>
      <c r="E441" s="170"/>
      <c r="F441" s="102"/>
      <c r="G441" s="102"/>
      <c r="H441" s="214">
        <f>H487+H492+H456+H478+H499+H442+H473</f>
        <v>3574.4999999999995</v>
      </c>
      <c r="I441" s="214">
        <f>I487+I492+I456+I478+I499+I442+I473</f>
        <v>2950.3</v>
      </c>
      <c r="J441" s="214">
        <f>J487+J492+J456+J478+J499+J442+J473</f>
        <v>0</v>
      </c>
    </row>
    <row r="442" spans="2:10" ht="28.5" customHeight="1">
      <c r="B442" s="215" t="s">
        <v>422</v>
      </c>
      <c r="C442" s="101" t="s">
        <v>211</v>
      </c>
      <c r="D442" s="101" t="s">
        <v>217</v>
      </c>
      <c r="E442" s="10" t="s">
        <v>423</v>
      </c>
      <c r="F442" s="101"/>
      <c r="G442" s="101"/>
      <c r="H442" s="142">
        <f>H443</f>
        <v>0</v>
      </c>
      <c r="I442" s="142">
        <f>I443</f>
        <v>10.3</v>
      </c>
      <c r="J442" s="142">
        <f>J443</f>
        <v>0</v>
      </c>
    </row>
    <row r="443" spans="2:10" ht="12.75" customHeight="1">
      <c r="B443" s="177" t="s">
        <v>424</v>
      </c>
      <c r="C443" s="102" t="s">
        <v>211</v>
      </c>
      <c r="D443" s="102" t="s">
        <v>217</v>
      </c>
      <c r="E443" s="176" t="s">
        <v>425</v>
      </c>
      <c r="F443" s="102"/>
      <c r="G443" s="102"/>
      <c r="H443" s="143">
        <f>H444+H450</f>
        <v>0</v>
      </c>
      <c r="I443" s="143">
        <f>I444+I450</f>
        <v>10.3</v>
      </c>
      <c r="J443" s="143">
        <f>J444+J450</f>
        <v>0</v>
      </c>
    </row>
    <row r="444" spans="2:10" ht="12.75" customHeight="1">
      <c r="B444" s="154" t="s">
        <v>426</v>
      </c>
      <c r="C444" s="102" t="s">
        <v>211</v>
      </c>
      <c r="D444" s="102" t="s">
        <v>217</v>
      </c>
      <c r="E444" s="176" t="s">
        <v>427</v>
      </c>
      <c r="F444" s="102"/>
      <c r="G444" s="102"/>
      <c r="H444" s="143">
        <f aca="true" t="shared" si="64" ref="H444:J445">H445</f>
        <v>0</v>
      </c>
      <c r="I444" s="143">
        <f t="shared" si="64"/>
        <v>3</v>
      </c>
      <c r="J444" s="143">
        <f t="shared" si="64"/>
        <v>0</v>
      </c>
    </row>
    <row r="445" spans="2:10" ht="12.75" customHeight="1">
      <c r="B445" s="157" t="s">
        <v>288</v>
      </c>
      <c r="C445" s="102" t="s">
        <v>211</v>
      </c>
      <c r="D445" s="102" t="s">
        <v>217</v>
      </c>
      <c r="E445" s="176" t="s">
        <v>427</v>
      </c>
      <c r="F445" s="102" t="s">
        <v>289</v>
      </c>
      <c r="G445" s="102"/>
      <c r="H445" s="143">
        <f t="shared" si="64"/>
        <v>0</v>
      </c>
      <c r="I445" s="143">
        <f t="shared" si="64"/>
        <v>3</v>
      </c>
      <c r="J445" s="143">
        <f t="shared" si="64"/>
        <v>0</v>
      </c>
    </row>
    <row r="446" spans="2:10" ht="12.75" customHeight="1">
      <c r="B446" s="157" t="s">
        <v>290</v>
      </c>
      <c r="C446" s="102" t="s">
        <v>211</v>
      </c>
      <c r="D446" s="102" t="s">
        <v>217</v>
      </c>
      <c r="E446" s="176" t="s">
        <v>427</v>
      </c>
      <c r="F446" s="102" t="s">
        <v>291</v>
      </c>
      <c r="G446" s="102"/>
      <c r="H446" s="143">
        <f>H447+H448+H449</f>
        <v>0</v>
      </c>
      <c r="I446" s="143">
        <f>I447+I448+I449</f>
        <v>3</v>
      </c>
      <c r="J446" s="143">
        <f>J447+J448+J449</f>
        <v>0</v>
      </c>
    </row>
    <row r="447" spans="2:10" ht="12.75" customHeight="1">
      <c r="B447" s="154" t="s">
        <v>272</v>
      </c>
      <c r="C447" s="102" t="s">
        <v>211</v>
      </c>
      <c r="D447" s="102" t="s">
        <v>217</v>
      </c>
      <c r="E447" s="176" t="s">
        <v>427</v>
      </c>
      <c r="F447" s="102" t="s">
        <v>291</v>
      </c>
      <c r="G447" s="102" t="s">
        <v>296</v>
      </c>
      <c r="H447" s="143">
        <f>'Прил. 8'!I389</f>
        <v>0</v>
      </c>
      <c r="I447" s="143">
        <f>'Прил. 8'!J389</f>
        <v>3</v>
      </c>
      <c r="J447" s="143">
        <f>'Прил. 8'!K389</f>
        <v>0</v>
      </c>
    </row>
    <row r="448" spans="2:10" ht="12.75" customHeight="1">
      <c r="B448" s="154" t="s">
        <v>273</v>
      </c>
      <c r="C448" s="102" t="s">
        <v>211</v>
      </c>
      <c r="D448" s="102" t="s">
        <v>217</v>
      </c>
      <c r="E448" s="176" t="s">
        <v>427</v>
      </c>
      <c r="F448" s="102" t="s">
        <v>291</v>
      </c>
      <c r="G448" s="102" t="s">
        <v>332</v>
      </c>
      <c r="H448" s="143">
        <f>'Прил. 8'!I390</f>
        <v>0</v>
      </c>
      <c r="I448" s="143">
        <f>'Прил. 8'!J390</f>
        <v>0</v>
      </c>
      <c r="J448" s="143">
        <f>'Прил. 8'!K390</f>
        <v>0</v>
      </c>
    </row>
    <row r="449" spans="2:10" ht="12.75" customHeight="1">
      <c r="B449" s="154" t="s">
        <v>274</v>
      </c>
      <c r="C449" s="102" t="s">
        <v>211</v>
      </c>
      <c r="D449" s="102" t="s">
        <v>217</v>
      </c>
      <c r="E449" s="176" t="s">
        <v>427</v>
      </c>
      <c r="F449" s="102" t="s">
        <v>291</v>
      </c>
      <c r="G449" s="102" t="s">
        <v>306</v>
      </c>
      <c r="H449" s="143">
        <f>'Прил. 8'!I391</f>
        <v>0</v>
      </c>
      <c r="I449" s="143">
        <f>'Прил. 8'!J391</f>
        <v>0</v>
      </c>
      <c r="J449" s="143">
        <f>'Прил. 8'!K391</f>
        <v>0</v>
      </c>
    </row>
    <row r="450" spans="2:10" ht="12.75" customHeight="1">
      <c r="B450" s="154" t="s">
        <v>428</v>
      </c>
      <c r="C450" s="102" t="s">
        <v>211</v>
      </c>
      <c r="D450" s="102" t="s">
        <v>217</v>
      </c>
      <c r="E450" s="176" t="s">
        <v>429</v>
      </c>
      <c r="F450" s="102"/>
      <c r="G450" s="102"/>
      <c r="H450" s="143">
        <f aca="true" t="shared" si="65" ref="H450:J451">H451</f>
        <v>0</v>
      </c>
      <c r="I450" s="143">
        <f t="shared" si="65"/>
        <v>7.3</v>
      </c>
      <c r="J450" s="143">
        <f t="shared" si="65"/>
        <v>0</v>
      </c>
    </row>
    <row r="451" spans="2:10" ht="12.75" customHeight="1">
      <c r="B451" s="157" t="s">
        <v>288</v>
      </c>
      <c r="C451" s="102" t="s">
        <v>211</v>
      </c>
      <c r="D451" s="102" t="s">
        <v>217</v>
      </c>
      <c r="E451" s="176" t="s">
        <v>429</v>
      </c>
      <c r="F451" s="102" t="s">
        <v>289</v>
      </c>
      <c r="G451" s="102"/>
      <c r="H451" s="143">
        <f t="shared" si="65"/>
        <v>0</v>
      </c>
      <c r="I451" s="143">
        <f t="shared" si="65"/>
        <v>7.3</v>
      </c>
      <c r="J451" s="143">
        <f t="shared" si="65"/>
        <v>0</v>
      </c>
    </row>
    <row r="452" spans="2:10" ht="12.75" customHeight="1">
      <c r="B452" s="157" t="s">
        <v>290</v>
      </c>
      <c r="C452" s="102" t="s">
        <v>211</v>
      </c>
      <c r="D452" s="102" t="s">
        <v>217</v>
      </c>
      <c r="E452" s="176" t="s">
        <v>429</v>
      </c>
      <c r="F452" s="102" t="s">
        <v>291</v>
      </c>
      <c r="G452" s="102"/>
      <c r="H452" s="143">
        <f>H453+H454+H455</f>
        <v>0</v>
      </c>
      <c r="I452" s="143">
        <f>I453+I454+I455</f>
        <v>7.3</v>
      </c>
      <c r="J452" s="143">
        <f>J453+J454+J455</f>
        <v>0</v>
      </c>
    </row>
    <row r="453" spans="2:10" ht="12.75" customHeight="1">
      <c r="B453" s="154" t="s">
        <v>272</v>
      </c>
      <c r="C453" s="102" t="s">
        <v>211</v>
      </c>
      <c r="D453" s="102" t="s">
        <v>217</v>
      </c>
      <c r="E453" s="176" t="s">
        <v>429</v>
      </c>
      <c r="F453" s="102" t="s">
        <v>291</v>
      </c>
      <c r="G453" s="102" t="s">
        <v>296</v>
      </c>
      <c r="H453" s="143">
        <f>'Прил. 8'!I395</f>
        <v>0</v>
      </c>
      <c r="I453" s="143">
        <f>'Прил. 8'!J395</f>
        <v>7.3</v>
      </c>
      <c r="J453" s="143">
        <f>'Прил. 8'!K395</f>
        <v>0</v>
      </c>
    </row>
    <row r="454" spans="2:10" ht="12.75" customHeight="1">
      <c r="B454" s="154" t="s">
        <v>273</v>
      </c>
      <c r="C454" s="102" t="s">
        <v>211</v>
      </c>
      <c r="D454" s="102" t="s">
        <v>217</v>
      </c>
      <c r="E454" s="176" t="s">
        <v>429</v>
      </c>
      <c r="F454" s="102" t="s">
        <v>291</v>
      </c>
      <c r="G454" s="102" t="s">
        <v>332</v>
      </c>
      <c r="H454" s="143">
        <f>'Прил. 8'!I396</f>
        <v>0</v>
      </c>
      <c r="I454" s="143">
        <f>'Прил. 8'!J396</f>
        <v>0</v>
      </c>
      <c r="J454" s="143">
        <f>'Прил. 8'!K396</f>
        <v>0</v>
      </c>
    </row>
    <row r="455" spans="2:10" ht="12.75" customHeight="1">
      <c r="B455" s="154" t="s">
        <v>274</v>
      </c>
      <c r="C455" s="102" t="s">
        <v>211</v>
      </c>
      <c r="D455" s="102" t="s">
        <v>217</v>
      </c>
      <c r="E455" s="176" t="s">
        <v>429</v>
      </c>
      <c r="F455" s="102" t="s">
        <v>291</v>
      </c>
      <c r="G455" s="102" t="s">
        <v>306</v>
      </c>
      <c r="H455" s="143">
        <f>'Прил. 8'!I397</f>
        <v>0</v>
      </c>
      <c r="I455" s="143">
        <f>'Прил. 8'!J397</f>
        <v>0</v>
      </c>
      <c r="J455" s="143">
        <f>'Прил. 8'!K397</f>
        <v>0</v>
      </c>
    </row>
    <row r="456" spans="2:12" ht="28.5" customHeight="1">
      <c r="B456" s="216" t="s">
        <v>430</v>
      </c>
      <c r="C456" s="102" t="s">
        <v>211</v>
      </c>
      <c r="D456" s="102" t="s">
        <v>217</v>
      </c>
      <c r="E456" s="176" t="s">
        <v>431</v>
      </c>
      <c r="F456" s="102"/>
      <c r="G456" s="102"/>
      <c r="H456" s="103">
        <f>H468+H461+H457</f>
        <v>1494.7</v>
      </c>
      <c r="I456" s="143">
        <v>0</v>
      </c>
      <c r="J456" s="143">
        <v>0</v>
      </c>
      <c r="L456" s="196"/>
    </row>
    <row r="457" spans="2:10" ht="15.75" customHeight="1">
      <c r="B457" s="172" t="s">
        <v>300</v>
      </c>
      <c r="C457" s="102" t="s">
        <v>211</v>
      </c>
      <c r="D457" s="102" t="s">
        <v>217</v>
      </c>
      <c r="E457" s="176" t="s">
        <v>432</v>
      </c>
      <c r="F457" s="102"/>
      <c r="G457" s="102"/>
      <c r="H457" s="103">
        <f aca="true" t="shared" si="66" ref="H457:J459">H458</f>
        <v>1494.7</v>
      </c>
      <c r="I457" s="103">
        <f t="shared" si="66"/>
        <v>0</v>
      </c>
      <c r="J457" s="103">
        <f t="shared" si="66"/>
        <v>0</v>
      </c>
    </row>
    <row r="458" spans="2:10" ht="15.75" customHeight="1">
      <c r="B458" s="157" t="s">
        <v>288</v>
      </c>
      <c r="C458" s="102" t="s">
        <v>211</v>
      </c>
      <c r="D458" s="102" t="s">
        <v>217</v>
      </c>
      <c r="E458" s="176" t="s">
        <v>432</v>
      </c>
      <c r="F458" s="102" t="s">
        <v>289</v>
      </c>
      <c r="G458" s="102"/>
      <c r="H458" s="103">
        <f t="shared" si="66"/>
        <v>1494.7</v>
      </c>
      <c r="I458" s="103">
        <f t="shared" si="66"/>
        <v>0</v>
      </c>
      <c r="J458" s="103">
        <f t="shared" si="66"/>
        <v>0</v>
      </c>
    </row>
    <row r="459" spans="2:10" ht="15.75" customHeight="1">
      <c r="B459" s="157" t="s">
        <v>290</v>
      </c>
      <c r="C459" s="102" t="s">
        <v>211</v>
      </c>
      <c r="D459" s="102" t="s">
        <v>217</v>
      </c>
      <c r="E459" s="176" t="s">
        <v>432</v>
      </c>
      <c r="F459" s="102" t="s">
        <v>291</v>
      </c>
      <c r="G459" s="102"/>
      <c r="H459" s="103">
        <f t="shared" si="66"/>
        <v>1494.7</v>
      </c>
      <c r="I459" s="103">
        <f t="shared" si="66"/>
        <v>0</v>
      </c>
      <c r="J459" s="103">
        <f t="shared" si="66"/>
        <v>0</v>
      </c>
    </row>
    <row r="460" spans="2:10" ht="15.75" customHeight="1">
      <c r="B460" s="154" t="s">
        <v>273</v>
      </c>
      <c r="C460" s="102" t="s">
        <v>211</v>
      </c>
      <c r="D460" s="102" t="s">
        <v>217</v>
      </c>
      <c r="E460" s="176" t="s">
        <v>432</v>
      </c>
      <c r="F460" s="102" t="s">
        <v>291</v>
      </c>
      <c r="G460" s="102" t="s">
        <v>332</v>
      </c>
      <c r="H460" s="103">
        <f>'Прил. 8'!I366</f>
        <v>1494.7</v>
      </c>
      <c r="I460" s="103">
        <f>'Прил. 8'!J366</f>
        <v>0</v>
      </c>
      <c r="J460" s="103">
        <f>'Прил. 8'!K366</f>
        <v>0</v>
      </c>
    </row>
    <row r="461" spans="2:10" ht="15.75" customHeight="1" hidden="1">
      <c r="B461" s="172" t="s">
        <v>300</v>
      </c>
      <c r="C461" s="102" t="s">
        <v>211</v>
      </c>
      <c r="D461" s="102" t="s">
        <v>217</v>
      </c>
      <c r="E461" s="176" t="s">
        <v>433</v>
      </c>
      <c r="F461" s="102"/>
      <c r="G461" s="102"/>
      <c r="H461" s="103">
        <f>H462+H465</f>
        <v>0</v>
      </c>
      <c r="I461" s="103">
        <f>I462+I465</f>
        <v>0</v>
      </c>
      <c r="J461" s="103">
        <f>J462+J465</f>
        <v>0</v>
      </c>
    </row>
    <row r="462" spans="2:10" ht="15.75" customHeight="1" hidden="1">
      <c r="B462" s="157" t="s">
        <v>288</v>
      </c>
      <c r="C462" s="102" t="s">
        <v>211</v>
      </c>
      <c r="D462" s="102" t="s">
        <v>217</v>
      </c>
      <c r="E462" s="176" t="s">
        <v>433</v>
      </c>
      <c r="F462" s="102" t="s">
        <v>289</v>
      </c>
      <c r="G462" s="102"/>
      <c r="H462" s="103">
        <f aca="true" t="shared" si="67" ref="H462:J463">H463</f>
        <v>0</v>
      </c>
      <c r="I462" s="103">
        <f t="shared" si="67"/>
        <v>0</v>
      </c>
      <c r="J462" s="103">
        <f t="shared" si="67"/>
        <v>0</v>
      </c>
    </row>
    <row r="463" spans="2:10" ht="15.75" customHeight="1" hidden="1">
      <c r="B463" s="157" t="s">
        <v>290</v>
      </c>
      <c r="C463" s="102" t="s">
        <v>211</v>
      </c>
      <c r="D463" s="102" t="s">
        <v>217</v>
      </c>
      <c r="E463" s="176" t="s">
        <v>433</v>
      </c>
      <c r="F463" s="102" t="s">
        <v>291</v>
      </c>
      <c r="G463" s="102"/>
      <c r="H463" s="103">
        <f t="shared" si="67"/>
        <v>0</v>
      </c>
      <c r="I463" s="103">
        <f t="shared" si="67"/>
        <v>0</v>
      </c>
      <c r="J463" s="103">
        <f t="shared" si="67"/>
        <v>0</v>
      </c>
    </row>
    <row r="464" spans="2:10" ht="15.75" customHeight="1" hidden="1">
      <c r="B464" s="154" t="s">
        <v>272</v>
      </c>
      <c r="C464" s="102" t="s">
        <v>211</v>
      </c>
      <c r="D464" s="102" t="s">
        <v>217</v>
      </c>
      <c r="E464" s="176" t="s">
        <v>433</v>
      </c>
      <c r="F464" s="102" t="s">
        <v>291</v>
      </c>
      <c r="G464" s="102" t="s">
        <v>296</v>
      </c>
      <c r="H464" s="103">
        <f>'Прил. 8'!I370</f>
        <v>0</v>
      </c>
      <c r="I464" s="103">
        <f>'Прил. 8'!J370</f>
        <v>0</v>
      </c>
      <c r="J464" s="103">
        <f>'Прил. 8'!K370</f>
        <v>0</v>
      </c>
    </row>
    <row r="465" spans="2:10" ht="15.75" customHeight="1" hidden="1">
      <c r="B465" s="157" t="s">
        <v>292</v>
      </c>
      <c r="C465" s="102" t="s">
        <v>211</v>
      </c>
      <c r="D465" s="102" t="s">
        <v>217</v>
      </c>
      <c r="E465" s="176" t="s">
        <v>433</v>
      </c>
      <c r="F465" s="102" t="s">
        <v>293</v>
      </c>
      <c r="G465" s="102"/>
      <c r="H465" s="103">
        <f aca="true" t="shared" si="68" ref="H465:J466">H466</f>
        <v>0</v>
      </c>
      <c r="I465" s="103">
        <f t="shared" si="68"/>
        <v>0</v>
      </c>
      <c r="J465" s="103">
        <f t="shared" si="68"/>
        <v>0</v>
      </c>
    </row>
    <row r="466" spans="2:10" ht="15.75" customHeight="1" hidden="1">
      <c r="B466" s="179" t="s">
        <v>344</v>
      </c>
      <c r="C466" s="102" t="s">
        <v>211</v>
      </c>
      <c r="D466" s="102" t="s">
        <v>217</v>
      </c>
      <c r="E466" s="176" t="s">
        <v>433</v>
      </c>
      <c r="F466" s="102" t="s">
        <v>345</v>
      </c>
      <c r="G466" s="102"/>
      <c r="H466" s="103">
        <f t="shared" si="68"/>
        <v>0</v>
      </c>
      <c r="I466" s="103">
        <f t="shared" si="68"/>
        <v>0</v>
      </c>
      <c r="J466" s="103">
        <f t="shared" si="68"/>
        <v>0</v>
      </c>
    </row>
    <row r="467" spans="2:10" ht="15.75" customHeight="1" hidden="1">
      <c r="B467" s="154" t="s">
        <v>272</v>
      </c>
      <c r="C467" s="102" t="s">
        <v>211</v>
      </c>
      <c r="D467" s="102" t="s">
        <v>217</v>
      </c>
      <c r="E467" s="176" t="s">
        <v>433</v>
      </c>
      <c r="F467" s="102" t="s">
        <v>345</v>
      </c>
      <c r="G467" s="102" t="s">
        <v>296</v>
      </c>
      <c r="H467" s="103">
        <f>'Прил. 8'!I373</f>
        <v>0</v>
      </c>
      <c r="I467" s="103">
        <f>'Прил. 8'!J373</f>
        <v>0</v>
      </c>
      <c r="J467" s="103">
        <f>'Прил. 8'!K373</f>
        <v>0</v>
      </c>
    </row>
    <row r="468" spans="2:10" ht="12.75" customHeight="1" hidden="1">
      <c r="B468" s="172" t="s">
        <v>300</v>
      </c>
      <c r="C468" s="102" t="s">
        <v>211</v>
      </c>
      <c r="D468" s="102" t="s">
        <v>217</v>
      </c>
      <c r="E468" s="176" t="s">
        <v>434</v>
      </c>
      <c r="F468" s="102"/>
      <c r="G468" s="102"/>
      <c r="H468" s="103">
        <f>H469</f>
        <v>0</v>
      </c>
      <c r="I468" s="143">
        <v>0</v>
      </c>
      <c r="J468" s="143">
        <v>0</v>
      </c>
    </row>
    <row r="469" spans="2:10" ht="12.75" customHeight="1" hidden="1">
      <c r="B469" s="157" t="s">
        <v>288</v>
      </c>
      <c r="C469" s="102" t="s">
        <v>211</v>
      </c>
      <c r="D469" s="102" t="s">
        <v>217</v>
      </c>
      <c r="E469" s="176" t="s">
        <v>434</v>
      </c>
      <c r="F469" s="102" t="s">
        <v>289</v>
      </c>
      <c r="G469" s="102"/>
      <c r="H469" s="103">
        <f>H470</f>
        <v>0</v>
      </c>
      <c r="I469" s="143">
        <v>0</v>
      </c>
      <c r="J469" s="143">
        <v>0</v>
      </c>
    </row>
    <row r="470" spans="2:10" ht="12.75" customHeight="1" hidden="1">
      <c r="B470" s="157" t="s">
        <v>290</v>
      </c>
      <c r="C470" s="102" t="s">
        <v>211</v>
      </c>
      <c r="D470" s="102" t="s">
        <v>217</v>
      </c>
      <c r="E470" s="176" t="s">
        <v>434</v>
      </c>
      <c r="F470" s="102" t="s">
        <v>291</v>
      </c>
      <c r="G470" s="102"/>
      <c r="H470" s="103">
        <f>H471+H472</f>
        <v>0</v>
      </c>
      <c r="I470" s="143">
        <v>0</v>
      </c>
      <c r="J470" s="143">
        <v>0</v>
      </c>
    </row>
    <row r="471" spans="2:10" ht="12.75" customHeight="1" hidden="1">
      <c r="B471" s="154" t="s">
        <v>272</v>
      </c>
      <c r="C471" s="102" t="s">
        <v>211</v>
      </c>
      <c r="D471" s="102" t="s">
        <v>217</v>
      </c>
      <c r="E471" s="176" t="s">
        <v>434</v>
      </c>
      <c r="F471" s="102" t="s">
        <v>291</v>
      </c>
      <c r="G471" s="102" t="s">
        <v>296</v>
      </c>
      <c r="H471" s="103">
        <f>'Прил. 8'!I377</f>
        <v>0</v>
      </c>
      <c r="I471" s="103">
        <f>'Прил. 8'!J377</f>
        <v>0</v>
      </c>
      <c r="J471" s="103">
        <f>'Прил. 8'!K377</f>
        <v>0</v>
      </c>
    </row>
    <row r="472" spans="2:10" ht="12.75" customHeight="1" hidden="1">
      <c r="B472" s="154" t="s">
        <v>273</v>
      </c>
      <c r="C472" s="102" t="s">
        <v>211</v>
      </c>
      <c r="D472" s="102" t="s">
        <v>217</v>
      </c>
      <c r="E472" s="176" t="s">
        <v>434</v>
      </c>
      <c r="F472" s="102" t="s">
        <v>291</v>
      </c>
      <c r="G472" s="102" t="s">
        <v>332</v>
      </c>
      <c r="H472" s="103">
        <f>'Прил. 8'!I378</f>
        <v>0</v>
      </c>
      <c r="I472" s="103">
        <f>'Прил. 8'!J378</f>
        <v>0</v>
      </c>
      <c r="J472" s="103">
        <f>'Прил. 8'!K378</f>
        <v>0</v>
      </c>
    </row>
    <row r="473" spans="2:12" ht="30">
      <c r="B473" s="144" t="str">
        <f>'Прил. 8'!B731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73" s="169" t="s">
        <v>211</v>
      </c>
      <c r="D473" s="169" t="s">
        <v>217</v>
      </c>
      <c r="E473" s="217" t="s">
        <v>435</v>
      </c>
      <c r="F473" s="211"/>
      <c r="G473" s="211"/>
      <c r="H473" s="218">
        <f aca="true" t="shared" si="69" ref="H473:J476">H474</f>
        <v>20.1</v>
      </c>
      <c r="I473" s="218">
        <f t="shared" si="69"/>
        <v>0</v>
      </c>
      <c r="J473" s="218">
        <f t="shared" si="69"/>
        <v>0</v>
      </c>
      <c r="L473" s="219"/>
    </row>
    <row r="474" spans="2:10" ht="28.5">
      <c r="B474" s="154" t="s">
        <v>436</v>
      </c>
      <c r="C474" s="102" t="s">
        <v>211</v>
      </c>
      <c r="D474" s="102" t="s">
        <v>217</v>
      </c>
      <c r="E474" s="217" t="s">
        <v>435</v>
      </c>
      <c r="F474" s="102"/>
      <c r="G474" s="102"/>
      <c r="H474" s="103">
        <f t="shared" si="69"/>
        <v>20.1</v>
      </c>
      <c r="I474" s="103">
        <f t="shared" si="69"/>
        <v>0</v>
      </c>
      <c r="J474" s="103">
        <f t="shared" si="69"/>
        <v>0</v>
      </c>
    </row>
    <row r="475" spans="2:10" ht="15.75" customHeight="1">
      <c r="B475" s="154" t="s">
        <v>288</v>
      </c>
      <c r="C475" s="102" t="s">
        <v>211</v>
      </c>
      <c r="D475" s="102" t="s">
        <v>217</v>
      </c>
      <c r="E475" s="217" t="s">
        <v>435</v>
      </c>
      <c r="F475" s="102" t="s">
        <v>289</v>
      </c>
      <c r="G475" s="102"/>
      <c r="H475" s="103">
        <f t="shared" si="69"/>
        <v>20.1</v>
      </c>
      <c r="I475" s="103">
        <f t="shared" si="69"/>
        <v>0</v>
      </c>
      <c r="J475" s="103">
        <f t="shared" si="69"/>
        <v>0</v>
      </c>
    </row>
    <row r="476" spans="2:10" ht="12.75" customHeight="1">
      <c r="B476" s="154" t="s">
        <v>290</v>
      </c>
      <c r="C476" s="102" t="s">
        <v>211</v>
      </c>
      <c r="D476" s="102" t="s">
        <v>217</v>
      </c>
      <c r="E476" s="217" t="s">
        <v>435</v>
      </c>
      <c r="F476" s="102" t="s">
        <v>291</v>
      </c>
      <c r="G476" s="102"/>
      <c r="H476" s="103">
        <f t="shared" si="69"/>
        <v>20.1</v>
      </c>
      <c r="I476" s="103">
        <f t="shared" si="69"/>
        <v>0</v>
      </c>
      <c r="J476" s="103">
        <f t="shared" si="69"/>
        <v>0</v>
      </c>
    </row>
    <row r="477" spans="2:10" ht="12.75" customHeight="1">
      <c r="B477" s="154" t="s">
        <v>272</v>
      </c>
      <c r="C477" s="102" t="s">
        <v>211</v>
      </c>
      <c r="D477" s="102" t="s">
        <v>217</v>
      </c>
      <c r="E477" s="217" t="s">
        <v>435</v>
      </c>
      <c r="F477" s="102" t="s">
        <v>437</v>
      </c>
      <c r="G477" s="102" t="s">
        <v>296</v>
      </c>
      <c r="H477" s="103">
        <f>'Прил. 8'!I735</f>
        <v>20.1</v>
      </c>
      <c r="I477" s="103">
        <f>'Прил. 8'!J735</f>
        <v>0</v>
      </c>
      <c r="J477" s="103">
        <f>'Прил. 8'!K735</f>
        <v>0</v>
      </c>
    </row>
    <row r="478" spans="2:10" ht="12.75" customHeight="1">
      <c r="B478" s="197" t="s">
        <v>276</v>
      </c>
      <c r="C478" s="102" t="s">
        <v>211</v>
      </c>
      <c r="D478" s="102" t="s">
        <v>217</v>
      </c>
      <c r="E478" s="176" t="s">
        <v>277</v>
      </c>
      <c r="F478" s="102"/>
      <c r="G478" s="102"/>
      <c r="H478" s="103">
        <f>H483+H479</f>
        <v>1209.7</v>
      </c>
      <c r="I478" s="103">
        <f>I483+I479</f>
        <v>2940</v>
      </c>
      <c r="J478" s="103">
        <f>J483+J479</f>
        <v>0</v>
      </c>
    </row>
    <row r="479" spans="2:10" ht="28.5" customHeight="1" hidden="1">
      <c r="B479" s="197" t="s">
        <v>341</v>
      </c>
      <c r="C479" s="102" t="s">
        <v>211</v>
      </c>
      <c r="D479" s="102" t="s">
        <v>217</v>
      </c>
      <c r="E479" s="176" t="s">
        <v>342</v>
      </c>
      <c r="F479" s="102"/>
      <c r="G479" s="102"/>
      <c r="H479" s="103">
        <f>H480</f>
        <v>0</v>
      </c>
      <c r="I479" s="143">
        <v>0</v>
      </c>
      <c r="J479" s="143">
        <v>0</v>
      </c>
    </row>
    <row r="480" spans="2:10" ht="12.75" customHeight="1" hidden="1">
      <c r="B480" s="157" t="s">
        <v>288</v>
      </c>
      <c r="C480" s="102" t="s">
        <v>211</v>
      </c>
      <c r="D480" s="102" t="s">
        <v>217</v>
      </c>
      <c r="E480" s="176" t="s">
        <v>342</v>
      </c>
      <c r="F480" s="102" t="s">
        <v>289</v>
      </c>
      <c r="G480" s="102"/>
      <c r="H480" s="103">
        <f>H481</f>
        <v>0</v>
      </c>
      <c r="I480" s="143">
        <v>0</v>
      </c>
      <c r="J480" s="143">
        <v>0</v>
      </c>
    </row>
    <row r="481" spans="2:10" ht="12.75" customHeight="1" hidden="1">
      <c r="B481" s="157" t="s">
        <v>290</v>
      </c>
      <c r="C481" s="102" t="s">
        <v>211</v>
      </c>
      <c r="D481" s="102" t="s">
        <v>217</v>
      </c>
      <c r="E481" s="176" t="s">
        <v>342</v>
      </c>
      <c r="F481" s="102" t="s">
        <v>291</v>
      </c>
      <c r="G481" s="102"/>
      <c r="H481" s="103">
        <f>H482</f>
        <v>0</v>
      </c>
      <c r="I481" s="143">
        <v>0</v>
      </c>
      <c r="J481" s="143">
        <v>0</v>
      </c>
    </row>
    <row r="482" spans="2:10" ht="12.75" customHeight="1" hidden="1">
      <c r="B482" s="154" t="s">
        <v>272</v>
      </c>
      <c r="C482" s="102" t="s">
        <v>211</v>
      </c>
      <c r="D482" s="102" t="s">
        <v>217</v>
      </c>
      <c r="E482" s="176" t="s">
        <v>342</v>
      </c>
      <c r="F482" s="102" t="s">
        <v>291</v>
      </c>
      <c r="G482" s="102" t="s">
        <v>296</v>
      </c>
      <c r="H482" s="103">
        <f>'Прил. 8'!I740</f>
        <v>0</v>
      </c>
      <c r="I482" s="103">
        <f>'Прил. 8'!J740</f>
        <v>0</v>
      </c>
      <c r="J482" s="103">
        <f>'Прил. 8'!K740</f>
        <v>0</v>
      </c>
    </row>
    <row r="483" spans="2:10" ht="15.75" customHeight="1">
      <c r="B483" s="197" t="s">
        <v>216</v>
      </c>
      <c r="C483" s="102" t="s">
        <v>211</v>
      </c>
      <c r="D483" s="102" t="s">
        <v>217</v>
      </c>
      <c r="E483" s="176" t="s">
        <v>438</v>
      </c>
      <c r="F483" s="102"/>
      <c r="G483" s="102"/>
      <c r="H483" s="103">
        <f aca="true" t="shared" si="70" ref="H483:J485">H484</f>
        <v>1209.7</v>
      </c>
      <c r="I483" s="103">
        <f t="shared" si="70"/>
        <v>2940</v>
      </c>
      <c r="J483" s="103">
        <f t="shared" si="70"/>
        <v>0</v>
      </c>
    </row>
    <row r="484" spans="2:10" ht="12.75" customHeight="1">
      <c r="B484" s="157" t="s">
        <v>288</v>
      </c>
      <c r="C484" s="102" t="s">
        <v>211</v>
      </c>
      <c r="D484" s="102" t="s">
        <v>217</v>
      </c>
      <c r="E484" s="176" t="s">
        <v>438</v>
      </c>
      <c r="F484" s="102" t="s">
        <v>289</v>
      </c>
      <c r="G484" s="102"/>
      <c r="H484" s="103">
        <f t="shared" si="70"/>
        <v>1209.7</v>
      </c>
      <c r="I484" s="103">
        <f t="shared" si="70"/>
        <v>2940</v>
      </c>
      <c r="J484" s="103">
        <f t="shared" si="70"/>
        <v>0</v>
      </c>
    </row>
    <row r="485" spans="2:10" ht="12.75" customHeight="1">
      <c r="B485" s="157" t="s">
        <v>290</v>
      </c>
      <c r="C485" s="102" t="s">
        <v>211</v>
      </c>
      <c r="D485" s="102" t="s">
        <v>217</v>
      </c>
      <c r="E485" s="176" t="s">
        <v>438</v>
      </c>
      <c r="F485" s="102" t="s">
        <v>291</v>
      </c>
      <c r="G485" s="102"/>
      <c r="H485" s="103">
        <f t="shared" si="70"/>
        <v>1209.7</v>
      </c>
      <c r="I485" s="103">
        <f t="shared" si="70"/>
        <v>2940</v>
      </c>
      <c r="J485" s="103">
        <f t="shared" si="70"/>
        <v>0</v>
      </c>
    </row>
    <row r="486" spans="2:10" ht="12.75" customHeight="1">
      <c r="B486" s="154" t="s">
        <v>272</v>
      </c>
      <c r="C486" s="102" t="s">
        <v>211</v>
      </c>
      <c r="D486" s="102" t="s">
        <v>217</v>
      </c>
      <c r="E486" s="176" t="s">
        <v>438</v>
      </c>
      <c r="F486" s="102" t="s">
        <v>291</v>
      </c>
      <c r="G486" s="102" t="s">
        <v>296</v>
      </c>
      <c r="H486" s="103">
        <f>'Прил. 8'!I383+'Прил. 8'!I744</f>
        <v>1209.7</v>
      </c>
      <c r="I486" s="103">
        <f>'Прил. 8'!J383+'Прил. 8'!J744</f>
        <v>2940</v>
      </c>
      <c r="J486" s="103">
        <f>'Прил. 8'!K383+'Прил. 8'!K744</f>
        <v>0</v>
      </c>
    </row>
    <row r="487" spans="2:10" ht="12.75" customHeight="1" hidden="1">
      <c r="B487" s="156" t="s">
        <v>276</v>
      </c>
      <c r="C487" s="102" t="s">
        <v>211</v>
      </c>
      <c r="D487" s="102" t="s">
        <v>217</v>
      </c>
      <c r="E487" s="170" t="s">
        <v>277</v>
      </c>
      <c r="F487" s="102"/>
      <c r="G487" s="102"/>
      <c r="H487" s="143">
        <f aca="true" t="shared" si="71" ref="H487:J490">H488</f>
        <v>0</v>
      </c>
      <c r="I487" s="143">
        <f t="shared" si="71"/>
        <v>0</v>
      </c>
      <c r="J487" s="143">
        <f t="shared" si="71"/>
        <v>0</v>
      </c>
    </row>
    <row r="488" spans="2:10" ht="27.75" customHeight="1" hidden="1">
      <c r="B488" s="156" t="s">
        <v>341</v>
      </c>
      <c r="C488" s="102" t="s">
        <v>211</v>
      </c>
      <c r="D488" s="102" t="s">
        <v>217</v>
      </c>
      <c r="E488" s="170" t="s">
        <v>342</v>
      </c>
      <c r="F488" s="102"/>
      <c r="G488" s="102"/>
      <c r="H488" s="143">
        <f t="shared" si="71"/>
        <v>0</v>
      </c>
      <c r="I488" s="143">
        <f t="shared" si="71"/>
        <v>0</v>
      </c>
      <c r="J488" s="143">
        <f t="shared" si="71"/>
        <v>0</v>
      </c>
    </row>
    <row r="489" spans="2:10" ht="14.25" customHeight="1" hidden="1">
      <c r="B489" s="157" t="s">
        <v>288</v>
      </c>
      <c r="C489" s="102" t="s">
        <v>211</v>
      </c>
      <c r="D489" s="102" t="s">
        <v>217</v>
      </c>
      <c r="E489" s="170" t="s">
        <v>342</v>
      </c>
      <c r="F489" s="102" t="s">
        <v>289</v>
      </c>
      <c r="G489" s="102"/>
      <c r="H489" s="143">
        <f t="shared" si="71"/>
        <v>0</v>
      </c>
      <c r="I489" s="143">
        <f t="shared" si="71"/>
        <v>0</v>
      </c>
      <c r="J489" s="143">
        <f t="shared" si="71"/>
        <v>0</v>
      </c>
    </row>
    <row r="490" spans="2:10" ht="14.25" customHeight="1" hidden="1">
      <c r="B490" s="157" t="s">
        <v>290</v>
      </c>
      <c r="C490" s="102" t="s">
        <v>211</v>
      </c>
      <c r="D490" s="102" t="s">
        <v>217</v>
      </c>
      <c r="E490" s="170" t="s">
        <v>342</v>
      </c>
      <c r="F490" s="102" t="s">
        <v>291</v>
      </c>
      <c r="G490" s="102"/>
      <c r="H490" s="143">
        <f t="shared" si="71"/>
        <v>0</v>
      </c>
      <c r="I490" s="143">
        <f t="shared" si="71"/>
        <v>0</v>
      </c>
      <c r="J490" s="143">
        <f t="shared" si="71"/>
        <v>0</v>
      </c>
    </row>
    <row r="491" spans="2:10" ht="14.25" customHeight="1" hidden="1">
      <c r="B491" s="154" t="s">
        <v>272</v>
      </c>
      <c r="C491" s="102" t="s">
        <v>211</v>
      </c>
      <c r="D491" s="102" t="s">
        <v>217</v>
      </c>
      <c r="E491" s="170" t="s">
        <v>342</v>
      </c>
      <c r="F491" s="102" t="s">
        <v>291</v>
      </c>
      <c r="G491" s="102" t="s">
        <v>296</v>
      </c>
      <c r="H491" s="143"/>
      <c r="I491" s="143"/>
      <c r="J491" s="143"/>
    </row>
    <row r="492" spans="2:10" ht="16.5" customHeight="1">
      <c r="B492" s="220" t="s">
        <v>439</v>
      </c>
      <c r="C492" s="102" t="s">
        <v>211</v>
      </c>
      <c r="D492" s="102" t="s">
        <v>217</v>
      </c>
      <c r="E492" s="152" t="s">
        <v>440</v>
      </c>
      <c r="F492" s="102"/>
      <c r="G492" s="102"/>
      <c r="H492" s="143">
        <f>H496+H493</f>
        <v>850</v>
      </c>
      <c r="I492" s="143">
        <f>I496</f>
        <v>0</v>
      </c>
      <c r="J492" s="143">
        <f>J496</f>
        <v>0</v>
      </c>
    </row>
    <row r="493" spans="2:10" ht="14.25">
      <c r="B493" s="164" t="s">
        <v>288</v>
      </c>
      <c r="C493" s="102" t="s">
        <v>211</v>
      </c>
      <c r="D493" s="102" t="s">
        <v>217</v>
      </c>
      <c r="E493" s="152" t="s">
        <v>440</v>
      </c>
      <c r="F493" s="102" t="s">
        <v>289</v>
      </c>
      <c r="G493" s="102"/>
      <c r="H493" s="143">
        <f aca="true" t="shared" si="72" ref="H493:J494">H494</f>
        <v>700</v>
      </c>
      <c r="I493" s="143">
        <f t="shared" si="72"/>
        <v>0</v>
      </c>
      <c r="J493" s="143">
        <f t="shared" si="72"/>
        <v>0</v>
      </c>
    </row>
    <row r="494" spans="2:10" ht="14.25">
      <c r="B494" s="164" t="s">
        <v>290</v>
      </c>
      <c r="C494" s="102" t="s">
        <v>211</v>
      </c>
      <c r="D494" s="102" t="s">
        <v>217</v>
      </c>
      <c r="E494" s="152" t="s">
        <v>440</v>
      </c>
      <c r="F494" s="102" t="s">
        <v>291</v>
      </c>
      <c r="G494" s="102"/>
      <c r="H494" s="143">
        <f t="shared" si="72"/>
        <v>700</v>
      </c>
      <c r="I494" s="143">
        <f t="shared" si="72"/>
        <v>0</v>
      </c>
      <c r="J494" s="143">
        <f t="shared" si="72"/>
        <v>0</v>
      </c>
    </row>
    <row r="495" spans="2:10" ht="14.25">
      <c r="B495" s="167" t="s">
        <v>272</v>
      </c>
      <c r="C495" s="102" t="s">
        <v>211</v>
      </c>
      <c r="D495" s="102" t="s">
        <v>217</v>
      </c>
      <c r="E495" s="152" t="s">
        <v>440</v>
      </c>
      <c r="F495" s="102" t="s">
        <v>291</v>
      </c>
      <c r="G495" s="102" t="s">
        <v>296</v>
      </c>
      <c r="H495" s="143">
        <f>'Прил. 8'!I748</f>
        <v>700</v>
      </c>
      <c r="I495" s="143"/>
      <c r="J495" s="143"/>
    </row>
    <row r="496" spans="2:10" ht="14.25" customHeight="1">
      <c r="B496" s="221" t="s">
        <v>441</v>
      </c>
      <c r="C496" s="102" t="s">
        <v>211</v>
      </c>
      <c r="D496" s="102" t="s">
        <v>217</v>
      </c>
      <c r="E496" s="152" t="s">
        <v>440</v>
      </c>
      <c r="F496" s="102" t="s">
        <v>359</v>
      </c>
      <c r="G496" s="102"/>
      <c r="H496" s="143">
        <f aca="true" t="shared" si="73" ref="H496:J497">H497</f>
        <v>150</v>
      </c>
      <c r="I496" s="143">
        <f t="shared" si="73"/>
        <v>0</v>
      </c>
      <c r="J496" s="143">
        <f t="shared" si="73"/>
        <v>0</v>
      </c>
    </row>
    <row r="497" spans="2:10" ht="14.25" customHeight="1">
      <c r="B497" s="221" t="s">
        <v>442</v>
      </c>
      <c r="C497" s="102" t="s">
        <v>211</v>
      </c>
      <c r="D497" s="102" t="s">
        <v>217</v>
      </c>
      <c r="E497" s="152" t="s">
        <v>440</v>
      </c>
      <c r="F497" s="102" t="s">
        <v>375</v>
      </c>
      <c r="G497" s="102"/>
      <c r="H497" s="143">
        <f t="shared" si="73"/>
        <v>150</v>
      </c>
      <c r="I497" s="143">
        <f t="shared" si="73"/>
        <v>0</v>
      </c>
      <c r="J497" s="143">
        <f t="shared" si="73"/>
        <v>0</v>
      </c>
    </row>
    <row r="498" spans="2:10" ht="14.25" customHeight="1">
      <c r="B498" s="154" t="s">
        <v>272</v>
      </c>
      <c r="C498" s="102" t="s">
        <v>211</v>
      </c>
      <c r="D498" s="102" t="s">
        <v>217</v>
      </c>
      <c r="E498" s="152" t="s">
        <v>440</v>
      </c>
      <c r="F498" s="102" t="s">
        <v>375</v>
      </c>
      <c r="G498" s="102" t="s">
        <v>296</v>
      </c>
      <c r="H498" s="143">
        <f>'Прил. 8'!I593</f>
        <v>150</v>
      </c>
      <c r="I498" s="143">
        <f>'Прил. 8'!J593</f>
        <v>0</v>
      </c>
      <c r="J498" s="143">
        <f>'Прил. 8'!K593</f>
        <v>0</v>
      </c>
    </row>
    <row r="499" spans="2:10" ht="14.25" customHeight="1" hidden="1">
      <c r="B499" s="197" t="s">
        <v>276</v>
      </c>
      <c r="C499" s="102" t="s">
        <v>211</v>
      </c>
      <c r="D499" s="102" t="s">
        <v>217</v>
      </c>
      <c r="E499" s="176" t="s">
        <v>277</v>
      </c>
      <c r="F499" s="102"/>
      <c r="G499" s="102"/>
      <c r="H499" s="143">
        <f aca="true" t="shared" si="74" ref="H499:J502">H500</f>
        <v>0</v>
      </c>
      <c r="I499" s="143">
        <f t="shared" si="74"/>
        <v>0</v>
      </c>
      <c r="J499" s="143">
        <f t="shared" si="74"/>
        <v>0</v>
      </c>
    </row>
    <row r="500" spans="2:10" ht="28.5" customHeight="1" hidden="1">
      <c r="B500" s="222" t="s">
        <v>443</v>
      </c>
      <c r="C500" s="102" t="s">
        <v>211</v>
      </c>
      <c r="D500" s="102" t="s">
        <v>217</v>
      </c>
      <c r="E500" s="176" t="s">
        <v>435</v>
      </c>
      <c r="F500" s="102"/>
      <c r="G500" s="102"/>
      <c r="H500" s="143">
        <f t="shared" si="74"/>
        <v>0</v>
      </c>
      <c r="I500" s="143">
        <f t="shared" si="74"/>
        <v>0</v>
      </c>
      <c r="J500" s="143">
        <f t="shared" si="74"/>
        <v>0</v>
      </c>
    </row>
    <row r="501" spans="2:10" ht="14.25" customHeight="1" hidden="1">
      <c r="B501" s="147" t="s">
        <v>358</v>
      </c>
      <c r="C501" s="102" t="s">
        <v>211</v>
      </c>
      <c r="D501" s="102" t="s">
        <v>217</v>
      </c>
      <c r="E501" s="176" t="s">
        <v>435</v>
      </c>
      <c r="F501" s="102" t="s">
        <v>359</v>
      </c>
      <c r="G501" s="102"/>
      <c r="H501" s="143">
        <f t="shared" si="74"/>
        <v>0</v>
      </c>
      <c r="I501" s="143">
        <f t="shared" si="74"/>
        <v>0</v>
      </c>
      <c r="J501" s="143">
        <f t="shared" si="74"/>
        <v>0</v>
      </c>
    </row>
    <row r="502" spans="2:10" ht="14.25" customHeight="1" hidden="1">
      <c r="B502" s="154" t="s">
        <v>155</v>
      </c>
      <c r="C502" s="102" t="s">
        <v>211</v>
      </c>
      <c r="D502" s="102" t="s">
        <v>217</v>
      </c>
      <c r="E502" s="176" t="s">
        <v>435</v>
      </c>
      <c r="F502" s="102" t="s">
        <v>375</v>
      </c>
      <c r="G502" s="102"/>
      <c r="H502" s="143">
        <f t="shared" si="74"/>
        <v>0</v>
      </c>
      <c r="I502" s="143">
        <f t="shared" si="74"/>
        <v>0</v>
      </c>
      <c r="J502" s="143">
        <f t="shared" si="74"/>
        <v>0</v>
      </c>
    </row>
    <row r="503" spans="2:10" ht="14.25" customHeight="1" hidden="1">
      <c r="B503" s="154" t="s">
        <v>272</v>
      </c>
      <c r="C503" s="102" t="s">
        <v>211</v>
      </c>
      <c r="D503" s="102" t="s">
        <v>217</v>
      </c>
      <c r="E503" s="176" t="s">
        <v>435</v>
      </c>
      <c r="F503" s="102" t="s">
        <v>375</v>
      </c>
      <c r="G503" s="102" t="s">
        <v>296</v>
      </c>
      <c r="H503" s="143">
        <f>'Прил. 8'!I597</f>
        <v>0</v>
      </c>
      <c r="I503" s="143">
        <f>'Прил. 8'!J597</f>
        <v>0</v>
      </c>
      <c r="J503" s="143">
        <f>'Прил. 8'!K597</f>
        <v>0</v>
      </c>
    </row>
    <row r="504" spans="2:10" ht="14.25" customHeight="1">
      <c r="B504" s="204" t="s">
        <v>218</v>
      </c>
      <c r="C504" s="146" t="s">
        <v>211</v>
      </c>
      <c r="D504" s="146" t="s">
        <v>219</v>
      </c>
      <c r="E504" s="170"/>
      <c r="F504" s="102"/>
      <c r="G504" s="102"/>
      <c r="H504" s="143">
        <f>H505+H516</f>
        <v>2611.6000000000004</v>
      </c>
      <c r="I504" s="143">
        <f>I505</f>
        <v>1878.3</v>
      </c>
      <c r="J504" s="143">
        <f>J505</f>
        <v>2078.2999999999997</v>
      </c>
    </row>
    <row r="505" spans="2:10" ht="14.25" customHeight="1">
      <c r="B505" s="154" t="s">
        <v>276</v>
      </c>
      <c r="C505" s="102" t="s">
        <v>211</v>
      </c>
      <c r="D505" s="102" t="s">
        <v>219</v>
      </c>
      <c r="E505" s="175" t="s">
        <v>303</v>
      </c>
      <c r="F505" s="102"/>
      <c r="G505" s="102"/>
      <c r="H505" s="143">
        <f>H506</f>
        <v>2555.3</v>
      </c>
      <c r="I505" s="143">
        <f>I506</f>
        <v>1878.3</v>
      </c>
      <c r="J505" s="143">
        <f>J506</f>
        <v>2078.2999999999997</v>
      </c>
    </row>
    <row r="506" spans="2:10" ht="14.25" customHeight="1">
      <c r="B506" s="159" t="s">
        <v>302</v>
      </c>
      <c r="C506" s="102" t="s">
        <v>211</v>
      </c>
      <c r="D506" s="102" t="s">
        <v>219</v>
      </c>
      <c r="E506" s="175" t="s">
        <v>303</v>
      </c>
      <c r="F506" s="102"/>
      <c r="G506" s="102"/>
      <c r="H506" s="143">
        <f>H509+H512+H515</f>
        <v>2555.3</v>
      </c>
      <c r="I506" s="143">
        <f>I509+I512+I515</f>
        <v>1878.3</v>
      </c>
      <c r="J506" s="143">
        <f>J509+J512+J515</f>
        <v>2078.2999999999997</v>
      </c>
    </row>
    <row r="507" spans="2:10" ht="40.5" customHeight="1">
      <c r="B507" s="147" t="s">
        <v>280</v>
      </c>
      <c r="C507" s="102" t="s">
        <v>211</v>
      </c>
      <c r="D507" s="102" t="s">
        <v>219</v>
      </c>
      <c r="E507" s="175" t="s">
        <v>303</v>
      </c>
      <c r="F507" s="102" t="s">
        <v>281</v>
      </c>
      <c r="G507" s="102"/>
      <c r="H507" s="143">
        <f aca="true" t="shared" si="75" ref="H507:J508">H508</f>
        <v>2255.5</v>
      </c>
      <c r="I507" s="143">
        <f t="shared" si="75"/>
        <v>1852.6</v>
      </c>
      <c r="J507" s="143">
        <f t="shared" si="75"/>
        <v>2052.6</v>
      </c>
    </row>
    <row r="508" spans="2:10" ht="14.25" customHeight="1">
      <c r="B508" s="154" t="s">
        <v>282</v>
      </c>
      <c r="C508" s="102" t="s">
        <v>211</v>
      </c>
      <c r="D508" s="102" t="s">
        <v>219</v>
      </c>
      <c r="E508" s="175" t="s">
        <v>303</v>
      </c>
      <c r="F508" s="102" t="s">
        <v>283</v>
      </c>
      <c r="G508" s="102"/>
      <c r="H508" s="143">
        <f t="shared" si="75"/>
        <v>2255.5</v>
      </c>
      <c r="I508" s="143">
        <f t="shared" si="75"/>
        <v>1852.6</v>
      </c>
      <c r="J508" s="143">
        <f t="shared" si="75"/>
        <v>2052.6</v>
      </c>
    </row>
    <row r="509" spans="2:10" ht="14.25" customHeight="1">
      <c r="B509" s="154" t="s">
        <v>272</v>
      </c>
      <c r="C509" s="102" t="s">
        <v>211</v>
      </c>
      <c r="D509" s="102" t="s">
        <v>219</v>
      </c>
      <c r="E509" s="175" t="s">
        <v>303</v>
      </c>
      <c r="F509" s="102" t="s">
        <v>283</v>
      </c>
      <c r="G509" s="102">
        <v>2</v>
      </c>
      <c r="H509" s="143">
        <f>'Прил. 8'!I754</f>
        <v>2255.5</v>
      </c>
      <c r="I509" s="143">
        <f>'Прил. 8'!J754</f>
        <v>1852.6</v>
      </c>
      <c r="J509" s="143">
        <f>'Прил. 8'!K754</f>
        <v>2052.6</v>
      </c>
    </row>
    <row r="510" spans="2:10" ht="14.25" customHeight="1">
      <c r="B510" s="157" t="s">
        <v>288</v>
      </c>
      <c r="C510" s="102" t="s">
        <v>211</v>
      </c>
      <c r="D510" s="102" t="s">
        <v>219</v>
      </c>
      <c r="E510" s="175" t="s">
        <v>303</v>
      </c>
      <c r="F510" s="102" t="s">
        <v>289</v>
      </c>
      <c r="G510" s="102"/>
      <c r="H510" s="143">
        <f aca="true" t="shared" si="76" ref="H510:J511">H511</f>
        <v>291</v>
      </c>
      <c r="I510" s="143">
        <f t="shared" si="76"/>
        <v>25.7</v>
      </c>
      <c r="J510" s="143">
        <f t="shared" si="76"/>
        <v>25.7</v>
      </c>
    </row>
    <row r="511" spans="2:10" ht="14.25" customHeight="1">
      <c r="B511" s="157" t="s">
        <v>290</v>
      </c>
      <c r="C511" s="102" t="s">
        <v>211</v>
      </c>
      <c r="D511" s="102" t="s">
        <v>219</v>
      </c>
      <c r="E511" s="175" t="s">
        <v>303</v>
      </c>
      <c r="F511" s="102" t="s">
        <v>291</v>
      </c>
      <c r="G511" s="102"/>
      <c r="H511" s="143">
        <f t="shared" si="76"/>
        <v>291</v>
      </c>
      <c r="I511" s="143">
        <f t="shared" si="76"/>
        <v>25.7</v>
      </c>
      <c r="J511" s="143">
        <f t="shared" si="76"/>
        <v>25.7</v>
      </c>
    </row>
    <row r="512" spans="2:10" ht="14.25" customHeight="1">
      <c r="B512" s="154" t="s">
        <v>272</v>
      </c>
      <c r="C512" s="102" t="s">
        <v>211</v>
      </c>
      <c r="D512" s="102" t="s">
        <v>219</v>
      </c>
      <c r="E512" s="175" t="s">
        <v>303</v>
      </c>
      <c r="F512" s="102" t="s">
        <v>291</v>
      </c>
      <c r="G512" s="102">
        <v>2</v>
      </c>
      <c r="H512" s="143">
        <f>'Прил. 8'!I757</f>
        <v>291</v>
      </c>
      <c r="I512" s="143">
        <f>'Прил. 8'!J757</f>
        <v>25.7</v>
      </c>
      <c r="J512" s="143">
        <f>'Прил. 8'!K757</f>
        <v>25.7</v>
      </c>
    </row>
    <row r="513" spans="2:10" ht="14.25" customHeight="1">
      <c r="B513" s="158" t="s">
        <v>292</v>
      </c>
      <c r="C513" s="102" t="s">
        <v>211</v>
      </c>
      <c r="D513" s="102" t="s">
        <v>219</v>
      </c>
      <c r="E513" s="175" t="s">
        <v>303</v>
      </c>
      <c r="F513" s="96">
        <v>800</v>
      </c>
      <c r="G513" s="160"/>
      <c r="H513" s="143">
        <f aca="true" t="shared" si="77" ref="H513:J514">H514</f>
        <v>8.8</v>
      </c>
      <c r="I513" s="143">
        <f t="shared" si="77"/>
        <v>0</v>
      </c>
      <c r="J513" s="143">
        <f t="shared" si="77"/>
        <v>0</v>
      </c>
    </row>
    <row r="514" spans="2:10" ht="14.25" customHeight="1">
      <c r="B514" s="158" t="s">
        <v>294</v>
      </c>
      <c r="C514" s="102" t="s">
        <v>211</v>
      </c>
      <c r="D514" s="102" t="s">
        <v>219</v>
      </c>
      <c r="E514" s="175" t="s">
        <v>303</v>
      </c>
      <c r="F514" s="96">
        <v>850</v>
      </c>
      <c r="G514" s="160"/>
      <c r="H514" s="143">
        <f t="shared" si="77"/>
        <v>8.8</v>
      </c>
      <c r="I514" s="143">
        <f t="shared" si="77"/>
        <v>0</v>
      </c>
      <c r="J514" s="143">
        <f t="shared" si="77"/>
        <v>0</v>
      </c>
    </row>
    <row r="515" spans="2:10" ht="14.25" customHeight="1">
      <c r="B515" s="158" t="s">
        <v>272</v>
      </c>
      <c r="C515" s="102" t="s">
        <v>211</v>
      </c>
      <c r="D515" s="102" t="s">
        <v>219</v>
      </c>
      <c r="E515" s="175" t="s">
        <v>303</v>
      </c>
      <c r="F515" s="96">
        <v>850</v>
      </c>
      <c r="G515" s="96">
        <v>2</v>
      </c>
      <c r="H515" s="143">
        <f>'Прил. 8'!I760</f>
        <v>8.8</v>
      </c>
      <c r="I515" s="143">
        <f>'Прил. 8'!J760</f>
        <v>0</v>
      </c>
      <c r="J515" s="143">
        <f>'Прил. 8'!K760</f>
        <v>0</v>
      </c>
    </row>
    <row r="516" spans="2:10" ht="41.25" customHeight="1">
      <c r="B516" s="151" t="s">
        <v>284</v>
      </c>
      <c r="C516" s="102" t="s">
        <v>211</v>
      </c>
      <c r="D516" s="102" t="s">
        <v>219</v>
      </c>
      <c r="E516" s="176" t="s">
        <v>285</v>
      </c>
      <c r="F516" s="223"/>
      <c r="G516" s="223"/>
      <c r="H516" s="224">
        <f aca="true" t="shared" si="78" ref="H516:J518">H517</f>
        <v>56.3</v>
      </c>
      <c r="I516" s="224">
        <f t="shared" si="78"/>
        <v>0</v>
      </c>
      <c r="J516" s="224">
        <f t="shared" si="78"/>
        <v>0</v>
      </c>
    </row>
    <row r="517" spans="2:10" ht="41.25" customHeight="1">
      <c r="B517" s="153" t="s">
        <v>280</v>
      </c>
      <c r="C517" s="102" t="s">
        <v>211</v>
      </c>
      <c r="D517" s="102" t="s">
        <v>219</v>
      </c>
      <c r="E517" s="176" t="s">
        <v>285</v>
      </c>
      <c r="F517" s="102" t="s">
        <v>281</v>
      </c>
      <c r="G517" s="102"/>
      <c r="H517" s="224">
        <f t="shared" si="78"/>
        <v>56.3</v>
      </c>
      <c r="I517" s="224">
        <f t="shared" si="78"/>
        <v>0</v>
      </c>
      <c r="J517" s="224">
        <f t="shared" si="78"/>
        <v>0</v>
      </c>
    </row>
    <row r="518" spans="2:10" ht="14.25" customHeight="1">
      <c r="B518" s="154" t="s">
        <v>282</v>
      </c>
      <c r="C518" s="102" t="s">
        <v>211</v>
      </c>
      <c r="D518" s="102" t="s">
        <v>219</v>
      </c>
      <c r="E518" s="176" t="s">
        <v>285</v>
      </c>
      <c r="F518" s="102" t="s">
        <v>283</v>
      </c>
      <c r="G518" s="102"/>
      <c r="H518" s="103">
        <f t="shared" si="78"/>
        <v>56.3</v>
      </c>
      <c r="I518" s="103">
        <f t="shared" si="78"/>
        <v>0</v>
      </c>
      <c r="J518" s="103">
        <f t="shared" si="78"/>
        <v>0</v>
      </c>
    </row>
    <row r="519" spans="2:10" ht="14.25" customHeight="1">
      <c r="B519" s="154" t="s">
        <v>273</v>
      </c>
      <c r="C519" s="102" t="s">
        <v>211</v>
      </c>
      <c r="D519" s="102" t="s">
        <v>219</v>
      </c>
      <c r="E519" s="176" t="s">
        <v>285</v>
      </c>
      <c r="F519" s="102" t="s">
        <v>283</v>
      </c>
      <c r="G519" s="102" t="s">
        <v>332</v>
      </c>
      <c r="H519" s="103">
        <f>'Прил. 8'!I764</f>
        <v>56.3</v>
      </c>
      <c r="I519" s="103">
        <f>'Прил. 8'!J764</f>
        <v>0</v>
      </c>
      <c r="J519" s="103">
        <f>'Прил. 8'!K764</f>
        <v>0</v>
      </c>
    </row>
    <row r="520" spans="2:10" ht="14.25" customHeight="1" hidden="1">
      <c r="B520" s="225" t="s">
        <v>220</v>
      </c>
      <c r="C520" s="101" t="s">
        <v>221</v>
      </c>
      <c r="D520" s="101"/>
      <c r="E520" s="10"/>
      <c r="F520" s="117"/>
      <c r="G520" s="117"/>
      <c r="H520" s="99">
        <f>H523</f>
        <v>0</v>
      </c>
      <c r="I520" s="99">
        <f>I523</f>
        <v>0</v>
      </c>
      <c r="J520" s="99">
        <f>J523</f>
        <v>0</v>
      </c>
    </row>
    <row r="521" spans="2:10" ht="14.25" customHeight="1" hidden="1">
      <c r="B521" s="144" t="s">
        <v>272</v>
      </c>
      <c r="C521" s="101"/>
      <c r="D521" s="101"/>
      <c r="E521" s="10"/>
      <c r="F521" s="117"/>
      <c r="G521" s="117">
        <v>2</v>
      </c>
      <c r="H521" s="99">
        <f>H528</f>
        <v>0</v>
      </c>
      <c r="I521" s="99"/>
      <c r="J521" s="99"/>
    </row>
    <row r="522" spans="2:10" ht="14.25" customHeight="1" hidden="1">
      <c r="B522" s="144" t="s">
        <v>273</v>
      </c>
      <c r="C522" s="101"/>
      <c r="D522" s="101"/>
      <c r="E522" s="10"/>
      <c r="F522" s="117"/>
      <c r="G522" s="117">
        <v>3</v>
      </c>
      <c r="H522" s="99">
        <f>H529</f>
        <v>0</v>
      </c>
      <c r="I522" s="99">
        <f>I523</f>
        <v>0</v>
      </c>
      <c r="J522" s="99">
        <f>J523</f>
        <v>0</v>
      </c>
    </row>
    <row r="523" spans="2:10" ht="14.25" customHeight="1" hidden="1">
      <c r="B523" s="226" t="s">
        <v>222</v>
      </c>
      <c r="C523" s="146" t="s">
        <v>221</v>
      </c>
      <c r="D523" s="146" t="s">
        <v>223</v>
      </c>
      <c r="E523" s="227"/>
      <c r="F523" s="228"/>
      <c r="G523" s="228"/>
      <c r="H523" s="229">
        <f>H525</f>
        <v>0</v>
      </c>
      <c r="I523" s="229">
        <f>I525</f>
        <v>0</v>
      </c>
      <c r="J523" s="229">
        <f>J525</f>
        <v>0</v>
      </c>
    </row>
    <row r="524" spans="2:10" ht="27.75" customHeight="1" hidden="1">
      <c r="B524" s="222" t="s">
        <v>443</v>
      </c>
      <c r="C524" s="102" t="s">
        <v>221</v>
      </c>
      <c r="D524" s="102" t="s">
        <v>223</v>
      </c>
      <c r="E524" s="176" t="s">
        <v>421</v>
      </c>
      <c r="F524" s="118"/>
      <c r="G524" s="118"/>
      <c r="H524" s="103">
        <f aca="true" t="shared" si="79" ref="H524:J526">H525</f>
        <v>0</v>
      </c>
      <c r="I524" s="103">
        <f t="shared" si="79"/>
        <v>0</v>
      </c>
      <c r="J524" s="103">
        <f t="shared" si="79"/>
        <v>0</v>
      </c>
    </row>
    <row r="525" spans="2:10" ht="27.75" customHeight="1" hidden="1">
      <c r="B525" s="158" t="s">
        <v>444</v>
      </c>
      <c r="C525" s="102" t="s">
        <v>221</v>
      </c>
      <c r="D525" s="102" t="s">
        <v>223</v>
      </c>
      <c r="E525" s="176" t="s">
        <v>445</v>
      </c>
      <c r="F525" s="118"/>
      <c r="G525" s="118"/>
      <c r="H525" s="103">
        <f t="shared" si="79"/>
        <v>0</v>
      </c>
      <c r="I525" s="103">
        <f t="shared" si="79"/>
        <v>0</v>
      </c>
      <c r="J525" s="103">
        <f t="shared" si="79"/>
        <v>0</v>
      </c>
    </row>
    <row r="526" spans="2:10" ht="14.25" customHeight="1" hidden="1">
      <c r="B526" s="157" t="s">
        <v>288</v>
      </c>
      <c r="C526" s="102" t="s">
        <v>221</v>
      </c>
      <c r="D526" s="102" t="s">
        <v>223</v>
      </c>
      <c r="E526" s="176" t="s">
        <v>445</v>
      </c>
      <c r="F526" s="118">
        <v>200</v>
      </c>
      <c r="G526" s="118"/>
      <c r="H526" s="103">
        <f t="shared" si="79"/>
        <v>0</v>
      </c>
      <c r="I526" s="103">
        <f t="shared" si="79"/>
        <v>0</v>
      </c>
      <c r="J526" s="103">
        <f t="shared" si="79"/>
        <v>0</v>
      </c>
    </row>
    <row r="527" spans="2:10" ht="14.25" customHeight="1" hidden="1">
      <c r="B527" s="157" t="s">
        <v>290</v>
      </c>
      <c r="C527" s="102" t="s">
        <v>221</v>
      </c>
      <c r="D527" s="102" t="s">
        <v>223</v>
      </c>
      <c r="E527" s="176" t="s">
        <v>445</v>
      </c>
      <c r="F527" s="118">
        <v>240</v>
      </c>
      <c r="G527" s="118"/>
      <c r="H527" s="103">
        <f>H529+H528</f>
        <v>0</v>
      </c>
      <c r="I527" s="103">
        <f>I529</f>
        <v>0</v>
      </c>
      <c r="J527" s="103">
        <f>J529</f>
        <v>0</v>
      </c>
    </row>
    <row r="528" spans="2:10" ht="14.25" customHeight="1" hidden="1">
      <c r="B528" s="154" t="s">
        <v>272</v>
      </c>
      <c r="C528" s="102" t="s">
        <v>221</v>
      </c>
      <c r="D528" s="102" t="s">
        <v>223</v>
      </c>
      <c r="E528" s="176" t="s">
        <v>445</v>
      </c>
      <c r="F528" s="118">
        <v>240</v>
      </c>
      <c r="G528" s="118">
        <v>2</v>
      </c>
      <c r="H528" s="103">
        <f>'Прил. 8'!I771</f>
        <v>0</v>
      </c>
      <c r="I528" s="103">
        <f>'Прил. 8'!J771</f>
        <v>0</v>
      </c>
      <c r="J528" s="103">
        <f>'Прил. 8'!K771</f>
        <v>0</v>
      </c>
    </row>
    <row r="529" spans="2:10" ht="15.75" customHeight="1" hidden="1">
      <c r="B529" s="154" t="s">
        <v>273</v>
      </c>
      <c r="C529" s="102" t="s">
        <v>221</v>
      </c>
      <c r="D529" s="102" t="s">
        <v>223</v>
      </c>
      <c r="E529" s="176" t="s">
        <v>445</v>
      </c>
      <c r="F529" s="118">
        <v>240</v>
      </c>
      <c r="G529" s="118">
        <v>3</v>
      </c>
      <c r="H529" s="103">
        <f>'Прил. 8'!I772</f>
        <v>0</v>
      </c>
      <c r="I529" s="103">
        <f>'Прил. 8'!J772</f>
        <v>0</v>
      </c>
      <c r="J529" s="103">
        <f>'Прил. 8'!K772</f>
        <v>0</v>
      </c>
    </row>
    <row r="530" spans="2:10" ht="12.75" customHeight="1">
      <c r="B530" s="144" t="s">
        <v>224</v>
      </c>
      <c r="C530" s="101" t="s">
        <v>225</v>
      </c>
      <c r="D530" s="101"/>
      <c r="E530" s="101"/>
      <c r="F530" s="101"/>
      <c r="G530" s="101"/>
      <c r="H530" s="142">
        <f>H534+H566+H634+H695+H835</f>
        <v>184455.00000000003</v>
      </c>
      <c r="I530" s="142">
        <f>I534+I566+I634+I695+I835</f>
        <v>147707.4</v>
      </c>
      <c r="J530" s="142">
        <f>J534+J566+J634+J695+J835</f>
        <v>147201.2</v>
      </c>
    </row>
    <row r="531" spans="2:10" ht="12.75" customHeight="1">
      <c r="B531" s="144" t="s">
        <v>272</v>
      </c>
      <c r="C531" s="101"/>
      <c r="D531" s="101"/>
      <c r="E531" s="101"/>
      <c r="F531" s="101"/>
      <c r="G531" s="101" t="s">
        <v>296</v>
      </c>
      <c r="H531" s="142">
        <f>H541+H584+H590+H594+H616+H622+H653+H673+H701+H778+H842+H845+H848+H853+H856+H859+H706+H573+H657+H660+H663+H666+H551+H633+H678+H685+H692</f>
        <v>70022.19999999997</v>
      </c>
      <c r="I531" s="142">
        <f>I541+I584+I590+I594+I616+I622+I653+I673+I701+I778+I842+I845+I848+I853+I856+I859+I706+I573+I657+I660+I663+I666+I551+I633+I678+I685+I692</f>
        <v>52645.200000000004</v>
      </c>
      <c r="J531" s="142">
        <f>J541+J584+J590+J594+J616+J622+J653+J673+J701+J778+J842+J845+J848+J853+J856+J859+J706+J573+J657+J660+J663+J666+J551+J633+J678+J685+J692</f>
        <v>55152.299999999996</v>
      </c>
    </row>
    <row r="532" spans="2:10" ht="12.75" customHeight="1">
      <c r="B532" s="144" t="s">
        <v>273</v>
      </c>
      <c r="C532" s="101"/>
      <c r="D532" s="101"/>
      <c r="E532" s="101"/>
      <c r="F532" s="101"/>
      <c r="G532" s="101" t="s">
        <v>332</v>
      </c>
      <c r="H532" s="142">
        <f>H546+H565+H589+H595+H600+H605+H617+H623+H628+H863+H679+H686+H693</f>
        <v>97400.69999999998</v>
      </c>
      <c r="I532" s="142">
        <f>I546+I565+I589+I595+I600+I605+I617+I623+I628+I863+I679+I686+I693</f>
        <v>82042.59999999999</v>
      </c>
      <c r="J532" s="142">
        <f>J546+J565+J589+J595+J600+J605+J617+J623+J628+J863+J679+J686+J693</f>
        <v>80218.19999999998</v>
      </c>
    </row>
    <row r="533" spans="2:10" ht="12.75" customHeight="1">
      <c r="B533" s="144" t="s">
        <v>274</v>
      </c>
      <c r="C533" s="101"/>
      <c r="D533" s="101"/>
      <c r="E533" s="101"/>
      <c r="F533" s="101"/>
      <c r="G533" s="101" t="s">
        <v>306</v>
      </c>
      <c r="H533" s="142">
        <f>H624+H596+H611+H680+H687+H694</f>
        <v>17032.100000000002</v>
      </c>
      <c r="I533" s="142">
        <f>I624+I596+I611+I680+I687+I694</f>
        <v>13019.599999999999</v>
      </c>
      <c r="J533" s="142">
        <f>J624+J596+J611+J680+J687+J694</f>
        <v>11830.7</v>
      </c>
    </row>
    <row r="534" spans="2:10" ht="12.75" customHeight="1">
      <c r="B534" s="188" t="s">
        <v>226</v>
      </c>
      <c r="C534" s="146" t="s">
        <v>225</v>
      </c>
      <c r="D534" s="146" t="s">
        <v>227</v>
      </c>
      <c r="E534" s="101"/>
      <c r="F534" s="101"/>
      <c r="G534" s="101"/>
      <c r="H534" s="143">
        <f>H535+H542+H561+H547</f>
        <v>26017.699999999997</v>
      </c>
      <c r="I534" s="143">
        <f>I535+I542+I561+I547</f>
        <v>22935.199999999997</v>
      </c>
      <c r="J534" s="143">
        <f>J535+J542+J561+J547</f>
        <v>22437</v>
      </c>
    </row>
    <row r="535" spans="2:10" ht="27.75" customHeight="1">
      <c r="B535" s="230" t="s">
        <v>446</v>
      </c>
      <c r="C535" s="102" t="s">
        <v>225</v>
      </c>
      <c r="D535" s="102" t="s">
        <v>227</v>
      </c>
      <c r="E535" s="169" t="s">
        <v>447</v>
      </c>
      <c r="F535" s="102"/>
      <c r="G535" s="102"/>
      <c r="H535" s="143">
        <f aca="true" t="shared" si="80" ref="H535:H540">H536</f>
        <v>11367.3</v>
      </c>
      <c r="I535" s="143">
        <f aca="true" t="shared" si="81" ref="I535:I540">I536</f>
        <v>8831.4</v>
      </c>
      <c r="J535" s="143">
        <f aca="true" t="shared" si="82" ref="J535:J540">J536</f>
        <v>8531.4</v>
      </c>
    </row>
    <row r="536" spans="2:10" ht="14.25" customHeight="1">
      <c r="B536" s="172" t="s">
        <v>448</v>
      </c>
      <c r="C536" s="102" t="s">
        <v>225</v>
      </c>
      <c r="D536" s="102" t="s">
        <v>227</v>
      </c>
      <c r="E536" s="170" t="s">
        <v>449</v>
      </c>
      <c r="F536" s="102"/>
      <c r="G536" s="102"/>
      <c r="H536" s="143">
        <f t="shared" si="80"/>
        <v>11367.3</v>
      </c>
      <c r="I536" s="143">
        <f t="shared" si="81"/>
        <v>8831.4</v>
      </c>
      <c r="J536" s="143">
        <f t="shared" si="82"/>
        <v>8531.4</v>
      </c>
    </row>
    <row r="537" spans="2:10" ht="14.25" customHeight="1">
      <c r="B537" s="172" t="s">
        <v>450</v>
      </c>
      <c r="C537" s="102" t="s">
        <v>225</v>
      </c>
      <c r="D537" s="102" t="s">
        <v>227</v>
      </c>
      <c r="E537" s="170" t="s">
        <v>451</v>
      </c>
      <c r="F537" s="102"/>
      <c r="G537" s="102"/>
      <c r="H537" s="143">
        <f t="shared" si="80"/>
        <v>11367.3</v>
      </c>
      <c r="I537" s="143">
        <f t="shared" si="81"/>
        <v>8831.4</v>
      </c>
      <c r="J537" s="143">
        <f t="shared" si="82"/>
        <v>8531.4</v>
      </c>
    </row>
    <row r="538" spans="2:10" ht="14.25" customHeight="1">
      <c r="B538" s="171" t="s">
        <v>452</v>
      </c>
      <c r="C538" s="102" t="s">
        <v>225</v>
      </c>
      <c r="D538" s="102" t="s">
        <v>227</v>
      </c>
      <c r="E538" s="169" t="s">
        <v>453</v>
      </c>
      <c r="F538" s="102"/>
      <c r="G538" s="102"/>
      <c r="H538" s="143">
        <f t="shared" si="80"/>
        <v>11367.3</v>
      </c>
      <c r="I538" s="143">
        <f t="shared" si="81"/>
        <v>8831.4</v>
      </c>
      <c r="J538" s="143">
        <f t="shared" si="82"/>
        <v>8531.4</v>
      </c>
    </row>
    <row r="539" spans="2:10" ht="14.25" customHeight="1">
      <c r="B539" s="154" t="s">
        <v>454</v>
      </c>
      <c r="C539" s="102" t="s">
        <v>225</v>
      </c>
      <c r="D539" s="102" t="s">
        <v>227</v>
      </c>
      <c r="E539" s="169" t="s">
        <v>453</v>
      </c>
      <c r="F539" s="102" t="s">
        <v>362</v>
      </c>
      <c r="G539" s="102"/>
      <c r="H539" s="143">
        <f t="shared" si="80"/>
        <v>11367.3</v>
      </c>
      <c r="I539" s="143">
        <f t="shared" si="81"/>
        <v>8831.4</v>
      </c>
      <c r="J539" s="143">
        <f t="shared" si="82"/>
        <v>8531.4</v>
      </c>
    </row>
    <row r="540" spans="2:10" ht="12.75" customHeight="1">
      <c r="B540" s="154" t="s">
        <v>455</v>
      </c>
      <c r="C540" s="102" t="s">
        <v>225</v>
      </c>
      <c r="D540" s="102" t="s">
        <v>227</v>
      </c>
      <c r="E540" s="169" t="s">
        <v>453</v>
      </c>
      <c r="F540" s="102">
        <v>610</v>
      </c>
      <c r="G540" s="102"/>
      <c r="H540" s="143">
        <f t="shared" si="80"/>
        <v>11367.3</v>
      </c>
      <c r="I540" s="143">
        <f t="shared" si="81"/>
        <v>8831.4</v>
      </c>
      <c r="J540" s="143">
        <f t="shared" si="82"/>
        <v>8531.4</v>
      </c>
    </row>
    <row r="541" spans="2:16" ht="14.25" customHeight="1">
      <c r="B541" s="154" t="s">
        <v>272</v>
      </c>
      <c r="C541" s="102" t="s">
        <v>225</v>
      </c>
      <c r="D541" s="102" t="s">
        <v>227</v>
      </c>
      <c r="E541" s="169" t="s">
        <v>453</v>
      </c>
      <c r="F541" s="102">
        <v>610</v>
      </c>
      <c r="G541" s="102">
        <v>2</v>
      </c>
      <c r="H541" s="143">
        <f>'Прил. 8'!I818</f>
        <v>11367.3</v>
      </c>
      <c r="I541" s="143">
        <f>'Прил. 8'!J818</f>
        <v>8831.4</v>
      </c>
      <c r="J541" s="143">
        <f>'Прил. 8'!K818</f>
        <v>8531.4</v>
      </c>
      <c r="L541" s="231"/>
      <c r="M541" s="231"/>
      <c r="N541" s="231"/>
      <c r="O541" s="231"/>
      <c r="P541" s="231"/>
    </row>
    <row r="542" spans="2:10" ht="66.75" customHeight="1">
      <c r="B542" s="232" t="s">
        <v>456</v>
      </c>
      <c r="C542" s="102" t="s">
        <v>225</v>
      </c>
      <c r="D542" s="102" t="s">
        <v>227</v>
      </c>
      <c r="E542" s="233" t="s">
        <v>457</v>
      </c>
      <c r="F542" s="102"/>
      <c r="G542" s="102"/>
      <c r="H542" s="143">
        <f aca="true" t="shared" si="83" ref="H542:J545">H543</f>
        <v>14650.4</v>
      </c>
      <c r="I542" s="143">
        <f t="shared" si="83"/>
        <v>14103.8</v>
      </c>
      <c r="J542" s="143">
        <f t="shared" si="83"/>
        <v>13905.6</v>
      </c>
    </row>
    <row r="543" spans="2:10" ht="14.25" customHeight="1">
      <c r="B543" s="172" t="s">
        <v>450</v>
      </c>
      <c r="C543" s="102" t="s">
        <v>225</v>
      </c>
      <c r="D543" s="102" t="s">
        <v>227</v>
      </c>
      <c r="E543" s="233" t="s">
        <v>458</v>
      </c>
      <c r="F543" s="102"/>
      <c r="G543" s="102"/>
      <c r="H543" s="143">
        <f t="shared" si="83"/>
        <v>14650.4</v>
      </c>
      <c r="I543" s="143">
        <f t="shared" si="83"/>
        <v>14103.8</v>
      </c>
      <c r="J543" s="143">
        <f t="shared" si="83"/>
        <v>13905.6</v>
      </c>
    </row>
    <row r="544" spans="2:10" ht="14.25" customHeight="1">
      <c r="B544" s="154" t="s">
        <v>454</v>
      </c>
      <c r="C544" s="102" t="s">
        <v>225</v>
      </c>
      <c r="D544" s="102" t="s">
        <v>227</v>
      </c>
      <c r="E544" s="233" t="s">
        <v>458</v>
      </c>
      <c r="F544" s="102" t="s">
        <v>362</v>
      </c>
      <c r="G544" s="102"/>
      <c r="H544" s="143">
        <f t="shared" si="83"/>
        <v>14650.4</v>
      </c>
      <c r="I544" s="143">
        <f t="shared" si="83"/>
        <v>14103.8</v>
      </c>
      <c r="J544" s="143">
        <f t="shared" si="83"/>
        <v>13905.6</v>
      </c>
    </row>
    <row r="545" spans="2:10" ht="14.25" customHeight="1">
      <c r="B545" s="154" t="s">
        <v>455</v>
      </c>
      <c r="C545" s="102" t="s">
        <v>225</v>
      </c>
      <c r="D545" s="102" t="s">
        <v>227</v>
      </c>
      <c r="E545" s="233" t="s">
        <v>458</v>
      </c>
      <c r="F545" s="102">
        <v>610</v>
      </c>
      <c r="G545" s="102"/>
      <c r="H545" s="143">
        <f t="shared" si="83"/>
        <v>14650.4</v>
      </c>
      <c r="I545" s="143">
        <f t="shared" si="83"/>
        <v>14103.8</v>
      </c>
      <c r="J545" s="143">
        <f t="shared" si="83"/>
        <v>13905.6</v>
      </c>
    </row>
    <row r="546" spans="2:10" ht="14.25" customHeight="1">
      <c r="B546" s="172" t="s">
        <v>273</v>
      </c>
      <c r="C546" s="102" t="s">
        <v>225</v>
      </c>
      <c r="D546" s="102" t="s">
        <v>227</v>
      </c>
      <c r="E546" s="233" t="s">
        <v>458</v>
      </c>
      <c r="F546" s="102">
        <v>610</v>
      </c>
      <c r="G546" s="102" t="s">
        <v>332</v>
      </c>
      <c r="H546" s="143">
        <f>'Прил. 8'!I823</f>
        <v>14650.4</v>
      </c>
      <c r="I546" s="143">
        <f>'Прил. 8'!J823</f>
        <v>14103.8</v>
      </c>
      <c r="J546" s="143">
        <f>'Прил. 8'!K823</f>
        <v>13905.6</v>
      </c>
    </row>
    <row r="547" spans="2:10" ht="28.5" customHeight="1">
      <c r="B547" s="168" t="s">
        <v>328</v>
      </c>
      <c r="C547" s="102" t="s">
        <v>225</v>
      </c>
      <c r="D547" s="102" t="s">
        <v>227</v>
      </c>
      <c r="E547" s="169" t="s">
        <v>317</v>
      </c>
      <c r="F547" s="102"/>
      <c r="G547" s="102"/>
      <c r="H547" s="103">
        <f aca="true" t="shared" si="84" ref="H547:J550">H548</f>
        <v>0</v>
      </c>
      <c r="I547" s="103">
        <f t="shared" si="84"/>
        <v>0</v>
      </c>
      <c r="J547" s="103">
        <f t="shared" si="84"/>
        <v>0</v>
      </c>
    </row>
    <row r="548" spans="2:10" ht="12.75" customHeight="1">
      <c r="B548" s="149" t="s">
        <v>300</v>
      </c>
      <c r="C548" s="102" t="s">
        <v>225</v>
      </c>
      <c r="D548" s="102" t="s">
        <v>227</v>
      </c>
      <c r="E548" s="170" t="s">
        <v>329</v>
      </c>
      <c r="F548" s="102"/>
      <c r="G548" s="102"/>
      <c r="H548" s="103">
        <f t="shared" si="84"/>
        <v>0</v>
      </c>
      <c r="I548" s="103">
        <f t="shared" si="84"/>
        <v>0</v>
      </c>
      <c r="J548" s="103">
        <f t="shared" si="84"/>
        <v>0</v>
      </c>
    </row>
    <row r="549" spans="2:10" ht="12.75" customHeight="1">
      <c r="B549" s="147" t="s">
        <v>454</v>
      </c>
      <c r="C549" s="102" t="s">
        <v>225</v>
      </c>
      <c r="D549" s="102" t="s">
        <v>227</v>
      </c>
      <c r="E549" s="170" t="s">
        <v>329</v>
      </c>
      <c r="F549" s="102" t="s">
        <v>362</v>
      </c>
      <c r="G549" s="102"/>
      <c r="H549" s="103">
        <f t="shared" si="84"/>
        <v>0</v>
      </c>
      <c r="I549" s="103">
        <f t="shared" si="84"/>
        <v>0</v>
      </c>
      <c r="J549" s="103">
        <f t="shared" si="84"/>
        <v>0</v>
      </c>
    </row>
    <row r="550" spans="2:10" ht="12.75" customHeight="1">
      <c r="B550" s="147" t="s">
        <v>455</v>
      </c>
      <c r="C550" s="102" t="s">
        <v>225</v>
      </c>
      <c r="D550" s="102" t="s">
        <v>227</v>
      </c>
      <c r="E550" s="170" t="s">
        <v>329</v>
      </c>
      <c r="F550" s="102" t="s">
        <v>459</v>
      </c>
      <c r="G550" s="102"/>
      <c r="H550" s="103">
        <f t="shared" si="84"/>
        <v>0</v>
      </c>
      <c r="I550" s="103">
        <f t="shared" si="84"/>
        <v>0</v>
      </c>
      <c r="J550" s="103">
        <f t="shared" si="84"/>
        <v>0</v>
      </c>
    </row>
    <row r="551" spans="2:10" ht="14.25" customHeight="1">
      <c r="B551" s="147" t="s">
        <v>272</v>
      </c>
      <c r="C551" s="102" t="s">
        <v>225</v>
      </c>
      <c r="D551" s="102" t="s">
        <v>227</v>
      </c>
      <c r="E551" s="170" t="s">
        <v>329</v>
      </c>
      <c r="F551" s="102" t="s">
        <v>459</v>
      </c>
      <c r="G551" s="102" t="s">
        <v>296</v>
      </c>
      <c r="H551" s="103">
        <f>'Прил. 8'!I833</f>
        <v>0</v>
      </c>
      <c r="I551" s="103">
        <f>'Прил. 8'!J833</f>
        <v>0</v>
      </c>
      <c r="J551" s="103">
        <f>'Прил. 8'!K833</f>
        <v>0</v>
      </c>
    </row>
    <row r="552" spans="2:10" ht="14.25" customHeight="1" hidden="1">
      <c r="B552" s="154"/>
      <c r="C552" s="102"/>
      <c r="D552" s="102"/>
      <c r="E552" s="169"/>
      <c r="F552" s="102"/>
      <c r="G552" s="102"/>
      <c r="H552" s="143"/>
      <c r="I552" s="143"/>
      <c r="J552" s="143"/>
    </row>
    <row r="553" spans="2:10" ht="14.25" customHeight="1" hidden="1">
      <c r="B553" s="172"/>
      <c r="C553" s="102"/>
      <c r="D553" s="102"/>
      <c r="E553" s="169"/>
      <c r="F553" s="102"/>
      <c r="G553" s="102"/>
      <c r="H553" s="143"/>
      <c r="I553" s="143"/>
      <c r="J553" s="143"/>
    </row>
    <row r="554" spans="2:10" ht="14.25" customHeight="1" hidden="1">
      <c r="B554" s="154"/>
      <c r="C554" s="102"/>
      <c r="D554" s="102"/>
      <c r="E554" s="169"/>
      <c r="F554" s="102"/>
      <c r="G554" s="102"/>
      <c r="H554" s="143"/>
      <c r="I554" s="143"/>
      <c r="J554" s="143"/>
    </row>
    <row r="555" spans="2:10" ht="14.25" customHeight="1" hidden="1">
      <c r="B555" s="154"/>
      <c r="C555" s="102"/>
      <c r="D555" s="102"/>
      <c r="E555" s="169"/>
      <c r="F555" s="102"/>
      <c r="G555" s="102"/>
      <c r="H555" s="143"/>
      <c r="I555" s="143"/>
      <c r="J555" s="143"/>
    </row>
    <row r="556" spans="2:10" ht="14.25" customHeight="1" hidden="1">
      <c r="B556" s="172"/>
      <c r="C556" s="102"/>
      <c r="D556" s="102"/>
      <c r="E556" s="169"/>
      <c r="F556" s="102"/>
      <c r="G556" s="102"/>
      <c r="H556" s="143"/>
      <c r="I556" s="143"/>
      <c r="J556" s="143"/>
    </row>
    <row r="557" spans="2:10" ht="14.25" customHeight="1" hidden="1">
      <c r="B557" s="159"/>
      <c r="C557" s="102"/>
      <c r="D557" s="102"/>
      <c r="E557" s="169"/>
      <c r="F557" s="102"/>
      <c r="G557" s="102"/>
      <c r="H557" s="143"/>
      <c r="I557" s="143"/>
      <c r="J557" s="143"/>
    </row>
    <row r="558" spans="2:10" ht="14.25" customHeight="1" hidden="1">
      <c r="B558" s="154"/>
      <c r="C558" s="102"/>
      <c r="D558" s="102"/>
      <c r="E558" s="169"/>
      <c r="F558" s="102"/>
      <c r="G558" s="102"/>
      <c r="H558" s="143"/>
      <c r="I558" s="143"/>
      <c r="J558" s="143"/>
    </row>
    <row r="559" spans="2:10" ht="14.25" customHeight="1" hidden="1">
      <c r="B559" s="154"/>
      <c r="C559" s="102"/>
      <c r="D559" s="102"/>
      <c r="E559" s="169"/>
      <c r="F559" s="102"/>
      <c r="G559" s="102"/>
      <c r="H559" s="143"/>
      <c r="I559" s="143"/>
      <c r="J559" s="143"/>
    </row>
    <row r="560" spans="2:10" ht="14.25" customHeight="1" hidden="1">
      <c r="B560" s="154"/>
      <c r="C560" s="102"/>
      <c r="D560" s="102"/>
      <c r="E560" s="169"/>
      <c r="F560" s="102"/>
      <c r="G560" s="102"/>
      <c r="H560" s="143"/>
      <c r="I560" s="143"/>
      <c r="J560" s="143"/>
    </row>
    <row r="561" spans="2:10" ht="12.75" customHeight="1">
      <c r="B561" s="154" t="s">
        <v>276</v>
      </c>
      <c r="C561" s="102" t="s">
        <v>225</v>
      </c>
      <c r="D561" s="102" t="s">
        <v>227</v>
      </c>
      <c r="E561" s="169" t="s">
        <v>277</v>
      </c>
      <c r="F561" s="102"/>
      <c r="G561" s="102"/>
      <c r="H561" s="143">
        <f aca="true" t="shared" si="85" ref="H561:J564">H562</f>
        <v>0</v>
      </c>
      <c r="I561" s="143">
        <f t="shared" si="85"/>
        <v>0</v>
      </c>
      <c r="J561" s="143">
        <f t="shared" si="85"/>
        <v>0</v>
      </c>
    </row>
    <row r="562" spans="2:10" ht="27.75" customHeight="1" hidden="1">
      <c r="B562" s="147" t="s">
        <v>418</v>
      </c>
      <c r="C562" s="102" t="s">
        <v>225</v>
      </c>
      <c r="D562" s="102" t="s">
        <v>227</v>
      </c>
      <c r="E562" s="169" t="s">
        <v>419</v>
      </c>
      <c r="F562" s="102"/>
      <c r="G562" s="102"/>
      <c r="H562" s="143">
        <f t="shared" si="85"/>
        <v>0</v>
      </c>
      <c r="I562" s="143">
        <f t="shared" si="85"/>
        <v>0</v>
      </c>
      <c r="J562" s="143">
        <f t="shared" si="85"/>
        <v>0</v>
      </c>
    </row>
    <row r="563" spans="2:10" ht="14.25" customHeight="1" hidden="1">
      <c r="B563" s="154" t="s">
        <v>454</v>
      </c>
      <c r="C563" s="102" t="s">
        <v>225</v>
      </c>
      <c r="D563" s="102" t="s">
        <v>227</v>
      </c>
      <c r="E563" s="169" t="s">
        <v>419</v>
      </c>
      <c r="F563" s="102" t="s">
        <v>362</v>
      </c>
      <c r="G563" s="102"/>
      <c r="H563" s="143">
        <f t="shared" si="85"/>
        <v>0</v>
      </c>
      <c r="I563" s="143">
        <f t="shared" si="85"/>
        <v>0</v>
      </c>
      <c r="J563" s="143">
        <f t="shared" si="85"/>
        <v>0</v>
      </c>
    </row>
    <row r="564" spans="2:10" ht="14.25" customHeight="1" hidden="1">
      <c r="B564" s="154" t="s">
        <v>455</v>
      </c>
      <c r="C564" s="102" t="s">
        <v>225</v>
      </c>
      <c r="D564" s="102" t="s">
        <v>227</v>
      </c>
      <c r="E564" s="169" t="s">
        <v>419</v>
      </c>
      <c r="F564" s="102">
        <v>610</v>
      </c>
      <c r="G564" s="102"/>
      <c r="H564" s="143">
        <f t="shared" si="85"/>
        <v>0</v>
      </c>
      <c r="I564" s="143">
        <f t="shared" si="85"/>
        <v>0</v>
      </c>
      <c r="J564" s="143">
        <f t="shared" si="85"/>
        <v>0</v>
      </c>
    </row>
    <row r="565" spans="2:10" ht="14.25" customHeight="1" hidden="1">
      <c r="B565" s="172" t="s">
        <v>273</v>
      </c>
      <c r="C565" s="102" t="s">
        <v>225</v>
      </c>
      <c r="D565" s="102" t="s">
        <v>227</v>
      </c>
      <c r="E565" s="169" t="s">
        <v>419</v>
      </c>
      <c r="F565" s="102">
        <v>610</v>
      </c>
      <c r="G565" s="102" t="s">
        <v>332</v>
      </c>
      <c r="H565" s="143"/>
      <c r="I565" s="143"/>
      <c r="J565" s="143"/>
    </row>
    <row r="566" spans="2:10" ht="12.75" customHeight="1" hidden="1">
      <c r="B566" s="188" t="s">
        <v>228</v>
      </c>
      <c r="C566" s="146" t="s">
        <v>225</v>
      </c>
      <c r="D566" s="146" t="s">
        <v>229</v>
      </c>
      <c r="E566" s="102"/>
      <c r="F566" s="102"/>
      <c r="G566" s="102"/>
      <c r="H566" s="143">
        <f>H578+H625+H567+H629</f>
        <v>137779.5</v>
      </c>
      <c r="I566" s="143">
        <f>I578+I625+I567+I629</f>
        <v>109613.7</v>
      </c>
      <c r="J566" s="143">
        <f>J578+J625+J567+J629</f>
        <v>110994.49999999999</v>
      </c>
    </row>
    <row r="567" spans="2:10" ht="41.25" customHeight="1">
      <c r="B567" s="234" t="s">
        <v>325</v>
      </c>
      <c r="C567" s="102" t="s">
        <v>225</v>
      </c>
      <c r="D567" s="102" t="s">
        <v>229</v>
      </c>
      <c r="E567" s="19" t="s">
        <v>326</v>
      </c>
      <c r="F567" s="102"/>
      <c r="G567" s="102"/>
      <c r="H567" s="103">
        <f>H570</f>
        <v>36.7</v>
      </c>
      <c r="I567" s="103">
        <f>I570</f>
        <v>0</v>
      </c>
      <c r="J567" s="103">
        <f>J570</f>
        <v>0</v>
      </c>
    </row>
    <row r="568" spans="2:10" ht="12.75" customHeight="1" hidden="1">
      <c r="B568" s="159"/>
      <c r="C568" s="102" t="s">
        <v>225</v>
      </c>
      <c r="D568" s="102" t="s">
        <v>229</v>
      </c>
      <c r="E568" s="19" t="s">
        <v>317</v>
      </c>
      <c r="F568" s="102"/>
      <c r="G568" s="102"/>
      <c r="H568" s="103">
        <f>H569</f>
        <v>36.7</v>
      </c>
      <c r="I568" s="103"/>
      <c r="J568" s="103"/>
    </row>
    <row r="569" spans="2:10" ht="12.75" customHeight="1" hidden="1">
      <c r="B569" s="159"/>
      <c r="C569" s="102" t="s">
        <v>225</v>
      </c>
      <c r="D569" s="102" t="s">
        <v>229</v>
      </c>
      <c r="E569" s="19" t="s">
        <v>317</v>
      </c>
      <c r="F569" s="102"/>
      <c r="G569" s="102"/>
      <c r="H569" s="103">
        <f>H570</f>
        <v>36.7</v>
      </c>
      <c r="I569" s="103"/>
      <c r="J569" s="103"/>
    </row>
    <row r="570" spans="2:10" ht="12.75" customHeight="1">
      <c r="B570" s="159" t="s">
        <v>300</v>
      </c>
      <c r="C570" s="102" t="s">
        <v>225</v>
      </c>
      <c r="D570" s="102" t="s">
        <v>229</v>
      </c>
      <c r="E570" s="176" t="s">
        <v>327</v>
      </c>
      <c r="F570" s="102"/>
      <c r="G570" s="102"/>
      <c r="H570" s="103">
        <f>H571</f>
        <v>36.7</v>
      </c>
      <c r="I570" s="103">
        <f aca="true" t="shared" si="86" ref="I570:J572">I571</f>
        <v>0</v>
      </c>
      <c r="J570" s="103">
        <f t="shared" si="86"/>
        <v>0</v>
      </c>
    </row>
    <row r="571" spans="2:10" ht="12.75" customHeight="1">
      <c r="B571" s="157" t="s">
        <v>288</v>
      </c>
      <c r="C571" s="102" t="s">
        <v>225</v>
      </c>
      <c r="D571" s="102" t="s">
        <v>229</v>
      </c>
      <c r="E571" s="176" t="s">
        <v>327</v>
      </c>
      <c r="F571" s="102" t="s">
        <v>289</v>
      </c>
      <c r="G571" s="102"/>
      <c r="H571" s="103">
        <f>H572</f>
        <v>36.7</v>
      </c>
      <c r="I571" s="103">
        <f t="shared" si="86"/>
        <v>0</v>
      </c>
      <c r="J571" s="103">
        <f t="shared" si="86"/>
        <v>0</v>
      </c>
    </row>
    <row r="572" spans="2:10" ht="12.75" customHeight="1">
      <c r="B572" s="157" t="s">
        <v>290</v>
      </c>
      <c r="C572" s="102" t="s">
        <v>225</v>
      </c>
      <c r="D572" s="102" t="s">
        <v>229</v>
      </c>
      <c r="E572" s="176" t="s">
        <v>327</v>
      </c>
      <c r="F572" s="102" t="s">
        <v>291</v>
      </c>
      <c r="G572" s="102"/>
      <c r="H572" s="103">
        <f>H573</f>
        <v>36.7</v>
      </c>
      <c r="I572" s="103">
        <f t="shared" si="86"/>
        <v>0</v>
      </c>
      <c r="J572" s="103">
        <f t="shared" si="86"/>
        <v>0</v>
      </c>
    </row>
    <row r="573" spans="2:10" ht="12.75" customHeight="1">
      <c r="B573" s="154" t="s">
        <v>272</v>
      </c>
      <c r="C573" s="102" t="s">
        <v>225</v>
      </c>
      <c r="D573" s="102" t="s">
        <v>229</v>
      </c>
      <c r="E573" s="176" t="s">
        <v>327</v>
      </c>
      <c r="F573" s="102" t="s">
        <v>291</v>
      </c>
      <c r="G573" s="102">
        <v>2</v>
      </c>
      <c r="H573" s="103">
        <f>'Прил. 8'!I842</f>
        <v>36.7</v>
      </c>
      <c r="I573" s="103">
        <f>'Прил. 8'!J842</f>
        <v>0</v>
      </c>
      <c r="J573" s="103">
        <f>'Прил. 8'!K842</f>
        <v>0</v>
      </c>
    </row>
    <row r="574" spans="2:10" ht="12.75" customHeight="1" hidden="1">
      <c r="B574" s="188"/>
      <c r="C574" s="146"/>
      <c r="D574" s="146"/>
      <c r="E574" s="102"/>
      <c r="F574" s="102"/>
      <c r="G574" s="102"/>
      <c r="H574" s="143"/>
      <c r="I574" s="143"/>
      <c r="J574" s="143"/>
    </row>
    <row r="575" spans="2:10" ht="12.75" customHeight="1" hidden="1">
      <c r="B575" s="188"/>
      <c r="C575" s="146"/>
      <c r="D575" s="146"/>
      <c r="E575" s="102"/>
      <c r="F575" s="102"/>
      <c r="G575" s="102"/>
      <c r="H575" s="143"/>
      <c r="I575" s="143"/>
      <c r="J575" s="143"/>
    </row>
    <row r="576" spans="2:10" ht="12.75" customHeight="1" hidden="1">
      <c r="B576" s="188"/>
      <c r="C576" s="146"/>
      <c r="D576" s="146"/>
      <c r="E576" s="102"/>
      <c r="F576" s="102"/>
      <c r="G576" s="102"/>
      <c r="H576" s="143"/>
      <c r="I576" s="143"/>
      <c r="J576" s="143"/>
    </row>
    <row r="577" spans="2:10" ht="12.75" customHeight="1" hidden="1">
      <c r="B577" s="188"/>
      <c r="C577" s="146"/>
      <c r="D577" s="146"/>
      <c r="E577" s="102"/>
      <c r="F577" s="102"/>
      <c r="G577" s="102"/>
      <c r="H577" s="143"/>
      <c r="I577" s="143"/>
      <c r="J577" s="143"/>
    </row>
    <row r="578" spans="2:10" ht="26.25" customHeight="1">
      <c r="B578" s="230" t="s">
        <v>446</v>
      </c>
      <c r="C578" s="102" t="s">
        <v>225</v>
      </c>
      <c r="D578" s="102" t="s">
        <v>229</v>
      </c>
      <c r="E578" s="169" t="s">
        <v>447</v>
      </c>
      <c r="F578" s="102"/>
      <c r="G578" s="102"/>
      <c r="H578" s="143">
        <f>H579</f>
        <v>137642.8</v>
      </c>
      <c r="I578" s="143">
        <f>I579</f>
        <v>109613.7</v>
      </c>
      <c r="J578" s="143">
        <f>J579</f>
        <v>110994.49999999999</v>
      </c>
    </row>
    <row r="579" spans="2:10" ht="14.25" customHeight="1">
      <c r="B579" s="235" t="s">
        <v>460</v>
      </c>
      <c r="C579" s="102" t="s">
        <v>225</v>
      </c>
      <c r="D579" s="102" t="s">
        <v>229</v>
      </c>
      <c r="E579" s="169" t="s">
        <v>461</v>
      </c>
      <c r="F579" s="102"/>
      <c r="G579" s="102"/>
      <c r="H579" s="143">
        <f>H580+H585+H591+H597+H601+H606+H612+H618</f>
        <v>137642.8</v>
      </c>
      <c r="I579" s="143">
        <f>I580+I585+I591+I597+I601+I606+I612+I618</f>
        <v>109613.7</v>
      </c>
      <c r="J579" s="143">
        <f>J580+J585+J591+J597+J601+J606+J612+J618</f>
        <v>110994.49999999999</v>
      </c>
    </row>
    <row r="580" spans="2:10" ht="28.5">
      <c r="B580" s="154" t="s">
        <v>462</v>
      </c>
      <c r="C580" s="102" t="s">
        <v>225</v>
      </c>
      <c r="D580" s="102" t="s">
        <v>229</v>
      </c>
      <c r="E580" s="169" t="s">
        <v>463</v>
      </c>
      <c r="F580" s="102"/>
      <c r="G580" s="102"/>
      <c r="H580" s="143">
        <f aca="true" t="shared" si="87" ref="H580:J583">H581</f>
        <v>37456.4</v>
      </c>
      <c r="I580" s="143">
        <f t="shared" si="87"/>
        <v>28035.9</v>
      </c>
      <c r="J580" s="143">
        <f t="shared" si="87"/>
        <v>30590.5</v>
      </c>
    </row>
    <row r="581" spans="2:10" ht="12.75" customHeight="1">
      <c r="B581" s="157" t="s">
        <v>464</v>
      </c>
      <c r="C581" s="102" t="s">
        <v>225</v>
      </c>
      <c r="D581" s="102" t="s">
        <v>229</v>
      </c>
      <c r="E581" s="169" t="s">
        <v>465</v>
      </c>
      <c r="F581" s="102"/>
      <c r="G581" s="102"/>
      <c r="H581" s="143">
        <f t="shared" si="87"/>
        <v>37456.4</v>
      </c>
      <c r="I581" s="143">
        <f t="shared" si="87"/>
        <v>28035.9</v>
      </c>
      <c r="J581" s="143">
        <f t="shared" si="87"/>
        <v>30590.5</v>
      </c>
    </row>
    <row r="582" spans="2:10" ht="28.5">
      <c r="B582" s="154" t="s">
        <v>454</v>
      </c>
      <c r="C582" s="102" t="s">
        <v>225</v>
      </c>
      <c r="D582" s="102" t="s">
        <v>229</v>
      </c>
      <c r="E582" s="169" t="s">
        <v>465</v>
      </c>
      <c r="F582" s="102" t="s">
        <v>362</v>
      </c>
      <c r="G582" s="102"/>
      <c r="H582" s="143">
        <f t="shared" si="87"/>
        <v>37456.4</v>
      </c>
      <c r="I582" s="143">
        <f t="shared" si="87"/>
        <v>28035.9</v>
      </c>
      <c r="J582" s="143">
        <f t="shared" si="87"/>
        <v>30590.5</v>
      </c>
    </row>
    <row r="583" spans="2:10" ht="14.25" customHeight="1">
      <c r="B583" s="154" t="s">
        <v>455</v>
      </c>
      <c r="C583" s="102" t="s">
        <v>225</v>
      </c>
      <c r="D583" s="102" t="s">
        <v>229</v>
      </c>
      <c r="E583" s="169" t="s">
        <v>465</v>
      </c>
      <c r="F583" s="102">
        <v>610</v>
      </c>
      <c r="G583" s="102"/>
      <c r="H583" s="143">
        <f t="shared" si="87"/>
        <v>37456.4</v>
      </c>
      <c r="I583" s="143">
        <f t="shared" si="87"/>
        <v>28035.9</v>
      </c>
      <c r="J583" s="143">
        <f t="shared" si="87"/>
        <v>30590.5</v>
      </c>
    </row>
    <row r="584" spans="2:10" ht="14.25" customHeight="1">
      <c r="B584" s="154" t="s">
        <v>272</v>
      </c>
      <c r="C584" s="102" t="s">
        <v>225</v>
      </c>
      <c r="D584" s="102" t="s">
        <v>229</v>
      </c>
      <c r="E584" s="169" t="s">
        <v>465</v>
      </c>
      <c r="F584" s="102">
        <v>610</v>
      </c>
      <c r="G584" s="102">
        <v>2</v>
      </c>
      <c r="H584" s="143">
        <f>'Прил. 8'!I847</f>
        <v>37456.4</v>
      </c>
      <c r="I584" s="143">
        <f>'Прил. 8'!J847</f>
        <v>28035.9</v>
      </c>
      <c r="J584" s="143">
        <f>'Прил. 8'!K847</f>
        <v>30590.5</v>
      </c>
    </row>
    <row r="585" spans="2:10" ht="14.25" customHeight="1">
      <c r="B585" s="154" t="s">
        <v>466</v>
      </c>
      <c r="C585" s="102" t="s">
        <v>225</v>
      </c>
      <c r="D585" s="102" t="s">
        <v>229</v>
      </c>
      <c r="E585" s="169" t="s">
        <v>467</v>
      </c>
      <c r="F585" s="102"/>
      <c r="G585" s="102"/>
      <c r="H585" s="143">
        <f aca="true" t="shared" si="88" ref="H585:J587">H586</f>
        <v>4517.8</v>
      </c>
      <c r="I585" s="143">
        <f t="shared" si="88"/>
        <v>4504.6</v>
      </c>
      <c r="J585" s="143">
        <f t="shared" si="88"/>
        <v>4440.4</v>
      </c>
    </row>
    <row r="586" spans="2:10" ht="27.75" customHeight="1">
      <c r="B586" s="147" t="s">
        <v>468</v>
      </c>
      <c r="C586" s="102" t="s">
        <v>225</v>
      </c>
      <c r="D586" s="102" t="s">
        <v>229</v>
      </c>
      <c r="E586" s="169" t="s">
        <v>469</v>
      </c>
      <c r="F586" s="102"/>
      <c r="G586" s="102"/>
      <c r="H586" s="143">
        <f t="shared" si="88"/>
        <v>4517.8</v>
      </c>
      <c r="I586" s="143">
        <f t="shared" si="88"/>
        <v>4504.6</v>
      </c>
      <c r="J586" s="143">
        <f t="shared" si="88"/>
        <v>4440.4</v>
      </c>
    </row>
    <row r="587" spans="2:10" ht="28.5">
      <c r="B587" s="147" t="s">
        <v>454</v>
      </c>
      <c r="C587" s="102" t="s">
        <v>225</v>
      </c>
      <c r="D587" s="102" t="s">
        <v>229</v>
      </c>
      <c r="E587" s="169" t="s">
        <v>469</v>
      </c>
      <c r="F587" s="102" t="s">
        <v>362</v>
      </c>
      <c r="G587" s="102"/>
      <c r="H587" s="143">
        <f t="shared" si="88"/>
        <v>4517.8</v>
      </c>
      <c r="I587" s="143">
        <f t="shared" si="88"/>
        <v>4504.6</v>
      </c>
      <c r="J587" s="143">
        <f t="shared" si="88"/>
        <v>4440.4</v>
      </c>
    </row>
    <row r="588" spans="2:10" ht="14.25" customHeight="1">
      <c r="B588" s="154" t="s">
        <v>455</v>
      </c>
      <c r="C588" s="102" t="s">
        <v>225</v>
      </c>
      <c r="D588" s="102" t="s">
        <v>229</v>
      </c>
      <c r="E588" s="169" t="s">
        <v>469</v>
      </c>
      <c r="F588" s="102">
        <v>610</v>
      </c>
      <c r="G588" s="102"/>
      <c r="H588" s="143">
        <f>H590+H589</f>
        <v>4517.8</v>
      </c>
      <c r="I588" s="143">
        <f>I590+I589</f>
        <v>4504.6</v>
      </c>
      <c r="J588" s="143">
        <f>J590+J589</f>
        <v>4440.4</v>
      </c>
    </row>
    <row r="589" spans="2:10" ht="14.25" customHeight="1">
      <c r="B589" s="172" t="s">
        <v>273</v>
      </c>
      <c r="C589" s="102" t="s">
        <v>225</v>
      </c>
      <c r="D589" s="102" t="s">
        <v>229</v>
      </c>
      <c r="E589" s="169" t="s">
        <v>469</v>
      </c>
      <c r="F589" s="102" t="s">
        <v>459</v>
      </c>
      <c r="G589" s="102" t="s">
        <v>332</v>
      </c>
      <c r="H589" s="143">
        <f>'Прил. 8'!I852</f>
        <v>2258.9</v>
      </c>
      <c r="I589" s="143">
        <f>'Прил. 8'!J852</f>
        <v>2252.3</v>
      </c>
      <c r="J589" s="143">
        <f>'Прил. 8'!K852</f>
        <v>2220.2</v>
      </c>
    </row>
    <row r="590" spans="2:10" ht="14.25" customHeight="1">
      <c r="B590" s="172" t="s">
        <v>272</v>
      </c>
      <c r="C590" s="102" t="s">
        <v>225</v>
      </c>
      <c r="D590" s="102" t="s">
        <v>229</v>
      </c>
      <c r="E590" s="169" t="s">
        <v>470</v>
      </c>
      <c r="F590" s="102">
        <v>610</v>
      </c>
      <c r="G590" s="102" t="s">
        <v>296</v>
      </c>
      <c r="H590" s="143">
        <f>'Прил. 8'!I853</f>
        <v>2258.9</v>
      </c>
      <c r="I590" s="143">
        <f>'Прил. 8'!J853</f>
        <v>2252.3</v>
      </c>
      <c r="J590" s="143">
        <f>'Прил. 8'!K853</f>
        <v>2220.2</v>
      </c>
    </row>
    <row r="591" spans="2:10" ht="28.5">
      <c r="B591" s="149" t="s">
        <v>471</v>
      </c>
      <c r="C591" s="102" t="s">
        <v>225</v>
      </c>
      <c r="D591" s="102" t="s">
        <v>229</v>
      </c>
      <c r="E591" s="169" t="s">
        <v>472</v>
      </c>
      <c r="F591" s="102"/>
      <c r="G591" s="102"/>
      <c r="H591" s="143">
        <f aca="true" t="shared" si="89" ref="H591:J592">H592</f>
        <v>3974.4</v>
      </c>
      <c r="I591" s="143">
        <f t="shared" si="89"/>
        <v>3902.7999999999997</v>
      </c>
      <c r="J591" s="143">
        <f t="shared" si="89"/>
        <v>4049.1000000000004</v>
      </c>
    </row>
    <row r="592" spans="2:10" ht="27.75" customHeight="1">
      <c r="B592" s="147" t="s">
        <v>454</v>
      </c>
      <c r="C592" s="102" t="s">
        <v>225</v>
      </c>
      <c r="D592" s="102" t="s">
        <v>229</v>
      </c>
      <c r="E592" s="169" t="s">
        <v>473</v>
      </c>
      <c r="F592" s="102" t="s">
        <v>362</v>
      </c>
      <c r="G592" s="102"/>
      <c r="H592" s="143">
        <f t="shared" si="89"/>
        <v>3974.4</v>
      </c>
      <c r="I592" s="143">
        <f t="shared" si="89"/>
        <v>3902.7999999999997</v>
      </c>
      <c r="J592" s="143">
        <f t="shared" si="89"/>
        <v>4049.1000000000004</v>
      </c>
    </row>
    <row r="593" spans="2:10" ht="14.25" customHeight="1">
      <c r="B593" s="154" t="s">
        <v>455</v>
      </c>
      <c r="C593" s="102" t="s">
        <v>225</v>
      </c>
      <c r="D593" s="102" t="s">
        <v>229</v>
      </c>
      <c r="E593" s="169" t="s">
        <v>473</v>
      </c>
      <c r="F593" s="102">
        <v>610</v>
      </c>
      <c r="G593" s="102"/>
      <c r="H593" s="143">
        <f>H595+H594+H596</f>
        <v>3974.4</v>
      </c>
      <c r="I593" s="143">
        <f>I595+I594+I596</f>
        <v>3902.7999999999997</v>
      </c>
      <c r="J593" s="143">
        <f>J595+J594+J596</f>
        <v>4049.1000000000004</v>
      </c>
    </row>
    <row r="594" spans="2:10" ht="14.25" customHeight="1">
      <c r="B594" s="172" t="s">
        <v>272</v>
      </c>
      <c r="C594" s="102" t="s">
        <v>225</v>
      </c>
      <c r="D594" s="102" t="s">
        <v>229</v>
      </c>
      <c r="E594" s="169" t="s">
        <v>473</v>
      </c>
      <c r="F594" s="102">
        <v>610</v>
      </c>
      <c r="G594" s="102" t="s">
        <v>296</v>
      </c>
      <c r="H594" s="143">
        <f>'Прил. 8'!I857</f>
        <v>39.7</v>
      </c>
      <c r="I594" s="143">
        <f>'Прил. 8'!J857</f>
        <v>39</v>
      </c>
      <c r="J594" s="143">
        <f>'Прил. 8'!K857</f>
        <v>40.5</v>
      </c>
    </row>
    <row r="595" spans="2:10" ht="14.25" customHeight="1">
      <c r="B595" s="172" t="s">
        <v>273</v>
      </c>
      <c r="C595" s="102" t="s">
        <v>225</v>
      </c>
      <c r="D595" s="102" t="s">
        <v>229</v>
      </c>
      <c r="E595" s="169" t="s">
        <v>473</v>
      </c>
      <c r="F595" s="102">
        <v>610</v>
      </c>
      <c r="G595" s="102" t="s">
        <v>332</v>
      </c>
      <c r="H595" s="143">
        <f>'Прил. 8'!I858</f>
        <v>354.1</v>
      </c>
      <c r="I595" s="143">
        <f>'Прил. 8'!J858</f>
        <v>347.7</v>
      </c>
      <c r="J595" s="143">
        <f>'Прил. 8'!K858</f>
        <v>360.8</v>
      </c>
    </row>
    <row r="596" spans="2:10" ht="14.25" customHeight="1">
      <c r="B596" s="154" t="s">
        <v>274</v>
      </c>
      <c r="C596" s="102" t="s">
        <v>225</v>
      </c>
      <c r="D596" s="102" t="s">
        <v>229</v>
      </c>
      <c r="E596" s="169" t="s">
        <v>473</v>
      </c>
      <c r="F596" s="102">
        <v>610</v>
      </c>
      <c r="G596" s="102" t="s">
        <v>306</v>
      </c>
      <c r="H596" s="143">
        <f>'Прил. 8'!I859</f>
        <v>3580.6</v>
      </c>
      <c r="I596" s="143">
        <f>'Прил. 8'!J859</f>
        <v>3516.1</v>
      </c>
      <c r="J596" s="143">
        <f>'Прил. 8'!K859</f>
        <v>3647.8</v>
      </c>
    </row>
    <row r="597" spans="2:10" ht="85.5">
      <c r="B597" s="149" t="s">
        <v>474</v>
      </c>
      <c r="C597" s="102" t="s">
        <v>225</v>
      </c>
      <c r="D597" s="102" t="s">
        <v>229</v>
      </c>
      <c r="E597" s="169" t="s">
        <v>475</v>
      </c>
      <c r="F597" s="102"/>
      <c r="G597" s="102"/>
      <c r="H597" s="143">
        <f aca="true" t="shared" si="90" ref="H597:J599">H598</f>
        <v>78229.2</v>
      </c>
      <c r="I597" s="143">
        <f t="shared" si="90"/>
        <v>63785.7</v>
      </c>
      <c r="J597" s="143">
        <f t="shared" si="90"/>
        <v>62195.2</v>
      </c>
    </row>
    <row r="598" spans="2:10" ht="28.5">
      <c r="B598" s="154" t="s">
        <v>454</v>
      </c>
      <c r="C598" s="102" t="s">
        <v>225</v>
      </c>
      <c r="D598" s="102" t="s">
        <v>229</v>
      </c>
      <c r="E598" s="169" t="s">
        <v>476</v>
      </c>
      <c r="F598" s="102" t="s">
        <v>362</v>
      </c>
      <c r="G598" s="102"/>
      <c r="H598" s="143">
        <f t="shared" si="90"/>
        <v>78229.2</v>
      </c>
      <c r="I598" s="143">
        <f t="shared" si="90"/>
        <v>63785.7</v>
      </c>
      <c r="J598" s="143">
        <f t="shared" si="90"/>
        <v>62195.2</v>
      </c>
    </row>
    <row r="599" spans="2:10" ht="14.25" customHeight="1">
      <c r="B599" s="154" t="s">
        <v>455</v>
      </c>
      <c r="C599" s="102" t="s">
        <v>225</v>
      </c>
      <c r="D599" s="102" t="s">
        <v>229</v>
      </c>
      <c r="E599" s="169" t="s">
        <v>476</v>
      </c>
      <c r="F599" s="102">
        <v>610</v>
      </c>
      <c r="G599" s="102"/>
      <c r="H599" s="143">
        <f t="shared" si="90"/>
        <v>78229.2</v>
      </c>
      <c r="I599" s="143">
        <f t="shared" si="90"/>
        <v>63785.7</v>
      </c>
      <c r="J599" s="143">
        <f t="shared" si="90"/>
        <v>62195.2</v>
      </c>
    </row>
    <row r="600" spans="2:10" ht="14.25" customHeight="1">
      <c r="B600" s="172" t="s">
        <v>273</v>
      </c>
      <c r="C600" s="102" t="s">
        <v>225</v>
      </c>
      <c r="D600" s="102" t="s">
        <v>229</v>
      </c>
      <c r="E600" s="169" t="s">
        <v>476</v>
      </c>
      <c r="F600" s="102">
        <v>610</v>
      </c>
      <c r="G600" s="102" t="s">
        <v>332</v>
      </c>
      <c r="H600" s="143">
        <f>'Прил. 8'!I863</f>
        <v>78229.2</v>
      </c>
      <c r="I600" s="143">
        <f>'Прил. 8'!J863</f>
        <v>63785.7</v>
      </c>
      <c r="J600" s="143">
        <f>'Прил. 8'!K863</f>
        <v>62195.2</v>
      </c>
    </row>
    <row r="601" spans="2:10" ht="14.25" customHeight="1">
      <c r="B601" s="154" t="s">
        <v>477</v>
      </c>
      <c r="C601" s="102" t="s">
        <v>225</v>
      </c>
      <c r="D601" s="102" t="s">
        <v>229</v>
      </c>
      <c r="E601" s="169" t="s">
        <v>478</v>
      </c>
      <c r="F601" s="102"/>
      <c r="G601" s="102"/>
      <c r="H601" s="143">
        <f>H603</f>
        <v>1536.4</v>
      </c>
      <c r="I601" s="143">
        <f>I603</f>
        <v>1536.4</v>
      </c>
      <c r="J601" s="143">
        <f>J603</f>
        <v>1536.4</v>
      </c>
    </row>
    <row r="602" spans="2:10" ht="12.75" customHeight="1">
      <c r="B602" s="157" t="s">
        <v>300</v>
      </c>
      <c r="C602" s="102" t="s">
        <v>225</v>
      </c>
      <c r="D602" s="102" t="s">
        <v>229</v>
      </c>
      <c r="E602" s="169" t="s">
        <v>479</v>
      </c>
      <c r="F602" s="102"/>
      <c r="G602" s="102"/>
      <c r="H602" s="143">
        <f aca="true" t="shared" si="91" ref="H602:J604">H603</f>
        <v>1536.4</v>
      </c>
      <c r="I602" s="143">
        <f t="shared" si="91"/>
        <v>1536.4</v>
      </c>
      <c r="J602" s="143">
        <f t="shared" si="91"/>
        <v>1536.4</v>
      </c>
    </row>
    <row r="603" spans="2:10" ht="14.25" customHeight="1">
      <c r="B603" s="154" t="s">
        <v>454</v>
      </c>
      <c r="C603" s="102" t="s">
        <v>225</v>
      </c>
      <c r="D603" s="102" t="s">
        <v>229</v>
      </c>
      <c r="E603" s="169" t="s">
        <v>479</v>
      </c>
      <c r="F603" s="102" t="s">
        <v>362</v>
      </c>
      <c r="G603" s="102"/>
      <c r="H603" s="143">
        <f t="shared" si="91"/>
        <v>1536.4</v>
      </c>
      <c r="I603" s="143">
        <f t="shared" si="91"/>
        <v>1536.4</v>
      </c>
      <c r="J603" s="143">
        <f t="shared" si="91"/>
        <v>1536.4</v>
      </c>
    </row>
    <row r="604" spans="2:10" ht="14.25" customHeight="1">
      <c r="B604" s="154" t="s">
        <v>455</v>
      </c>
      <c r="C604" s="102" t="s">
        <v>225</v>
      </c>
      <c r="D604" s="102" t="s">
        <v>229</v>
      </c>
      <c r="E604" s="169" t="s">
        <v>479</v>
      </c>
      <c r="F604" s="102">
        <v>610</v>
      </c>
      <c r="G604" s="102"/>
      <c r="H604" s="143">
        <f t="shared" si="91"/>
        <v>1536.4</v>
      </c>
      <c r="I604" s="143">
        <f t="shared" si="91"/>
        <v>1536.4</v>
      </c>
      <c r="J604" s="143">
        <f t="shared" si="91"/>
        <v>1536.4</v>
      </c>
    </row>
    <row r="605" spans="2:10" ht="14.25" customHeight="1">
      <c r="B605" s="172" t="s">
        <v>273</v>
      </c>
      <c r="C605" s="102" t="s">
        <v>225</v>
      </c>
      <c r="D605" s="102" t="s">
        <v>229</v>
      </c>
      <c r="E605" s="169" t="s">
        <v>479</v>
      </c>
      <c r="F605" s="102">
        <v>610</v>
      </c>
      <c r="G605" s="102" t="s">
        <v>332</v>
      </c>
      <c r="H605" s="143">
        <f>'Прил. 8'!I868</f>
        <v>1536.4</v>
      </c>
      <c r="I605" s="143">
        <f>'Прил. 8'!J868</f>
        <v>1536.4</v>
      </c>
      <c r="J605" s="143">
        <f>'Прил. 8'!K868</f>
        <v>1536.4</v>
      </c>
    </row>
    <row r="606" spans="2:10" ht="15.75" customHeight="1">
      <c r="B606" s="154" t="s">
        <v>477</v>
      </c>
      <c r="C606" s="102" t="s">
        <v>225</v>
      </c>
      <c r="D606" s="102" t="s">
        <v>229</v>
      </c>
      <c r="E606" s="169" t="s">
        <v>480</v>
      </c>
      <c r="F606" s="102"/>
      <c r="G606" s="102"/>
      <c r="H606" s="143">
        <f>H608</f>
        <v>7848.3</v>
      </c>
      <c r="I606" s="143">
        <f>I608</f>
        <v>7848.3</v>
      </c>
      <c r="J606" s="143">
        <f>J608</f>
        <v>8182.9</v>
      </c>
    </row>
    <row r="607" spans="2:10" ht="12.75" customHeight="1">
      <c r="B607" s="157" t="s">
        <v>464</v>
      </c>
      <c r="C607" s="102" t="s">
        <v>225</v>
      </c>
      <c r="D607" s="102" t="s">
        <v>229</v>
      </c>
      <c r="E607" s="169" t="s">
        <v>481</v>
      </c>
      <c r="F607" s="102"/>
      <c r="G607" s="102"/>
      <c r="H607" s="143">
        <f aca="true" t="shared" si="92" ref="H607:J610">H608</f>
        <v>7848.3</v>
      </c>
      <c r="I607" s="143">
        <f t="shared" si="92"/>
        <v>7848.3</v>
      </c>
      <c r="J607" s="143">
        <f t="shared" si="92"/>
        <v>8182.9</v>
      </c>
    </row>
    <row r="608" spans="2:10" ht="12.75" customHeight="1">
      <c r="B608" s="154" t="s">
        <v>454</v>
      </c>
      <c r="C608" s="102" t="s">
        <v>225</v>
      </c>
      <c r="D608" s="102" t="s">
        <v>229</v>
      </c>
      <c r="E608" s="169" t="s">
        <v>481</v>
      </c>
      <c r="F608" s="102" t="s">
        <v>362</v>
      </c>
      <c r="G608" s="102"/>
      <c r="H608" s="143">
        <f t="shared" si="92"/>
        <v>7848.3</v>
      </c>
      <c r="I608" s="143">
        <f t="shared" si="92"/>
        <v>7848.3</v>
      </c>
      <c r="J608" s="143">
        <f t="shared" si="92"/>
        <v>8182.9</v>
      </c>
    </row>
    <row r="609" spans="2:10" ht="12.75" customHeight="1">
      <c r="B609" s="154" t="s">
        <v>455</v>
      </c>
      <c r="C609" s="102" t="s">
        <v>225</v>
      </c>
      <c r="D609" s="102" t="s">
        <v>229</v>
      </c>
      <c r="E609" s="169" t="s">
        <v>481</v>
      </c>
      <c r="F609" s="102">
        <v>610</v>
      </c>
      <c r="G609" s="102"/>
      <c r="H609" s="143">
        <f t="shared" si="92"/>
        <v>7848.3</v>
      </c>
      <c r="I609" s="143">
        <f t="shared" si="92"/>
        <v>7848.3</v>
      </c>
      <c r="J609" s="143">
        <f t="shared" si="92"/>
        <v>8182.9</v>
      </c>
    </row>
    <row r="610" spans="2:10" ht="12.75" customHeight="1">
      <c r="B610" s="154" t="s">
        <v>455</v>
      </c>
      <c r="C610" s="102" t="s">
        <v>225</v>
      </c>
      <c r="D610" s="102" t="s">
        <v>229</v>
      </c>
      <c r="E610" s="169" t="s">
        <v>481</v>
      </c>
      <c r="F610" s="102">
        <v>610</v>
      </c>
      <c r="G610" s="102"/>
      <c r="H610" s="143">
        <f t="shared" si="92"/>
        <v>7848.3</v>
      </c>
      <c r="I610" s="143">
        <f t="shared" si="92"/>
        <v>7848.3</v>
      </c>
      <c r="J610" s="143">
        <f t="shared" si="92"/>
        <v>8182.9</v>
      </c>
    </row>
    <row r="611" spans="2:10" ht="14.25" customHeight="1">
      <c r="B611" s="154" t="s">
        <v>274</v>
      </c>
      <c r="C611" s="102" t="s">
        <v>225</v>
      </c>
      <c r="D611" s="102" t="s">
        <v>229</v>
      </c>
      <c r="E611" s="169" t="s">
        <v>481</v>
      </c>
      <c r="F611" s="102">
        <v>610</v>
      </c>
      <c r="G611" s="102" t="s">
        <v>306</v>
      </c>
      <c r="H611" s="143">
        <f>'Прил. 8'!I874</f>
        <v>7848.3</v>
      </c>
      <c r="I611" s="143">
        <f>'Прил. 8'!J874</f>
        <v>7848.3</v>
      </c>
      <c r="J611" s="143">
        <f>'Прил. 8'!K874</f>
        <v>8182.9</v>
      </c>
    </row>
    <row r="612" spans="2:10" ht="27.75" customHeight="1" hidden="1">
      <c r="B612" s="154" t="s">
        <v>482</v>
      </c>
      <c r="C612" s="102" t="s">
        <v>225</v>
      </c>
      <c r="D612" s="102" t="s">
        <v>229</v>
      </c>
      <c r="E612" s="169" t="s">
        <v>483</v>
      </c>
      <c r="F612" s="102"/>
      <c r="G612" s="102"/>
      <c r="H612" s="143">
        <f>H614</f>
        <v>0</v>
      </c>
      <c r="I612" s="143">
        <f>I614</f>
        <v>0</v>
      </c>
      <c r="J612" s="143">
        <f>J614</f>
        <v>0</v>
      </c>
    </row>
    <row r="613" spans="2:10" ht="12.75" customHeight="1" hidden="1">
      <c r="B613" s="157" t="s">
        <v>300</v>
      </c>
      <c r="C613" s="102" t="s">
        <v>225</v>
      </c>
      <c r="D613" s="102" t="s">
        <v>229</v>
      </c>
      <c r="E613" s="169" t="s">
        <v>484</v>
      </c>
      <c r="F613" s="102"/>
      <c r="G613" s="102"/>
      <c r="H613" s="143">
        <f aca="true" t="shared" si="93" ref="H613:J614">H614</f>
        <v>0</v>
      </c>
      <c r="I613" s="143">
        <f t="shared" si="93"/>
        <v>0</v>
      </c>
      <c r="J613" s="143">
        <f t="shared" si="93"/>
        <v>0</v>
      </c>
    </row>
    <row r="614" spans="2:10" ht="12.75" customHeight="1" hidden="1">
      <c r="B614" s="154" t="s">
        <v>454</v>
      </c>
      <c r="C614" s="102" t="s">
        <v>225</v>
      </c>
      <c r="D614" s="102" t="s">
        <v>229</v>
      </c>
      <c r="E614" s="169" t="s">
        <v>484</v>
      </c>
      <c r="F614" s="102" t="s">
        <v>362</v>
      </c>
      <c r="G614" s="102"/>
      <c r="H614" s="143">
        <f t="shared" si="93"/>
        <v>0</v>
      </c>
      <c r="I614" s="143">
        <f t="shared" si="93"/>
        <v>0</v>
      </c>
      <c r="J614" s="143">
        <f t="shared" si="93"/>
        <v>0</v>
      </c>
    </row>
    <row r="615" spans="2:10" ht="12.75" customHeight="1" hidden="1">
      <c r="B615" s="154" t="s">
        <v>455</v>
      </c>
      <c r="C615" s="102" t="s">
        <v>225</v>
      </c>
      <c r="D615" s="102" t="s">
        <v>229</v>
      </c>
      <c r="E615" s="169" t="s">
        <v>484</v>
      </c>
      <c r="F615" s="102">
        <v>610</v>
      </c>
      <c r="G615" s="102"/>
      <c r="H615" s="143">
        <f>H616+H617</f>
        <v>0</v>
      </c>
      <c r="I615" s="143">
        <f>I616+I617</f>
        <v>0</v>
      </c>
      <c r="J615" s="143">
        <f>J616+J617</f>
        <v>0</v>
      </c>
    </row>
    <row r="616" spans="2:10" ht="14.25" customHeight="1" hidden="1">
      <c r="B616" s="154" t="s">
        <v>272</v>
      </c>
      <c r="C616" s="102" t="s">
        <v>225</v>
      </c>
      <c r="D616" s="102" t="s">
        <v>229</v>
      </c>
      <c r="E616" s="169" t="s">
        <v>485</v>
      </c>
      <c r="F616" s="102">
        <v>610</v>
      </c>
      <c r="G616" s="102">
        <v>2</v>
      </c>
      <c r="H616" s="143"/>
      <c r="I616" s="143"/>
      <c r="J616" s="143"/>
    </row>
    <row r="617" spans="2:10" ht="14.25" customHeight="1" hidden="1">
      <c r="B617" s="172" t="s">
        <v>273</v>
      </c>
      <c r="C617" s="102" t="s">
        <v>225</v>
      </c>
      <c r="D617" s="102" t="s">
        <v>229</v>
      </c>
      <c r="E617" s="169" t="s">
        <v>486</v>
      </c>
      <c r="F617" s="102">
        <v>610</v>
      </c>
      <c r="G617" s="102" t="s">
        <v>332</v>
      </c>
      <c r="H617" s="143"/>
      <c r="I617" s="143"/>
      <c r="J617" s="143"/>
    </row>
    <row r="618" spans="2:10" ht="29.25" customHeight="1">
      <c r="B618" s="149" t="s">
        <v>487</v>
      </c>
      <c r="C618" s="102" t="s">
        <v>225</v>
      </c>
      <c r="D618" s="102" t="s">
        <v>229</v>
      </c>
      <c r="E618" s="169" t="s">
        <v>488</v>
      </c>
      <c r="F618" s="102"/>
      <c r="G618" s="102"/>
      <c r="H618" s="143">
        <f>H619</f>
        <v>4080.3</v>
      </c>
      <c r="I618" s="143">
        <f>I620</f>
        <v>0</v>
      </c>
      <c r="J618" s="143">
        <f>J619</f>
        <v>0</v>
      </c>
    </row>
    <row r="619" spans="2:10" ht="28.5" customHeight="1">
      <c r="B619" s="149" t="s">
        <v>489</v>
      </c>
      <c r="C619" s="102" t="s">
        <v>225</v>
      </c>
      <c r="D619" s="102" t="s">
        <v>229</v>
      </c>
      <c r="E619" s="175" t="s">
        <v>490</v>
      </c>
      <c r="F619" s="102"/>
      <c r="G619" s="102"/>
      <c r="H619" s="143">
        <f>H620</f>
        <v>4080.3</v>
      </c>
      <c r="I619" s="143">
        <f>I620</f>
        <v>0</v>
      </c>
      <c r="J619" s="143">
        <f>J620</f>
        <v>0</v>
      </c>
    </row>
    <row r="620" spans="2:10" ht="15.75" customHeight="1">
      <c r="B620" s="154" t="s">
        <v>454</v>
      </c>
      <c r="C620" s="102" t="s">
        <v>225</v>
      </c>
      <c r="D620" s="102" t="s">
        <v>229</v>
      </c>
      <c r="E620" s="175" t="s">
        <v>490</v>
      </c>
      <c r="F620" s="102" t="s">
        <v>362</v>
      </c>
      <c r="G620" s="102"/>
      <c r="H620" s="143">
        <f>H621</f>
        <v>4080.3</v>
      </c>
      <c r="I620" s="143">
        <f>I621</f>
        <v>0</v>
      </c>
      <c r="J620" s="143">
        <f>J621</f>
        <v>0</v>
      </c>
    </row>
    <row r="621" spans="2:10" ht="15" customHeight="1">
      <c r="B621" s="154" t="s">
        <v>455</v>
      </c>
      <c r="C621" s="102" t="s">
        <v>225</v>
      </c>
      <c r="D621" s="102" t="s">
        <v>229</v>
      </c>
      <c r="E621" s="175" t="s">
        <v>490</v>
      </c>
      <c r="F621" s="102" t="s">
        <v>459</v>
      </c>
      <c r="G621" s="102"/>
      <c r="H621" s="143">
        <f>H622+H623+H624</f>
        <v>4080.3</v>
      </c>
      <c r="I621" s="143">
        <f>I622</f>
        <v>0</v>
      </c>
      <c r="J621" s="143">
        <f>J622+J623+J624</f>
        <v>0</v>
      </c>
    </row>
    <row r="622" spans="2:10" ht="15.75" customHeight="1">
      <c r="B622" s="154" t="s">
        <v>272</v>
      </c>
      <c r="C622" s="102" t="s">
        <v>225</v>
      </c>
      <c r="D622" s="102" t="s">
        <v>229</v>
      </c>
      <c r="E622" s="175" t="s">
        <v>490</v>
      </c>
      <c r="F622" s="102" t="s">
        <v>459</v>
      </c>
      <c r="G622" s="102" t="s">
        <v>296</v>
      </c>
      <c r="H622" s="143">
        <f>'Прил. 8'!I885</f>
        <v>204</v>
      </c>
      <c r="I622" s="143">
        <f>'Прил. 8'!J885</f>
        <v>0</v>
      </c>
      <c r="J622" s="143">
        <f>'Прил. 8'!K885</f>
        <v>0</v>
      </c>
    </row>
    <row r="623" spans="2:10" ht="15.75" customHeight="1">
      <c r="B623" s="172" t="s">
        <v>273</v>
      </c>
      <c r="C623" s="102" t="s">
        <v>225</v>
      </c>
      <c r="D623" s="102" t="s">
        <v>229</v>
      </c>
      <c r="E623" s="175" t="s">
        <v>490</v>
      </c>
      <c r="F623" s="102" t="s">
        <v>459</v>
      </c>
      <c r="G623" s="102" t="s">
        <v>332</v>
      </c>
      <c r="H623" s="143">
        <f>'Прил. 8'!I886</f>
        <v>38.8</v>
      </c>
      <c r="I623" s="143">
        <f>'Прил. 8'!J886</f>
        <v>0</v>
      </c>
      <c r="J623" s="143">
        <f>'Прил. 8'!K886</f>
        <v>0</v>
      </c>
    </row>
    <row r="624" spans="2:10" ht="15.75" customHeight="1">
      <c r="B624" s="154" t="s">
        <v>274</v>
      </c>
      <c r="C624" s="102" t="s">
        <v>225</v>
      </c>
      <c r="D624" s="102" t="s">
        <v>229</v>
      </c>
      <c r="E624" s="175" t="s">
        <v>490</v>
      </c>
      <c r="F624" s="102" t="s">
        <v>459</v>
      </c>
      <c r="G624" s="102" t="s">
        <v>306</v>
      </c>
      <c r="H624" s="143">
        <f>'Прил. 8'!I887</f>
        <v>3837.5</v>
      </c>
      <c r="I624" s="143">
        <f>'Прил. 8'!J887</f>
        <v>0</v>
      </c>
      <c r="J624" s="143">
        <f>'Прил. 8'!K887</f>
        <v>0</v>
      </c>
    </row>
    <row r="625" spans="2:10" ht="27" customHeight="1">
      <c r="B625" s="147" t="s">
        <v>418</v>
      </c>
      <c r="C625" s="102" t="s">
        <v>225</v>
      </c>
      <c r="D625" s="102" t="s">
        <v>229</v>
      </c>
      <c r="E625" s="150" t="s">
        <v>419</v>
      </c>
      <c r="F625" s="102"/>
      <c r="G625" s="102"/>
      <c r="H625" s="143">
        <f aca="true" t="shared" si="94" ref="H625:J627">H626</f>
        <v>100</v>
      </c>
      <c r="I625" s="143">
        <f t="shared" si="94"/>
        <v>0</v>
      </c>
      <c r="J625" s="143">
        <f t="shared" si="94"/>
        <v>0</v>
      </c>
    </row>
    <row r="626" spans="2:10" ht="15.75" customHeight="1">
      <c r="B626" s="157" t="s">
        <v>288</v>
      </c>
      <c r="C626" s="102" t="s">
        <v>225</v>
      </c>
      <c r="D626" s="102" t="s">
        <v>229</v>
      </c>
      <c r="E626" s="150" t="s">
        <v>419</v>
      </c>
      <c r="F626" s="102" t="s">
        <v>289</v>
      </c>
      <c r="G626" s="102"/>
      <c r="H626" s="143">
        <f t="shared" si="94"/>
        <v>100</v>
      </c>
      <c r="I626" s="143">
        <f t="shared" si="94"/>
        <v>0</v>
      </c>
      <c r="J626" s="143">
        <f t="shared" si="94"/>
        <v>0</v>
      </c>
    </row>
    <row r="627" spans="2:10" ht="15.75" customHeight="1">
      <c r="B627" s="157" t="s">
        <v>290</v>
      </c>
      <c r="C627" s="102" t="s">
        <v>225</v>
      </c>
      <c r="D627" s="102" t="s">
        <v>229</v>
      </c>
      <c r="E627" s="150" t="s">
        <v>419</v>
      </c>
      <c r="F627" s="102" t="s">
        <v>291</v>
      </c>
      <c r="G627" s="102"/>
      <c r="H627" s="143">
        <f t="shared" si="94"/>
        <v>100</v>
      </c>
      <c r="I627" s="143">
        <f t="shared" si="94"/>
        <v>0</v>
      </c>
      <c r="J627" s="143">
        <f t="shared" si="94"/>
        <v>0</v>
      </c>
    </row>
    <row r="628" spans="2:10" ht="15.75" customHeight="1">
      <c r="B628" s="157" t="s">
        <v>273</v>
      </c>
      <c r="C628" s="102" t="s">
        <v>225</v>
      </c>
      <c r="D628" s="102" t="s">
        <v>229</v>
      </c>
      <c r="E628" s="150" t="s">
        <v>419</v>
      </c>
      <c r="F628" s="102" t="s">
        <v>291</v>
      </c>
      <c r="G628" s="102" t="s">
        <v>332</v>
      </c>
      <c r="H628" s="143">
        <f>'Прил. 8'!I891</f>
        <v>100</v>
      </c>
      <c r="I628" s="143">
        <f>'Прил. 8'!J891</f>
        <v>0</v>
      </c>
      <c r="J628" s="143">
        <f>'Прил. 8'!K891</f>
        <v>0</v>
      </c>
    </row>
    <row r="629" spans="2:10" ht="28.5" customHeight="1">
      <c r="B629" s="168" t="s">
        <v>328</v>
      </c>
      <c r="C629" s="102" t="s">
        <v>225</v>
      </c>
      <c r="D629" s="102" t="s">
        <v>229</v>
      </c>
      <c r="E629" s="169" t="s">
        <v>317</v>
      </c>
      <c r="F629" s="102"/>
      <c r="G629" s="102"/>
      <c r="H629" s="103">
        <f aca="true" t="shared" si="95" ref="H629:J632">H630</f>
        <v>0</v>
      </c>
      <c r="I629" s="103">
        <f t="shared" si="95"/>
        <v>0</v>
      </c>
      <c r="J629" s="103">
        <f t="shared" si="95"/>
        <v>0</v>
      </c>
    </row>
    <row r="630" spans="2:10" ht="15.75" customHeight="1">
      <c r="B630" s="149" t="s">
        <v>300</v>
      </c>
      <c r="C630" s="102" t="s">
        <v>225</v>
      </c>
      <c r="D630" s="102" t="s">
        <v>229</v>
      </c>
      <c r="E630" s="170" t="s">
        <v>329</v>
      </c>
      <c r="F630" s="102"/>
      <c r="G630" s="102"/>
      <c r="H630" s="103">
        <f t="shared" si="95"/>
        <v>0</v>
      </c>
      <c r="I630" s="103">
        <f t="shared" si="95"/>
        <v>0</v>
      </c>
      <c r="J630" s="103">
        <f t="shared" si="95"/>
        <v>0</v>
      </c>
    </row>
    <row r="631" spans="2:10" ht="15.75" customHeight="1">
      <c r="B631" s="147" t="s">
        <v>454</v>
      </c>
      <c r="C631" s="102" t="s">
        <v>225</v>
      </c>
      <c r="D631" s="102" t="s">
        <v>229</v>
      </c>
      <c r="E631" s="170" t="s">
        <v>329</v>
      </c>
      <c r="F631" s="102" t="s">
        <v>362</v>
      </c>
      <c r="G631" s="102"/>
      <c r="H631" s="103">
        <f t="shared" si="95"/>
        <v>0</v>
      </c>
      <c r="I631" s="103">
        <f t="shared" si="95"/>
        <v>0</v>
      </c>
      <c r="J631" s="103">
        <f t="shared" si="95"/>
        <v>0</v>
      </c>
    </row>
    <row r="632" spans="2:10" ht="15.75" customHeight="1">
      <c r="B632" s="147" t="s">
        <v>455</v>
      </c>
      <c r="C632" s="102" t="s">
        <v>225</v>
      </c>
      <c r="D632" s="102" t="s">
        <v>229</v>
      </c>
      <c r="E632" s="170" t="s">
        <v>329</v>
      </c>
      <c r="F632" s="102" t="s">
        <v>459</v>
      </c>
      <c r="G632" s="102"/>
      <c r="H632" s="103">
        <f t="shared" si="95"/>
        <v>0</v>
      </c>
      <c r="I632" s="103">
        <f t="shared" si="95"/>
        <v>0</v>
      </c>
      <c r="J632" s="103">
        <f t="shared" si="95"/>
        <v>0</v>
      </c>
    </row>
    <row r="633" spans="2:10" ht="15.75" customHeight="1">
      <c r="B633" s="147" t="s">
        <v>272</v>
      </c>
      <c r="C633" s="102" t="s">
        <v>225</v>
      </c>
      <c r="D633" s="102" t="s">
        <v>229</v>
      </c>
      <c r="E633" s="170" t="s">
        <v>329</v>
      </c>
      <c r="F633" s="102" t="s">
        <v>459</v>
      </c>
      <c r="G633" s="102" t="s">
        <v>296</v>
      </c>
      <c r="H633" s="103">
        <f>'Прил. 8'!I896</f>
        <v>0</v>
      </c>
      <c r="I633" s="103">
        <f>'Прил. 8'!J896</f>
        <v>0</v>
      </c>
      <c r="J633" s="103">
        <f>'Прил. 8'!K896</f>
        <v>0</v>
      </c>
    </row>
    <row r="634" spans="2:10" ht="12.75" customHeight="1">
      <c r="B634" s="236" t="s">
        <v>491</v>
      </c>
      <c r="C634" s="146" t="s">
        <v>225</v>
      </c>
      <c r="D634" s="146" t="s">
        <v>231</v>
      </c>
      <c r="E634" s="169"/>
      <c r="F634" s="102"/>
      <c r="G634" s="102"/>
      <c r="H634" s="143">
        <f>H647+H655+H658+H661+H664+H667+H674+H681+H688</f>
        <v>15065.699999999999</v>
      </c>
      <c r="I634" s="143">
        <f>I647+I655+I658+I661+I664+I667+I674+I681+I688</f>
        <v>10807.3</v>
      </c>
      <c r="J634" s="143">
        <f>J647+J655+J658+J661+J664+J667+J674+J681+J688</f>
        <v>9018.5</v>
      </c>
    </row>
    <row r="635" spans="2:10" ht="12.75" customHeight="1" hidden="1">
      <c r="B635" s="230"/>
      <c r="C635" s="102"/>
      <c r="D635" s="102"/>
      <c r="E635" s="169"/>
      <c r="F635" s="102"/>
      <c r="G635" s="102"/>
      <c r="H635" s="143"/>
      <c r="I635" s="143"/>
      <c r="J635" s="143"/>
    </row>
    <row r="636" spans="2:10" ht="12.75" customHeight="1" hidden="1">
      <c r="B636" s="157"/>
      <c r="C636" s="102"/>
      <c r="D636" s="102"/>
      <c r="E636" s="169"/>
      <c r="F636" s="102"/>
      <c r="G636" s="102"/>
      <c r="H636" s="143"/>
      <c r="I636" s="143"/>
      <c r="J636" s="143"/>
    </row>
    <row r="637" spans="2:10" ht="12.75" customHeight="1" hidden="1">
      <c r="B637" s="157"/>
      <c r="C637" s="102"/>
      <c r="D637" s="102"/>
      <c r="E637" s="169"/>
      <c r="F637" s="102"/>
      <c r="G637" s="102"/>
      <c r="H637" s="143"/>
      <c r="I637" s="143"/>
      <c r="J637" s="143"/>
    </row>
    <row r="638" spans="2:10" ht="12.75" customHeight="1" hidden="1">
      <c r="B638" s="159"/>
      <c r="C638" s="102"/>
      <c r="D638" s="102"/>
      <c r="E638" s="169"/>
      <c r="F638" s="102"/>
      <c r="G638" s="102"/>
      <c r="H638" s="143"/>
      <c r="I638" s="143"/>
      <c r="J638" s="143"/>
    </row>
    <row r="639" spans="2:10" ht="12.75" customHeight="1" hidden="1">
      <c r="B639" s="154"/>
      <c r="C639" s="102"/>
      <c r="D639" s="102"/>
      <c r="E639" s="169"/>
      <c r="F639" s="96"/>
      <c r="G639" s="102"/>
      <c r="H639" s="143"/>
      <c r="I639" s="143"/>
      <c r="J639" s="143"/>
    </row>
    <row r="640" spans="2:10" ht="12.75" customHeight="1" hidden="1">
      <c r="B640" s="154"/>
      <c r="C640" s="102"/>
      <c r="D640" s="102"/>
      <c r="E640" s="169"/>
      <c r="F640" s="96"/>
      <c r="G640" s="102"/>
      <c r="H640" s="143"/>
      <c r="I640" s="143"/>
      <c r="J640" s="143"/>
    </row>
    <row r="641" spans="2:10" ht="12.75" customHeight="1" hidden="1">
      <c r="B641" s="154"/>
      <c r="C641" s="102"/>
      <c r="D641" s="102"/>
      <c r="E641" s="169"/>
      <c r="F641" s="96"/>
      <c r="G641" s="102"/>
      <c r="H641" s="143"/>
      <c r="I641" s="143"/>
      <c r="J641" s="143"/>
    </row>
    <row r="642" spans="2:10" ht="12.75" customHeight="1" hidden="1">
      <c r="B642" s="154"/>
      <c r="C642" s="102"/>
      <c r="D642" s="102"/>
      <c r="E642" s="169"/>
      <c r="F642" s="102"/>
      <c r="G642" s="102"/>
      <c r="H642" s="143"/>
      <c r="I642" s="143"/>
      <c r="J642" s="143"/>
    </row>
    <row r="643" spans="2:10" ht="12.75" customHeight="1" hidden="1">
      <c r="B643" s="159"/>
      <c r="C643" s="102"/>
      <c r="D643" s="102"/>
      <c r="E643" s="169"/>
      <c r="F643" s="102"/>
      <c r="G643" s="102"/>
      <c r="H643" s="143"/>
      <c r="I643" s="143"/>
      <c r="J643" s="143"/>
    </row>
    <row r="644" spans="2:10" ht="12.75" customHeight="1" hidden="1">
      <c r="B644" s="154"/>
      <c r="C644" s="102"/>
      <c r="D644" s="102"/>
      <c r="E644" s="169"/>
      <c r="F644" s="96"/>
      <c r="G644" s="102"/>
      <c r="H644" s="143"/>
      <c r="I644" s="143"/>
      <c r="J644" s="143"/>
    </row>
    <row r="645" spans="2:10" ht="12.75" customHeight="1" hidden="1">
      <c r="B645" s="154"/>
      <c r="C645" s="102"/>
      <c r="D645" s="102"/>
      <c r="E645" s="169"/>
      <c r="F645" s="96"/>
      <c r="G645" s="102"/>
      <c r="H645" s="143"/>
      <c r="I645" s="143"/>
      <c r="J645" s="143"/>
    </row>
    <row r="646" spans="2:10" ht="12.75" customHeight="1" hidden="1">
      <c r="B646" s="154"/>
      <c r="C646" s="102"/>
      <c r="D646" s="102"/>
      <c r="E646" s="169"/>
      <c r="F646" s="96"/>
      <c r="G646" s="102"/>
      <c r="H646" s="143"/>
      <c r="I646" s="143"/>
      <c r="J646" s="143"/>
    </row>
    <row r="647" spans="2:10" ht="27.75" customHeight="1">
      <c r="B647" s="230" t="s">
        <v>446</v>
      </c>
      <c r="C647" s="102" t="s">
        <v>225</v>
      </c>
      <c r="D647" s="102" t="s">
        <v>231</v>
      </c>
      <c r="E647" s="169" t="s">
        <v>447</v>
      </c>
      <c r="F647" s="102"/>
      <c r="G647" s="102"/>
      <c r="H647" s="143">
        <f aca="true" t="shared" si="96" ref="H647:H652">H648</f>
        <v>6221.2</v>
      </c>
      <c r="I647" s="143">
        <f aca="true" t="shared" si="97" ref="I647:I652">I648</f>
        <v>4311.1</v>
      </c>
      <c r="J647" s="143">
        <f aca="true" t="shared" si="98" ref="J647:J652">J648</f>
        <v>4211.1</v>
      </c>
    </row>
    <row r="648" spans="2:10" ht="13.5" customHeight="1">
      <c r="B648" s="156" t="s">
        <v>492</v>
      </c>
      <c r="C648" s="102" t="s">
        <v>225</v>
      </c>
      <c r="D648" s="102" t="s">
        <v>231</v>
      </c>
      <c r="E648" s="169" t="s">
        <v>493</v>
      </c>
      <c r="F648" s="102"/>
      <c r="G648" s="102"/>
      <c r="H648" s="143">
        <f t="shared" si="96"/>
        <v>6221.2</v>
      </c>
      <c r="I648" s="143">
        <f t="shared" si="97"/>
        <v>4311.1</v>
      </c>
      <c r="J648" s="143">
        <f t="shared" si="98"/>
        <v>4211.1</v>
      </c>
    </row>
    <row r="649" spans="2:10" ht="27.75" customHeight="1">
      <c r="B649" s="156" t="s">
        <v>494</v>
      </c>
      <c r="C649" s="102" t="s">
        <v>225</v>
      </c>
      <c r="D649" s="102" t="s">
        <v>231</v>
      </c>
      <c r="E649" s="169" t="s">
        <v>495</v>
      </c>
      <c r="F649" s="102"/>
      <c r="G649" s="102"/>
      <c r="H649" s="143">
        <f t="shared" si="96"/>
        <v>6221.2</v>
      </c>
      <c r="I649" s="143">
        <f t="shared" si="97"/>
        <v>4311.1</v>
      </c>
      <c r="J649" s="143">
        <f t="shared" si="98"/>
        <v>4211.1</v>
      </c>
    </row>
    <row r="650" spans="2:10" ht="12.75" customHeight="1">
      <c r="B650" s="157" t="s">
        <v>464</v>
      </c>
      <c r="C650" s="102" t="s">
        <v>225</v>
      </c>
      <c r="D650" s="102" t="s">
        <v>231</v>
      </c>
      <c r="E650" s="175" t="s">
        <v>496</v>
      </c>
      <c r="F650" s="102"/>
      <c r="G650" s="102"/>
      <c r="H650" s="143">
        <f t="shared" si="96"/>
        <v>6221.2</v>
      </c>
      <c r="I650" s="143">
        <f t="shared" si="97"/>
        <v>4311.1</v>
      </c>
      <c r="J650" s="143">
        <f t="shared" si="98"/>
        <v>4211.1</v>
      </c>
    </row>
    <row r="651" spans="2:10" ht="12.75" customHeight="1">
      <c r="B651" s="154" t="s">
        <v>454</v>
      </c>
      <c r="C651" s="102" t="s">
        <v>225</v>
      </c>
      <c r="D651" s="102" t="s">
        <v>231</v>
      </c>
      <c r="E651" s="175" t="s">
        <v>496</v>
      </c>
      <c r="F651" s="102" t="s">
        <v>362</v>
      </c>
      <c r="G651" s="102"/>
      <c r="H651" s="143">
        <f t="shared" si="96"/>
        <v>6221.2</v>
      </c>
      <c r="I651" s="143">
        <f t="shared" si="97"/>
        <v>4311.1</v>
      </c>
      <c r="J651" s="143">
        <f t="shared" si="98"/>
        <v>4211.1</v>
      </c>
    </row>
    <row r="652" spans="2:10" ht="12.75" customHeight="1">
      <c r="B652" s="154" t="s">
        <v>455</v>
      </c>
      <c r="C652" s="102" t="s">
        <v>225</v>
      </c>
      <c r="D652" s="102" t="s">
        <v>231</v>
      </c>
      <c r="E652" s="175" t="s">
        <v>496</v>
      </c>
      <c r="F652" s="102" t="s">
        <v>459</v>
      </c>
      <c r="G652" s="102"/>
      <c r="H652" s="143">
        <f t="shared" si="96"/>
        <v>6221.2</v>
      </c>
      <c r="I652" s="143">
        <f t="shared" si="97"/>
        <v>4311.1</v>
      </c>
      <c r="J652" s="143">
        <f t="shared" si="98"/>
        <v>4211.1</v>
      </c>
    </row>
    <row r="653" spans="2:10" ht="12.75" customHeight="1">
      <c r="B653" s="154" t="s">
        <v>272</v>
      </c>
      <c r="C653" s="102" t="s">
        <v>225</v>
      </c>
      <c r="D653" s="102" t="s">
        <v>231</v>
      </c>
      <c r="E653" s="175" t="s">
        <v>496</v>
      </c>
      <c r="F653" s="102" t="s">
        <v>459</v>
      </c>
      <c r="G653" s="102" t="s">
        <v>296</v>
      </c>
      <c r="H653" s="143">
        <f>'Прил. 8'!I911</f>
        <v>6221.2</v>
      </c>
      <c r="I653" s="143">
        <f>'Прил. 8'!J911</f>
        <v>4311.1</v>
      </c>
      <c r="J653" s="143">
        <f>'Прил. 8'!K911</f>
        <v>4211.1</v>
      </c>
    </row>
    <row r="654" spans="2:10" ht="28.5" customHeight="1">
      <c r="B654" s="177" t="s">
        <v>497</v>
      </c>
      <c r="C654" s="102" t="s">
        <v>225</v>
      </c>
      <c r="D654" s="102" t="s">
        <v>231</v>
      </c>
      <c r="E654" s="176" t="s">
        <v>498</v>
      </c>
      <c r="F654" s="102" t="s">
        <v>362</v>
      </c>
      <c r="G654" s="102"/>
      <c r="H654" s="103">
        <v>1494.7</v>
      </c>
      <c r="I654" s="103">
        <v>1494.7</v>
      </c>
      <c r="J654" s="103">
        <v>1494.7</v>
      </c>
    </row>
    <row r="655" spans="2:10" ht="12.75" customHeight="1">
      <c r="B655" s="154" t="s">
        <v>454</v>
      </c>
      <c r="C655" s="102" t="s">
        <v>225</v>
      </c>
      <c r="D655" s="102" t="s">
        <v>231</v>
      </c>
      <c r="E655" s="176" t="s">
        <v>498</v>
      </c>
      <c r="F655" s="102" t="s">
        <v>362</v>
      </c>
      <c r="G655" s="102"/>
      <c r="H655" s="103">
        <f aca="true" t="shared" si="99" ref="H655:J656">H656</f>
        <v>1494.7</v>
      </c>
      <c r="I655" s="103">
        <f t="shared" si="99"/>
        <v>1494.7</v>
      </c>
      <c r="J655" s="103">
        <f t="shared" si="99"/>
        <v>1494.7</v>
      </c>
    </row>
    <row r="656" spans="2:10" ht="12.75" customHeight="1">
      <c r="B656" s="154" t="s">
        <v>455</v>
      </c>
      <c r="C656" s="102" t="s">
        <v>225</v>
      </c>
      <c r="D656" s="102" t="s">
        <v>231</v>
      </c>
      <c r="E656" s="176" t="s">
        <v>498</v>
      </c>
      <c r="F656" s="102" t="s">
        <v>459</v>
      </c>
      <c r="G656" s="102"/>
      <c r="H656" s="103">
        <f t="shared" si="99"/>
        <v>1494.7</v>
      </c>
      <c r="I656" s="103">
        <f t="shared" si="99"/>
        <v>1494.7</v>
      </c>
      <c r="J656" s="103">
        <f t="shared" si="99"/>
        <v>1494.7</v>
      </c>
    </row>
    <row r="657" spans="2:10" ht="12.75" customHeight="1">
      <c r="B657" s="154" t="s">
        <v>272</v>
      </c>
      <c r="C657" s="102" t="s">
        <v>225</v>
      </c>
      <c r="D657" s="102" t="s">
        <v>231</v>
      </c>
      <c r="E657" s="176" t="s">
        <v>498</v>
      </c>
      <c r="F657" s="102" t="s">
        <v>459</v>
      </c>
      <c r="G657" s="102" t="s">
        <v>296</v>
      </c>
      <c r="H657" s="103">
        <f>'Прил. 8'!I915</f>
        <v>1494.7</v>
      </c>
      <c r="I657" s="103">
        <f>'Прил. 8'!J915</f>
        <v>1494.7</v>
      </c>
      <c r="J657" s="103">
        <f>'Прил. 8'!K915</f>
        <v>1494.7</v>
      </c>
    </row>
    <row r="658" spans="2:10" ht="12.75" customHeight="1">
      <c r="B658" s="154" t="s">
        <v>499</v>
      </c>
      <c r="C658" s="102" t="s">
        <v>225</v>
      </c>
      <c r="D658" s="102" t="s">
        <v>231</v>
      </c>
      <c r="E658" s="176" t="s">
        <v>498</v>
      </c>
      <c r="F658" s="102" t="s">
        <v>362</v>
      </c>
      <c r="G658" s="102"/>
      <c r="H658" s="103">
        <f aca="true" t="shared" si="100" ref="H658:J659">H659</f>
        <v>10.4</v>
      </c>
      <c r="I658" s="103">
        <f t="shared" si="100"/>
        <v>10.4</v>
      </c>
      <c r="J658" s="103">
        <f t="shared" si="100"/>
        <v>10.4</v>
      </c>
    </row>
    <row r="659" spans="2:10" ht="12.75" customHeight="1">
      <c r="B659" s="154" t="s">
        <v>500</v>
      </c>
      <c r="C659" s="102" t="s">
        <v>225</v>
      </c>
      <c r="D659" s="102" t="s">
        <v>231</v>
      </c>
      <c r="E659" s="176" t="s">
        <v>498</v>
      </c>
      <c r="F659" s="102" t="s">
        <v>501</v>
      </c>
      <c r="G659" s="102"/>
      <c r="H659" s="103">
        <f t="shared" si="100"/>
        <v>10.4</v>
      </c>
      <c r="I659" s="103">
        <f t="shared" si="100"/>
        <v>10.4</v>
      </c>
      <c r="J659" s="103">
        <f t="shared" si="100"/>
        <v>10.4</v>
      </c>
    </row>
    <row r="660" spans="2:10" ht="12.75" customHeight="1">
      <c r="B660" s="154" t="s">
        <v>272</v>
      </c>
      <c r="C660" s="102" t="s">
        <v>225</v>
      </c>
      <c r="D660" s="102" t="s">
        <v>231</v>
      </c>
      <c r="E660" s="176" t="s">
        <v>498</v>
      </c>
      <c r="F660" s="102" t="s">
        <v>501</v>
      </c>
      <c r="G660" s="102" t="s">
        <v>296</v>
      </c>
      <c r="H660" s="103">
        <f>'Прил. 8'!I918</f>
        <v>10.4</v>
      </c>
      <c r="I660" s="103">
        <f>'Прил. 8'!J918</f>
        <v>10.4</v>
      </c>
      <c r="J660" s="103">
        <f>'Прил. 8'!K918</f>
        <v>10.4</v>
      </c>
    </row>
    <row r="661" spans="2:10" ht="12.75" customHeight="1">
      <c r="B661" s="154" t="s">
        <v>502</v>
      </c>
      <c r="C661" s="102" t="s">
        <v>225</v>
      </c>
      <c r="D661" s="102" t="s">
        <v>231</v>
      </c>
      <c r="E661" s="176" t="s">
        <v>498</v>
      </c>
      <c r="F661" s="102" t="s">
        <v>362</v>
      </c>
      <c r="G661" s="102"/>
      <c r="H661" s="103">
        <f aca="true" t="shared" si="101" ref="H661:J662">H662</f>
        <v>10.4</v>
      </c>
      <c r="I661" s="103">
        <f t="shared" si="101"/>
        <v>10.4</v>
      </c>
      <c r="J661" s="103">
        <f t="shared" si="101"/>
        <v>10.4</v>
      </c>
    </row>
    <row r="662" spans="2:10" ht="41.25" customHeight="1">
      <c r="B662" s="147" t="s">
        <v>503</v>
      </c>
      <c r="C662" s="102" t="s">
        <v>225</v>
      </c>
      <c r="D662" s="102" t="s">
        <v>231</v>
      </c>
      <c r="E662" s="176" t="s">
        <v>498</v>
      </c>
      <c r="F662" s="102" t="s">
        <v>504</v>
      </c>
      <c r="G662" s="102"/>
      <c r="H662" s="103">
        <f t="shared" si="101"/>
        <v>10.4</v>
      </c>
      <c r="I662" s="103">
        <f t="shared" si="101"/>
        <v>10.4</v>
      </c>
      <c r="J662" s="103">
        <f t="shared" si="101"/>
        <v>10.4</v>
      </c>
    </row>
    <row r="663" spans="2:10" ht="12.75" customHeight="1">
      <c r="B663" s="154" t="s">
        <v>272</v>
      </c>
      <c r="C663" s="102" t="s">
        <v>225</v>
      </c>
      <c r="D663" s="102" t="s">
        <v>231</v>
      </c>
      <c r="E663" s="176" t="s">
        <v>498</v>
      </c>
      <c r="F663" s="102" t="s">
        <v>504</v>
      </c>
      <c r="G663" s="102" t="s">
        <v>296</v>
      </c>
      <c r="H663" s="103">
        <f>'Прил. 8'!I921</f>
        <v>10.4</v>
      </c>
      <c r="I663" s="103">
        <f>'Прил. 8'!J921</f>
        <v>10.4</v>
      </c>
      <c r="J663" s="103">
        <f>'Прил. 8'!K921</f>
        <v>10.4</v>
      </c>
    </row>
    <row r="664" spans="2:10" ht="12.75" customHeight="1">
      <c r="B664" s="154" t="s">
        <v>292</v>
      </c>
      <c r="C664" s="102" t="s">
        <v>225</v>
      </c>
      <c r="D664" s="102" t="s">
        <v>231</v>
      </c>
      <c r="E664" s="176" t="s">
        <v>498</v>
      </c>
      <c r="F664" s="102" t="s">
        <v>293</v>
      </c>
      <c r="G664" s="102"/>
      <c r="H664" s="103">
        <f aca="true" t="shared" si="102" ref="H664:J665">H665</f>
        <v>10.4</v>
      </c>
      <c r="I664" s="103">
        <f t="shared" si="102"/>
        <v>10.4</v>
      </c>
      <c r="J664" s="103">
        <f t="shared" si="102"/>
        <v>10.4</v>
      </c>
    </row>
    <row r="665" spans="2:10" ht="54" customHeight="1">
      <c r="B665" s="147" t="s">
        <v>399</v>
      </c>
      <c r="C665" s="102" t="s">
        <v>225</v>
      </c>
      <c r="D665" s="102" t="s">
        <v>231</v>
      </c>
      <c r="E665" s="176" t="s">
        <v>498</v>
      </c>
      <c r="F665" s="102" t="s">
        <v>400</v>
      </c>
      <c r="G665" s="102"/>
      <c r="H665" s="103">
        <f t="shared" si="102"/>
        <v>10.4</v>
      </c>
      <c r="I665" s="103">
        <f t="shared" si="102"/>
        <v>10.4</v>
      </c>
      <c r="J665" s="103">
        <f t="shared" si="102"/>
        <v>10.4</v>
      </c>
    </row>
    <row r="666" spans="2:10" ht="12.75" customHeight="1">
      <c r="B666" s="154" t="s">
        <v>272</v>
      </c>
      <c r="C666" s="102" t="s">
        <v>225</v>
      </c>
      <c r="D666" s="102" t="s">
        <v>231</v>
      </c>
      <c r="E666" s="176" t="s">
        <v>498</v>
      </c>
      <c r="F666" s="102" t="s">
        <v>400</v>
      </c>
      <c r="G666" s="102" t="s">
        <v>296</v>
      </c>
      <c r="H666" s="103">
        <f>'Прил. 8'!I924</f>
        <v>10.4</v>
      </c>
      <c r="I666" s="103">
        <f>'Прил. 8'!J924</f>
        <v>10.4</v>
      </c>
      <c r="J666" s="103">
        <f>'Прил. 8'!K924</f>
        <v>10.4</v>
      </c>
    </row>
    <row r="667" spans="2:10" ht="28.5" customHeight="1">
      <c r="B667" s="168" t="s">
        <v>505</v>
      </c>
      <c r="C667" s="102" t="s">
        <v>225</v>
      </c>
      <c r="D667" s="102" t="s">
        <v>231</v>
      </c>
      <c r="E667" s="175" t="s">
        <v>506</v>
      </c>
      <c r="F667" s="102"/>
      <c r="G667" s="102"/>
      <c r="H667" s="143">
        <f aca="true" t="shared" si="103" ref="H667:H672">H668</f>
        <v>5323.2</v>
      </c>
      <c r="I667" s="143">
        <f aca="true" t="shared" si="104" ref="I667:I672">I668</f>
        <v>3281.5</v>
      </c>
      <c r="J667" s="143">
        <f aca="true" t="shared" si="105" ref="J667:J672">J668</f>
        <v>3281.5</v>
      </c>
    </row>
    <row r="668" spans="2:10" ht="15.75" customHeight="1">
      <c r="B668" s="156" t="s">
        <v>507</v>
      </c>
      <c r="C668" s="102" t="s">
        <v>225</v>
      </c>
      <c r="D668" s="102" t="s">
        <v>231</v>
      </c>
      <c r="E668" s="175" t="s">
        <v>508</v>
      </c>
      <c r="F668" s="102"/>
      <c r="G668" s="102"/>
      <c r="H668" s="143">
        <f t="shared" si="103"/>
        <v>5323.2</v>
      </c>
      <c r="I668" s="143">
        <f t="shared" si="104"/>
        <v>3281.5</v>
      </c>
      <c r="J668" s="143">
        <f t="shared" si="105"/>
        <v>3281.5</v>
      </c>
    </row>
    <row r="669" spans="2:10" ht="54" customHeight="1">
      <c r="B669" s="156" t="s">
        <v>509</v>
      </c>
      <c r="C669" s="102" t="s">
        <v>225</v>
      </c>
      <c r="D669" s="102" t="s">
        <v>231</v>
      </c>
      <c r="E669" s="150" t="s">
        <v>510</v>
      </c>
      <c r="F669" s="102"/>
      <c r="G669" s="102"/>
      <c r="H669" s="143">
        <f t="shared" si="103"/>
        <v>5323.2</v>
      </c>
      <c r="I669" s="143">
        <f t="shared" si="104"/>
        <v>3281.5</v>
      </c>
      <c r="J669" s="143">
        <f t="shared" si="105"/>
        <v>3281.5</v>
      </c>
    </row>
    <row r="670" spans="2:10" ht="12.75" customHeight="1">
      <c r="B670" s="159" t="s">
        <v>511</v>
      </c>
      <c r="C670" s="102" t="s">
        <v>225</v>
      </c>
      <c r="D670" s="102" t="s">
        <v>231</v>
      </c>
      <c r="E670" s="150" t="s">
        <v>512</v>
      </c>
      <c r="F670" s="102"/>
      <c r="G670" s="102"/>
      <c r="H670" s="143">
        <f t="shared" si="103"/>
        <v>5323.2</v>
      </c>
      <c r="I670" s="143">
        <f t="shared" si="104"/>
        <v>3281.5</v>
      </c>
      <c r="J670" s="143">
        <f t="shared" si="105"/>
        <v>3281.5</v>
      </c>
    </row>
    <row r="671" spans="2:10" ht="12.75" customHeight="1">
      <c r="B671" s="154" t="s">
        <v>454</v>
      </c>
      <c r="C671" s="102" t="s">
        <v>225</v>
      </c>
      <c r="D671" s="102" t="s">
        <v>231</v>
      </c>
      <c r="E671" s="150" t="s">
        <v>512</v>
      </c>
      <c r="F671" s="96">
        <v>600</v>
      </c>
      <c r="G671" s="102"/>
      <c r="H671" s="143">
        <f t="shared" si="103"/>
        <v>5323.2</v>
      </c>
      <c r="I671" s="143">
        <f t="shared" si="104"/>
        <v>3281.5</v>
      </c>
      <c r="J671" s="143">
        <f t="shared" si="105"/>
        <v>3281.5</v>
      </c>
    </row>
    <row r="672" spans="2:10" ht="12.75" customHeight="1">
      <c r="B672" s="154" t="s">
        <v>455</v>
      </c>
      <c r="C672" s="102" t="s">
        <v>225</v>
      </c>
      <c r="D672" s="102" t="s">
        <v>231</v>
      </c>
      <c r="E672" s="150" t="s">
        <v>512</v>
      </c>
      <c r="F672" s="96">
        <v>610</v>
      </c>
      <c r="G672" s="102"/>
      <c r="H672" s="143">
        <f t="shared" si="103"/>
        <v>5323.2</v>
      </c>
      <c r="I672" s="143">
        <f t="shared" si="104"/>
        <v>3281.5</v>
      </c>
      <c r="J672" s="143">
        <f t="shared" si="105"/>
        <v>3281.5</v>
      </c>
    </row>
    <row r="673" spans="2:10" ht="14.25" customHeight="1">
      <c r="B673" s="154" t="s">
        <v>272</v>
      </c>
      <c r="C673" s="102" t="s">
        <v>225</v>
      </c>
      <c r="D673" s="102" t="s">
        <v>231</v>
      </c>
      <c r="E673" s="150" t="s">
        <v>512</v>
      </c>
      <c r="F673" s="96">
        <v>610</v>
      </c>
      <c r="G673" s="102" t="s">
        <v>296</v>
      </c>
      <c r="H673" s="143">
        <f>'Прил. 8'!I1029</f>
        <v>5323.2</v>
      </c>
      <c r="I673" s="143">
        <f>'Прил. 8'!J1029</f>
        <v>3281.5</v>
      </c>
      <c r="J673" s="143">
        <f>'Прил. 8'!K1029</f>
        <v>3281.5</v>
      </c>
    </row>
    <row r="674" spans="2:10" ht="14.25" customHeight="1">
      <c r="B674" s="172" t="s">
        <v>460</v>
      </c>
      <c r="C674" s="102" t="s">
        <v>225</v>
      </c>
      <c r="D674" s="102" t="s">
        <v>231</v>
      </c>
      <c r="E674" s="23"/>
      <c r="F674" s="101"/>
      <c r="G674" s="101"/>
      <c r="H674" s="103">
        <f aca="true" t="shared" si="106" ref="H674:J676">H675</f>
        <v>351.6</v>
      </c>
      <c r="I674" s="103">
        <f t="shared" si="106"/>
        <v>677.4</v>
      </c>
      <c r="J674" s="103">
        <f t="shared" si="106"/>
        <v>0</v>
      </c>
    </row>
    <row r="675" spans="2:10" ht="28.5" customHeight="1">
      <c r="B675" s="177" t="s">
        <v>513</v>
      </c>
      <c r="C675" s="102" t="s">
        <v>225</v>
      </c>
      <c r="D675" s="102" t="s">
        <v>231</v>
      </c>
      <c r="E675" s="237" t="s">
        <v>514</v>
      </c>
      <c r="F675" s="102"/>
      <c r="G675" s="102"/>
      <c r="H675" s="103">
        <f t="shared" si="106"/>
        <v>351.6</v>
      </c>
      <c r="I675" s="103">
        <f t="shared" si="106"/>
        <v>677.4</v>
      </c>
      <c r="J675" s="103">
        <f t="shared" si="106"/>
        <v>0</v>
      </c>
    </row>
    <row r="676" spans="2:10" ht="14.25" customHeight="1">
      <c r="B676" s="154" t="s">
        <v>454</v>
      </c>
      <c r="C676" s="102" t="s">
        <v>225</v>
      </c>
      <c r="D676" s="102" t="s">
        <v>231</v>
      </c>
      <c r="E676" s="237" t="s">
        <v>514</v>
      </c>
      <c r="F676" s="102" t="s">
        <v>362</v>
      </c>
      <c r="G676" s="102"/>
      <c r="H676" s="103">
        <f t="shared" si="106"/>
        <v>351.6</v>
      </c>
      <c r="I676" s="103">
        <f t="shared" si="106"/>
        <v>677.4</v>
      </c>
      <c r="J676" s="103">
        <f t="shared" si="106"/>
        <v>0</v>
      </c>
    </row>
    <row r="677" spans="2:10" ht="14.25" customHeight="1">
      <c r="B677" s="154" t="s">
        <v>455</v>
      </c>
      <c r="C677" s="102" t="s">
        <v>225</v>
      </c>
      <c r="D677" s="102" t="s">
        <v>231</v>
      </c>
      <c r="E677" s="237" t="s">
        <v>514</v>
      </c>
      <c r="F677" s="102" t="s">
        <v>459</v>
      </c>
      <c r="G677" s="102"/>
      <c r="H677" s="103">
        <f>H678+H679+H680</f>
        <v>351.6</v>
      </c>
      <c r="I677" s="103">
        <f>I678+I679+I680</f>
        <v>677.4</v>
      </c>
      <c r="J677" s="103">
        <f>J678+J679+J680</f>
        <v>0</v>
      </c>
    </row>
    <row r="678" spans="2:10" ht="14.25" customHeight="1">
      <c r="B678" s="172" t="s">
        <v>272</v>
      </c>
      <c r="C678" s="102" t="s">
        <v>225</v>
      </c>
      <c r="D678" s="102" t="s">
        <v>231</v>
      </c>
      <c r="E678" s="237" t="s">
        <v>514</v>
      </c>
      <c r="F678" s="102" t="s">
        <v>459</v>
      </c>
      <c r="G678" s="102" t="s">
        <v>296</v>
      </c>
      <c r="H678" s="103">
        <f>'Прил. 8'!I903</f>
        <v>3.5</v>
      </c>
      <c r="I678" s="103">
        <f>'Прил. 8'!J903</f>
        <v>6.8</v>
      </c>
      <c r="J678" s="103">
        <f>'Прил. 8'!K903</f>
        <v>0</v>
      </c>
    </row>
    <row r="679" spans="2:10" ht="15.75" customHeight="1">
      <c r="B679" s="172" t="s">
        <v>273</v>
      </c>
      <c r="C679" s="102" t="s">
        <v>225</v>
      </c>
      <c r="D679" s="102" t="s">
        <v>231</v>
      </c>
      <c r="E679" s="237" t="s">
        <v>514</v>
      </c>
      <c r="F679" s="102" t="s">
        <v>459</v>
      </c>
      <c r="G679" s="102" t="s">
        <v>332</v>
      </c>
      <c r="H679" s="103">
        <f>'Прил. 8'!I904</f>
        <v>3.5</v>
      </c>
      <c r="I679" s="103">
        <f>'Прил. 8'!J904</f>
        <v>6.7</v>
      </c>
      <c r="J679" s="103">
        <f>'Прил. 8'!K904</f>
        <v>0</v>
      </c>
    </row>
    <row r="680" spans="2:10" ht="12.75" customHeight="1">
      <c r="B680" s="154" t="s">
        <v>274</v>
      </c>
      <c r="C680" s="102" t="s">
        <v>225</v>
      </c>
      <c r="D680" s="102" t="s">
        <v>231</v>
      </c>
      <c r="E680" s="237" t="s">
        <v>514</v>
      </c>
      <c r="F680" s="102" t="s">
        <v>459</v>
      </c>
      <c r="G680" s="102" t="s">
        <v>306</v>
      </c>
      <c r="H680" s="103">
        <f>'Прил. 8'!I905</f>
        <v>344.6</v>
      </c>
      <c r="I680" s="103">
        <f>'Прил. 8'!J905</f>
        <v>663.9</v>
      </c>
      <c r="J680" s="103">
        <f>'Прил. 8'!K905</f>
        <v>0</v>
      </c>
    </row>
    <row r="681" spans="2:10" ht="12.75" customHeight="1">
      <c r="B681" s="156" t="s">
        <v>492</v>
      </c>
      <c r="C681" s="102" t="s">
        <v>225</v>
      </c>
      <c r="D681" s="102" t="s">
        <v>231</v>
      </c>
      <c r="E681" s="237"/>
      <c r="F681" s="102"/>
      <c r="G681" s="102"/>
      <c r="H681" s="103">
        <f aca="true" t="shared" si="107" ref="H681:J683">H682</f>
        <v>0</v>
      </c>
      <c r="I681" s="103">
        <f t="shared" si="107"/>
        <v>1011.4</v>
      </c>
      <c r="J681" s="103">
        <f t="shared" si="107"/>
        <v>0</v>
      </c>
    </row>
    <row r="682" spans="2:10" ht="28.5" customHeight="1">
      <c r="B682" s="177" t="s">
        <v>513</v>
      </c>
      <c r="C682" s="102" t="s">
        <v>225</v>
      </c>
      <c r="D682" s="102" t="s">
        <v>231</v>
      </c>
      <c r="E682" s="237" t="s">
        <v>515</v>
      </c>
      <c r="F682" s="102"/>
      <c r="G682" s="102"/>
      <c r="H682" s="103">
        <f t="shared" si="107"/>
        <v>0</v>
      </c>
      <c r="I682" s="103">
        <f t="shared" si="107"/>
        <v>1011.4</v>
      </c>
      <c r="J682" s="103">
        <f t="shared" si="107"/>
        <v>0</v>
      </c>
    </row>
    <row r="683" spans="2:10" ht="12.75" customHeight="1">
      <c r="B683" s="154" t="s">
        <v>454</v>
      </c>
      <c r="C683" s="102" t="s">
        <v>225</v>
      </c>
      <c r="D683" s="102" t="s">
        <v>231</v>
      </c>
      <c r="E683" s="237" t="s">
        <v>515</v>
      </c>
      <c r="F683" s="102" t="s">
        <v>362</v>
      </c>
      <c r="G683" s="102"/>
      <c r="H683" s="103">
        <f t="shared" si="107"/>
        <v>0</v>
      </c>
      <c r="I683" s="103">
        <f t="shared" si="107"/>
        <v>1011.4</v>
      </c>
      <c r="J683" s="103">
        <f t="shared" si="107"/>
        <v>0</v>
      </c>
    </row>
    <row r="684" spans="2:10" ht="14.25" customHeight="1">
      <c r="B684" s="154" t="s">
        <v>455</v>
      </c>
      <c r="C684" s="102" t="s">
        <v>225</v>
      </c>
      <c r="D684" s="102" t="s">
        <v>231</v>
      </c>
      <c r="E684" s="237" t="s">
        <v>515</v>
      </c>
      <c r="F684" s="102" t="s">
        <v>459</v>
      </c>
      <c r="G684" s="102"/>
      <c r="H684" s="103">
        <f>H685+H686+H687</f>
        <v>0</v>
      </c>
      <c r="I684" s="103">
        <f>I685+I686+I687</f>
        <v>1011.4</v>
      </c>
      <c r="J684" s="103">
        <f>J685+J686+J687</f>
        <v>0</v>
      </c>
    </row>
    <row r="685" spans="2:10" ht="15.75" customHeight="1">
      <c r="B685" s="172" t="s">
        <v>272</v>
      </c>
      <c r="C685" s="102" t="s">
        <v>225</v>
      </c>
      <c r="D685" s="102" t="s">
        <v>231</v>
      </c>
      <c r="E685" s="237" t="s">
        <v>515</v>
      </c>
      <c r="F685" s="102" t="s">
        <v>459</v>
      </c>
      <c r="G685" s="102" t="s">
        <v>296</v>
      </c>
      <c r="H685" s="103">
        <f>'Прил. 8'!I928</f>
        <v>0</v>
      </c>
      <c r="I685" s="103">
        <f>'Прил. 8'!J928</f>
        <v>10.1</v>
      </c>
      <c r="J685" s="103">
        <f>'Прил. 8'!K928</f>
        <v>0</v>
      </c>
    </row>
    <row r="686" spans="2:10" ht="12.75" customHeight="1">
      <c r="B686" s="172" t="s">
        <v>273</v>
      </c>
      <c r="C686" s="102" t="s">
        <v>225</v>
      </c>
      <c r="D686" s="102" t="s">
        <v>231</v>
      </c>
      <c r="E686" s="237" t="s">
        <v>515</v>
      </c>
      <c r="F686" s="102" t="s">
        <v>459</v>
      </c>
      <c r="G686" s="102" t="s">
        <v>332</v>
      </c>
      <c r="H686" s="103">
        <f>'Прил. 8'!I929</f>
        <v>0</v>
      </c>
      <c r="I686" s="103">
        <f>'Прил. 8'!J929</f>
        <v>10</v>
      </c>
      <c r="J686" s="103">
        <f>'Прил. 8'!K929</f>
        <v>0</v>
      </c>
    </row>
    <row r="687" spans="2:10" ht="12.75" customHeight="1">
      <c r="B687" s="154" t="s">
        <v>274</v>
      </c>
      <c r="C687" s="102" t="s">
        <v>225</v>
      </c>
      <c r="D687" s="102" t="s">
        <v>231</v>
      </c>
      <c r="E687" s="237" t="s">
        <v>515</v>
      </c>
      <c r="F687" s="102" t="s">
        <v>459</v>
      </c>
      <c r="G687" s="102" t="s">
        <v>306</v>
      </c>
      <c r="H687" s="103">
        <f>'Прил. 8'!I930</f>
        <v>0</v>
      </c>
      <c r="I687" s="103">
        <f>'Прил. 8'!J930</f>
        <v>991.3</v>
      </c>
      <c r="J687" s="103">
        <f>'Прил. 8'!K930</f>
        <v>0</v>
      </c>
    </row>
    <row r="688" spans="2:10" ht="12.75" customHeight="1">
      <c r="B688" s="154" t="s">
        <v>516</v>
      </c>
      <c r="C688" s="102" t="s">
        <v>225</v>
      </c>
      <c r="D688" s="102" t="s">
        <v>231</v>
      </c>
      <c r="E688" s="152" t="s">
        <v>517</v>
      </c>
      <c r="F688" s="96"/>
      <c r="G688" s="102"/>
      <c r="H688" s="103">
        <f aca="true" t="shared" si="108" ref="H688:J690">H689</f>
        <v>1643.8</v>
      </c>
      <c r="I688" s="103">
        <f t="shared" si="108"/>
        <v>0</v>
      </c>
      <c r="J688" s="103">
        <f t="shared" si="108"/>
        <v>0</v>
      </c>
    </row>
    <row r="689" spans="2:10" ht="12.75" customHeight="1">
      <c r="B689" s="159" t="s">
        <v>511</v>
      </c>
      <c r="C689" s="102" t="s">
        <v>225</v>
      </c>
      <c r="D689" s="102" t="s">
        <v>231</v>
      </c>
      <c r="E689" s="152" t="s">
        <v>517</v>
      </c>
      <c r="F689" s="96"/>
      <c r="G689" s="102"/>
      <c r="H689" s="103">
        <f t="shared" si="108"/>
        <v>1643.8</v>
      </c>
      <c r="I689" s="103">
        <f t="shared" si="108"/>
        <v>0</v>
      </c>
      <c r="J689" s="103">
        <f t="shared" si="108"/>
        <v>0</v>
      </c>
    </row>
    <row r="690" spans="2:10" ht="12.75" customHeight="1">
      <c r="B690" s="154" t="s">
        <v>454</v>
      </c>
      <c r="C690" s="102" t="s">
        <v>225</v>
      </c>
      <c r="D690" s="102" t="s">
        <v>231</v>
      </c>
      <c r="E690" s="152" t="s">
        <v>517</v>
      </c>
      <c r="F690" s="96">
        <v>600</v>
      </c>
      <c r="G690" s="102"/>
      <c r="H690" s="103">
        <f t="shared" si="108"/>
        <v>1643.8</v>
      </c>
      <c r="I690" s="103">
        <f t="shared" si="108"/>
        <v>0</v>
      </c>
      <c r="J690" s="103">
        <f t="shared" si="108"/>
        <v>0</v>
      </c>
    </row>
    <row r="691" spans="2:10" ht="12.75" customHeight="1">
      <c r="B691" s="154" t="s">
        <v>455</v>
      </c>
      <c r="C691" s="102" t="s">
        <v>225</v>
      </c>
      <c r="D691" s="102" t="s">
        <v>231</v>
      </c>
      <c r="E691" s="152" t="s">
        <v>517</v>
      </c>
      <c r="F691" s="96">
        <v>610</v>
      </c>
      <c r="G691" s="102"/>
      <c r="H691" s="103">
        <f>H692+H693+H694</f>
        <v>1643.8</v>
      </c>
      <c r="I691" s="103">
        <f>I692+I693+I694</f>
        <v>0</v>
      </c>
      <c r="J691" s="103">
        <f>J692+J693+J694</f>
        <v>0</v>
      </c>
    </row>
    <row r="692" spans="2:10" ht="12.75" customHeight="1">
      <c r="B692" s="154" t="s">
        <v>272</v>
      </c>
      <c r="C692" s="102" t="s">
        <v>225</v>
      </c>
      <c r="D692" s="102" t="s">
        <v>231</v>
      </c>
      <c r="E692" s="152" t="s">
        <v>517</v>
      </c>
      <c r="F692" s="96">
        <v>610</v>
      </c>
      <c r="G692" s="102" t="s">
        <v>296</v>
      </c>
      <c r="H692" s="103">
        <f>'Прил. 8'!I1034</f>
        <v>82.2</v>
      </c>
      <c r="I692" s="103">
        <f>'Прил. 8'!J1034</f>
        <v>0</v>
      </c>
      <c r="J692" s="103">
        <f>'Прил. 8'!K1034</f>
        <v>0</v>
      </c>
    </row>
    <row r="693" spans="2:10" ht="12.75" customHeight="1">
      <c r="B693" s="154" t="s">
        <v>273</v>
      </c>
      <c r="C693" s="102" t="s">
        <v>225</v>
      </c>
      <c r="D693" s="102" t="s">
        <v>231</v>
      </c>
      <c r="E693" s="152" t="s">
        <v>517</v>
      </c>
      <c r="F693" s="96">
        <v>610</v>
      </c>
      <c r="G693" s="102" t="s">
        <v>332</v>
      </c>
      <c r="H693" s="103">
        <f>'Прил. 8'!I1035</f>
        <v>140.5</v>
      </c>
      <c r="I693" s="103">
        <f>'Прил. 8'!J1035</f>
        <v>0</v>
      </c>
      <c r="J693" s="103">
        <f>'Прил. 8'!K1035</f>
        <v>0</v>
      </c>
    </row>
    <row r="694" spans="2:10" ht="12.75" customHeight="1">
      <c r="B694" s="154" t="s">
        <v>274</v>
      </c>
      <c r="C694" s="102" t="s">
        <v>225</v>
      </c>
      <c r="D694" s="102" t="s">
        <v>231</v>
      </c>
      <c r="E694" s="152" t="s">
        <v>517</v>
      </c>
      <c r="F694" s="96">
        <v>610</v>
      </c>
      <c r="G694" s="102" t="s">
        <v>306</v>
      </c>
      <c r="H694" s="103">
        <f>'Прил. 8'!I1036</f>
        <v>1421.1</v>
      </c>
      <c r="I694" s="103">
        <f>'Прил. 8'!J1036</f>
        <v>0</v>
      </c>
      <c r="J694" s="103">
        <f>'Прил. 8'!K1036</f>
        <v>0</v>
      </c>
    </row>
    <row r="695" spans="2:10" ht="12.75" customHeight="1">
      <c r="B695" s="188" t="s">
        <v>232</v>
      </c>
      <c r="C695" s="146" t="s">
        <v>225</v>
      </c>
      <c r="D695" s="146" t="s">
        <v>233</v>
      </c>
      <c r="E695" s="102"/>
      <c r="F695" s="102"/>
      <c r="G695" s="102"/>
      <c r="H695" s="143">
        <f>H696+H773+H702</f>
        <v>591.2</v>
      </c>
      <c r="I695" s="143">
        <f>I696+I773</f>
        <v>498.2</v>
      </c>
      <c r="J695" s="143">
        <f>J696+J773</f>
        <v>498.2</v>
      </c>
    </row>
    <row r="696" spans="2:10" ht="15.75" customHeight="1">
      <c r="B696" s="238" t="s">
        <v>518</v>
      </c>
      <c r="C696" s="102" t="s">
        <v>225</v>
      </c>
      <c r="D696" s="102" t="s">
        <v>233</v>
      </c>
      <c r="E696" s="150" t="s">
        <v>447</v>
      </c>
      <c r="F696" s="155"/>
      <c r="G696" s="155"/>
      <c r="H696" s="143">
        <f aca="true" t="shared" si="109" ref="H696:J700">H697</f>
        <v>432.7</v>
      </c>
      <c r="I696" s="143">
        <f t="shared" si="109"/>
        <v>478.2</v>
      </c>
      <c r="J696" s="143">
        <f t="shared" si="109"/>
        <v>478.2</v>
      </c>
    </row>
    <row r="697" spans="2:10" ht="12.75" customHeight="1">
      <c r="B697" s="156" t="s">
        <v>519</v>
      </c>
      <c r="C697" s="102" t="s">
        <v>225</v>
      </c>
      <c r="D697" s="102" t="s">
        <v>233</v>
      </c>
      <c r="E697" s="150" t="s">
        <v>520</v>
      </c>
      <c r="F697" s="155"/>
      <c r="G697" s="155"/>
      <c r="H697" s="143">
        <f t="shared" si="109"/>
        <v>432.7</v>
      </c>
      <c r="I697" s="143">
        <f t="shared" si="109"/>
        <v>478.2</v>
      </c>
      <c r="J697" s="143">
        <f t="shared" si="109"/>
        <v>478.2</v>
      </c>
    </row>
    <row r="698" spans="2:10" ht="12.75" customHeight="1">
      <c r="B698" s="159" t="s">
        <v>521</v>
      </c>
      <c r="C698" s="102" t="s">
        <v>225</v>
      </c>
      <c r="D698" s="102" t="s">
        <v>233</v>
      </c>
      <c r="E698" s="150" t="s">
        <v>520</v>
      </c>
      <c r="F698" s="155"/>
      <c r="G698" s="155"/>
      <c r="H698" s="143">
        <f t="shared" si="109"/>
        <v>432.7</v>
      </c>
      <c r="I698" s="143">
        <f t="shared" si="109"/>
        <v>478.2</v>
      </c>
      <c r="J698" s="143">
        <f t="shared" si="109"/>
        <v>478.2</v>
      </c>
    </row>
    <row r="699" spans="2:10" ht="12.75" customHeight="1">
      <c r="B699" s="154" t="s">
        <v>454</v>
      </c>
      <c r="C699" s="102" t="s">
        <v>225</v>
      </c>
      <c r="D699" s="102" t="s">
        <v>233</v>
      </c>
      <c r="E699" s="150" t="s">
        <v>520</v>
      </c>
      <c r="F699" s="102" t="s">
        <v>362</v>
      </c>
      <c r="G699" s="102"/>
      <c r="H699" s="143">
        <f t="shared" si="109"/>
        <v>432.7</v>
      </c>
      <c r="I699" s="143">
        <f t="shared" si="109"/>
        <v>478.2</v>
      </c>
      <c r="J699" s="143">
        <f t="shared" si="109"/>
        <v>478.2</v>
      </c>
    </row>
    <row r="700" spans="2:10" ht="12.75" customHeight="1">
      <c r="B700" s="154" t="s">
        <v>455</v>
      </c>
      <c r="C700" s="102" t="s">
        <v>225</v>
      </c>
      <c r="D700" s="102" t="s">
        <v>233</v>
      </c>
      <c r="E700" s="150" t="s">
        <v>520</v>
      </c>
      <c r="F700" s="102">
        <v>610</v>
      </c>
      <c r="G700" s="102"/>
      <c r="H700" s="143">
        <f t="shared" si="109"/>
        <v>432.7</v>
      </c>
      <c r="I700" s="143">
        <f t="shared" si="109"/>
        <v>478.2</v>
      </c>
      <c r="J700" s="143">
        <f t="shared" si="109"/>
        <v>478.2</v>
      </c>
    </row>
    <row r="701" spans="2:10" ht="14.25" customHeight="1">
      <c r="B701" s="154" t="s">
        <v>272</v>
      </c>
      <c r="C701" s="102" t="s">
        <v>225</v>
      </c>
      <c r="D701" s="102" t="s">
        <v>233</v>
      </c>
      <c r="E701" s="150" t="s">
        <v>520</v>
      </c>
      <c r="F701" s="102">
        <v>610</v>
      </c>
      <c r="G701" s="102">
        <v>2</v>
      </c>
      <c r="H701" s="143">
        <f>'Прил. 8'!I939</f>
        <v>432.7</v>
      </c>
      <c r="I701" s="143">
        <f>'Прил. 8'!J939</f>
        <v>478.2</v>
      </c>
      <c r="J701" s="143">
        <f>'Прил. 8'!K939</f>
        <v>478.2</v>
      </c>
    </row>
    <row r="702" spans="2:10" ht="27.75" customHeight="1" hidden="1">
      <c r="B702" s="239" t="s">
        <v>522</v>
      </c>
      <c r="C702" s="102" t="s">
        <v>225</v>
      </c>
      <c r="D702" s="102" t="s">
        <v>233</v>
      </c>
      <c r="E702" s="152" t="s">
        <v>523</v>
      </c>
      <c r="F702" s="102"/>
      <c r="G702" s="102"/>
      <c r="H702" s="143">
        <f aca="true" t="shared" si="110" ref="H702:J704">H703</f>
        <v>138.5</v>
      </c>
      <c r="I702" s="143">
        <f t="shared" si="110"/>
        <v>0</v>
      </c>
      <c r="J702" s="143">
        <f t="shared" si="110"/>
        <v>0</v>
      </c>
    </row>
    <row r="703" spans="2:10" ht="15.75" customHeight="1" hidden="1">
      <c r="B703" s="194" t="s">
        <v>524</v>
      </c>
      <c r="C703" s="102" t="s">
        <v>225</v>
      </c>
      <c r="D703" s="102" t="s">
        <v>233</v>
      </c>
      <c r="E703" s="152" t="s">
        <v>523</v>
      </c>
      <c r="F703" s="102"/>
      <c r="G703" s="102"/>
      <c r="H703" s="143">
        <f t="shared" si="110"/>
        <v>138.5</v>
      </c>
      <c r="I703" s="143">
        <f t="shared" si="110"/>
        <v>0</v>
      </c>
      <c r="J703" s="143">
        <f t="shared" si="110"/>
        <v>0</v>
      </c>
    </row>
    <row r="704" spans="2:10" ht="12.75" customHeight="1" hidden="1">
      <c r="B704" s="154" t="s">
        <v>454</v>
      </c>
      <c r="C704" s="102" t="s">
        <v>225</v>
      </c>
      <c r="D704" s="102" t="s">
        <v>233</v>
      </c>
      <c r="E704" s="152" t="s">
        <v>523</v>
      </c>
      <c r="F704" s="102"/>
      <c r="G704" s="102"/>
      <c r="H704" s="143">
        <f t="shared" si="110"/>
        <v>138.5</v>
      </c>
      <c r="I704" s="143">
        <f t="shared" si="110"/>
        <v>0</v>
      </c>
      <c r="J704" s="143">
        <f t="shared" si="110"/>
        <v>0</v>
      </c>
    </row>
    <row r="705" spans="2:10" ht="12.75" customHeight="1" hidden="1">
      <c r="B705" s="154" t="s">
        <v>455</v>
      </c>
      <c r="C705" s="102" t="s">
        <v>225</v>
      </c>
      <c r="D705" s="102" t="s">
        <v>233</v>
      </c>
      <c r="E705" s="152" t="s">
        <v>523</v>
      </c>
      <c r="F705" s="102" t="s">
        <v>362</v>
      </c>
      <c r="G705" s="102"/>
      <c r="H705" s="143">
        <f>H706+H707</f>
        <v>138.5</v>
      </c>
      <c r="I705" s="143">
        <f>I706+I707</f>
        <v>0</v>
      </c>
      <c r="J705" s="143">
        <f>J706+J707</f>
        <v>0</v>
      </c>
    </row>
    <row r="706" spans="2:10" ht="12.75" customHeight="1" hidden="1">
      <c r="B706" s="154" t="s">
        <v>272</v>
      </c>
      <c r="C706" s="102" t="s">
        <v>225</v>
      </c>
      <c r="D706" s="102" t="s">
        <v>233</v>
      </c>
      <c r="E706" s="152" t="s">
        <v>523</v>
      </c>
      <c r="F706" s="102">
        <v>610</v>
      </c>
      <c r="G706" s="102" t="s">
        <v>296</v>
      </c>
      <c r="H706" s="143">
        <f>'Прил. 8'!I944</f>
        <v>138.5</v>
      </c>
      <c r="I706" s="143">
        <f>'Прил. 8'!J944</f>
        <v>0</v>
      </c>
      <c r="J706" s="143">
        <f>'Прил. 8'!K944</f>
        <v>0</v>
      </c>
    </row>
    <row r="707" spans="2:10" ht="14.25" customHeight="1" hidden="1">
      <c r="B707" s="154" t="s">
        <v>273</v>
      </c>
      <c r="C707" s="102" t="s">
        <v>225</v>
      </c>
      <c r="D707" s="102" t="s">
        <v>233</v>
      </c>
      <c r="E707" s="152" t="s">
        <v>523</v>
      </c>
      <c r="F707" s="102">
        <v>610</v>
      </c>
      <c r="G707" s="102" t="s">
        <v>332</v>
      </c>
      <c r="H707" s="143"/>
      <c r="I707" s="143"/>
      <c r="J707" s="143"/>
    </row>
    <row r="708" spans="2:10" ht="12.75" customHeight="1" hidden="1">
      <c r="B708" s="154"/>
      <c r="C708" s="102"/>
      <c r="D708" s="102"/>
      <c r="E708" s="150"/>
      <c r="F708" s="102"/>
      <c r="G708" s="102"/>
      <c r="H708" s="143">
        <f>H710</f>
        <v>0</v>
      </c>
      <c r="I708" s="143"/>
      <c r="J708" s="143"/>
    </row>
    <row r="709" spans="2:10" ht="12.75" customHeight="1" hidden="1">
      <c r="B709" s="154"/>
      <c r="C709" s="102"/>
      <c r="D709" s="102"/>
      <c r="E709" s="150"/>
      <c r="F709" s="102"/>
      <c r="G709" s="102"/>
      <c r="H709" s="143">
        <f>H710</f>
        <v>0</v>
      </c>
      <c r="I709" s="143"/>
      <c r="J709" s="143"/>
    </row>
    <row r="710" spans="2:10" ht="12.75" customHeight="1" hidden="1">
      <c r="B710" s="154"/>
      <c r="C710" s="102"/>
      <c r="D710" s="102"/>
      <c r="E710" s="150"/>
      <c r="F710" s="102" t="s">
        <v>362</v>
      </c>
      <c r="G710" s="102"/>
      <c r="H710" s="143">
        <f>H711</f>
        <v>0</v>
      </c>
      <c r="I710" s="143"/>
      <c r="J710" s="143"/>
    </row>
    <row r="711" spans="2:10" ht="12.75" customHeight="1" hidden="1">
      <c r="B711" s="154"/>
      <c r="C711" s="102"/>
      <c r="D711" s="102"/>
      <c r="E711" s="150"/>
      <c r="F711" s="102">
        <v>610</v>
      </c>
      <c r="G711" s="102"/>
      <c r="H711" s="143">
        <f>H712</f>
        <v>0</v>
      </c>
      <c r="I711" s="143"/>
      <c r="J711" s="143"/>
    </row>
    <row r="712" spans="2:10" ht="14.25" customHeight="1" hidden="1">
      <c r="B712" s="154"/>
      <c r="C712" s="102"/>
      <c r="D712" s="102"/>
      <c r="E712" s="150"/>
      <c r="F712" s="102">
        <v>610</v>
      </c>
      <c r="G712" s="102">
        <v>2</v>
      </c>
      <c r="H712" s="143"/>
      <c r="I712" s="143"/>
      <c r="J712" s="143"/>
    </row>
    <row r="713" spans="2:10" ht="12.75" customHeight="1" hidden="1">
      <c r="B713" s="154"/>
      <c r="C713" s="102"/>
      <c r="D713" s="102"/>
      <c r="E713" s="150"/>
      <c r="F713" s="102"/>
      <c r="G713" s="102"/>
      <c r="H713" s="143">
        <f>H715</f>
        <v>0</v>
      </c>
      <c r="I713" s="143"/>
      <c r="J713" s="143"/>
    </row>
    <row r="714" spans="2:10" ht="12.75" customHeight="1" hidden="1">
      <c r="B714" s="194"/>
      <c r="C714" s="102"/>
      <c r="D714" s="102"/>
      <c r="E714" s="150"/>
      <c r="F714" s="102"/>
      <c r="G714" s="102"/>
      <c r="H714" s="143">
        <f>H715</f>
        <v>0</v>
      </c>
      <c r="I714" s="143"/>
      <c r="J714" s="143"/>
    </row>
    <row r="715" spans="2:10" ht="12.75" customHeight="1" hidden="1">
      <c r="B715" s="157"/>
      <c r="C715" s="102"/>
      <c r="D715" s="102"/>
      <c r="E715" s="150"/>
      <c r="F715" s="155">
        <v>300</v>
      </c>
      <c r="G715" s="102"/>
      <c r="H715" s="143">
        <f>H716</f>
        <v>0</v>
      </c>
      <c r="I715" s="143"/>
      <c r="J715" s="143"/>
    </row>
    <row r="716" spans="2:10" ht="12.75" customHeight="1" hidden="1">
      <c r="B716" s="157"/>
      <c r="C716" s="102"/>
      <c r="D716" s="102"/>
      <c r="E716" s="150"/>
      <c r="F716" s="155">
        <v>320</v>
      </c>
      <c r="G716" s="102"/>
      <c r="H716" s="143">
        <f>H717+H718</f>
        <v>0</v>
      </c>
      <c r="I716" s="143"/>
      <c r="J716" s="143"/>
    </row>
    <row r="717" spans="2:10" ht="14.25" customHeight="1" hidden="1">
      <c r="B717" s="154"/>
      <c r="C717" s="102"/>
      <c r="D717" s="102"/>
      <c r="E717" s="150"/>
      <c r="F717" s="155">
        <v>320</v>
      </c>
      <c r="G717" s="102">
        <v>2</v>
      </c>
      <c r="H717" s="143"/>
      <c r="I717" s="143"/>
      <c r="J717" s="143"/>
    </row>
    <row r="718" spans="2:10" ht="12.75" customHeight="1" hidden="1">
      <c r="B718" s="154"/>
      <c r="C718" s="102"/>
      <c r="D718" s="102"/>
      <c r="E718" s="150"/>
      <c r="F718" s="155">
        <v>320</v>
      </c>
      <c r="G718" s="102" t="s">
        <v>332</v>
      </c>
      <c r="H718" s="143">
        <v>0</v>
      </c>
      <c r="I718" s="143"/>
      <c r="J718" s="143"/>
    </row>
    <row r="719" spans="2:10" ht="12.75" customHeight="1" hidden="1">
      <c r="B719" s="154"/>
      <c r="C719" s="102"/>
      <c r="D719" s="102"/>
      <c r="E719" s="150"/>
      <c r="F719" s="102"/>
      <c r="G719" s="102"/>
      <c r="H719" s="143">
        <f>H721</f>
        <v>0</v>
      </c>
      <c r="I719" s="143"/>
      <c r="J719" s="143"/>
    </row>
    <row r="720" spans="2:10" ht="12.75" customHeight="1" hidden="1">
      <c r="B720" s="154"/>
      <c r="C720" s="102"/>
      <c r="D720" s="102"/>
      <c r="E720" s="150"/>
      <c r="F720" s="102"/>
      <c r="G720" s="102"/>
      <c r="H720" s="143">
        <f>H721</f>
        <v>0</v>
      </c>
      <c r="I720" s="143"/>
      <c r="J720" s="143"/>
    </row>
    <row r="721" spans="2:10" ht="12.75" customHeight="1" hidden="1">
      <c r="B721" s="157"/>
      <c r="C721" s="102"/>
      <c r="D721" s="102"/>
      <c r="E721" s="150"/>
      <c r="F721" s="102" t="s">
        <v>289</v>
      </c>
      <c r="G721" s="102"/>
      <c r="H721" s="143">
        <f>H722</f>
        <v>0</v>
      </c>
      <c r="I721" s="143"/>
      <c r="J721" s="143"/>
    </row>
    <row r="722" spans="2:10" ht="12.75" customHeight="1" hidden="1">
      <c r="B722" s="157"/>
      <c r="C722" s="102"/>
      <c r="D722" s="102"/>
      <c r="E722" s="150"/>
      <c r="F722" s="102" t="s">
        <v>291</v>
      </c>
      <c r="G722" s="102"/>
      <c r="H722" s="143">
        <f>H723</f>
        <v>0</v>
      </c>
      <c r="I722" s="143"/>
      <c r="J722" s="143"/>
    </row>
    <row r="723" spans="2:10" ht="14.25" customHeight="1" hidden="1">
      <c r="B723" s="154"/>
      <c r="C723" s="102"/>
      <c r="D723" s="102"/>
      <c r="E723" s="150"/>
      <c r="F723" s="102" t="s">
        <v>291</v>
      </c>
      <c r="G723" s="102">
        <v>2</v>
      </c>
      <c r="H723" s="143"/>
      <c r="I723" s="143"/>
      <c r="J723" s="143"/>
    </row>
    <row r="724" spans="2:10" ht="12.75" customHeight="1" hidden="1">
      <c r="B724" s="141"/>
      <c r="C724" s="102"/>
      <c r="D724" s="102"/>
      <c r="E724" s="150"/>
      <c r="F724" s="102"/>
      <c r="G724" s="102"/>
      <c r="H724" s="143">
        <f>H725+H754+H773</f>
        <v>20</v>
      </c>
      <c r="I724" s="143"/>
      <c r="J724" s="143"/>
    </row>
    <row r="725" spans="2:10" ht="12.75" customHeight="1" hidden="1">
      <c r="B725" s="157"/>
      <c r="C725" s="102"/>
      <c r="D725" s="102"/>
      <c r="E725" s="150"/>
      <c r="F725" s="102"/>
      <c r="G725" s="102"/>
      <c r="H725" s="143">
        <f>H726+H734+H739+H744+H749</f>
        <v>0</v>
      </c>
      <c r="I725" s="143"/>
      <c r="J725" s="143"/>
    </row>
    <row r="726" spans="2:10" ht="25.5" customHeight="1" hidden="1">
      <c r="B726" s="157"/>
      <c r="C726" s="102"/>
      <c r="D726" s="102"/>
      <c r="E726" s="150"/>
      <c r="F726" s="102"/>
      <c r="G726" s="102"/>
      <c r="H726" s="143">
        <f>H727</f>
        <v>0</v>
      </c>
      <c r="I726" s="143"/>
      <c r="J726" s="143"/>
    </row>
    <row r="727" spans="2:10" ht="12.75" customHeight="1" hidden="1">
      <c r="B727" s="159"/>
      <c r="C727" s="102"/>
      <c r="D727" s="102"/>
      <c r="E727" s="150"/>
      <c r="F727" s="102"/>
      <c r="G727" s="102"/>
      <c r="H727" s="143">
        <f>H731+H728</f>
        <v>0</v>
      </c>
      <c r="I727" s="143"/>
      <c r="J727" s="143"/>
    </row>
    <row r="728" spans="2:10" ht="25.5" customHeight="1" hidden="1">
      <c r="B728" s="154"/>
      <c r="C728" s="102"/>
      <c r="D728" s="102"/>
      <c r="E728" s="150"/>
      <c r="F728" s="102" t="s">
        <v>281</v>
      </c>
      <c r="G728" s="102"/>
      <c r="H728" s="143">
        <f>H729</f>
        <v>0</v>
      </c>
      <c r="I728" s="143"/>
      <c r="J728" s="143"/>
    </row>
    <row r="729" spans="2:10" ht="12.75" customHeight="1" hidden="1">
      <c r="B729" s="154"/>
      <c r="C729" s="102"/>
      <c r="D729" s="102"/>
      <c r="E729" s="150"/>
      <c r="F729" s="102" t="s">
        <v>353</v>
      </c>
      <c r="G729" s="102"/>
      <c r="H729" s="143">
        <f>H730</f>
        <v>0</v>
      </c>
      <c r="I729" s="143"/>
      <c r="J729" s="143"/>
    </row>
    <row r="730" spans="2:10" ht="14.25" customHeight="1" hidden="1">
      <c r="B730" s="154"/>
      <c r="C730" s="102"/>
      <c r="D730" s="102"/>
      <c r="E730" s="150"/>
      <c r="F730" s="102" t="s">
        <v>353</v>
      </c>
      <c r="G730" s="102">
        <v>2</v>
      </c>
      <c r="H730" s="143"/>
      <c r="I730" s="143"/>
      <c r="J730" s="143"/>
    </row>
    <row r="731" spans="2:10" ht="12.75" customHeight="1" hidden="1">
      <c r="B731" s="157"/>
      <c r="C731" s="102"/>
      <c r="D731" s="102"/>
      <c r="E731" s="150"/>
      <c r="F731" s="102" t="s">
        <v>289</v>
      </c>
      <c r="G731" s="102"/>
      <c r="H731" s="143">
        <f>H732</f>
        <v>0</v>
      </c>
      <c r="I731" s="143"/>
      <c r="J731" s="143"/>
    </row>
    <row r="732" spans="2:10" ht="12.75" customHeight="1" hidden="1">
      <c r="B732" s="157"/>
      <c r="C732" s="102"/>
      <c r="D732" s="102"/>
      <c r="E732" s="150"/>
      <c r="F732" s="102" t="s">
        <v>291</v>
      </c>
      <c r="G732" s="102"/>
      <c r="H732" s="143">
        <f>H733</f>
        <v>0</v>
      </c>
      <c r="I732" s="143"/>
      <c r="J732" s="143"/>
    </row>
    <row r="733" spans="2:10" ht="14.25" customHeight="1" hidden="1">
      <c r="B733" s="154"/>
      <c r="C733" s="102"/>
      <c r="D733" s="102"/>
      <c r="E733" s="150"/>
      <c r="F733" s="102" t="s">
        <v>291</v>
      </c>
      <c r="G733" s="102">
        <v>2</v>
      </c>
      <c r="H733" s="143"/>
      <c r="I733" s="143"/>
      <c r="J733" s="143"/>
    </row>
    <row r="734" spans="2:10" ht="25.5" customHeight="1" hidden="1">
      <c r="B734" s="154"/>
      <c r="C734" s="102"/>
      <c r="D734" s="102"/>
      <c r="E734" s="150"/>
      <c r="F734" s="102"/>
      <c r="G734" s="102"/>
      <c r="H734" s="143">
        <f>H736</f>
        <v>0</v>
      </c>
      <c r="I734" s="143"/>
      <c r="J734" s="143"/>
    </row>
    <row r="735" spans="2:10" ht="12.75" customHeight="1" hidden="1">
      <c r="B735" s="159"/>
      <c r="C735" s="102"/>
      <c r="D735" s="102"/>
      <c r="E735" s="150"/>
      <c r="F735" s="102"/>
      <c r="G735" s="102"/>
      <c r="H735" s="143">
        <f>H736</f>
        <v>0</v>
      </c>
      <c r="I735" s="143"/>
      <c r="J735" s="143"/>
    </row>
    <row r="736" spans="2:10" ht="12.75" customHeight="1" hidden="1">
      <c r="B736" s="157"/>
      <c r="C736" s="102"/>
      <c r="D736" s="102"/>
      <c r="E736" s="150"/>
      <c r="F736" s="102" t="s">
        <v>289</v>
      </c>
      <c r="G736" s="102"/>
      <c r="H736" s="143">
        <f>H737</f>
        <v>0</v>
      </c>
      <c r="I736" s="143"/>
      <c r="J736" s="143"/>
    </row>
    <row r="737" spans="2:10" ht="12.75" customHeight="1" hidden="1">
      <c r="B737" s="157"/>
      <c r="C737" s="102"/>
      <c r="D737" s="102"/>
      <c r="E737" s="150"/>
      <c r="F737" s="102" t="s">
        <v>291</v>
      </c>
      <c r="G737" s="102"/>
      <c r="H737" s="143">
        <f>H738</f>
        <v>0</v>
      </c>
      <c r="I737" s="143"/>
      <c r="J737" s="143"/>
    </row>
    <row r="738" spans="2:10" ht="14.25" customHeight="1" hidden="1">
      <c r="B738" s="154"/>
      <c r="C738" s="102"/>
      <c r="D738" s="102"/>
      <c r="E738" s="150"/>
      <c r="F738" s="102" t="s">
        <v>291</v>
      </c>
      <c r="G738" s="102" t="s">
        <v>296</v>
      </c>
      <c r="H738" s="143"/>
      <c r="I738" s="143"/>
      <c r="J738" s="143"/>
    </row>
    <row r="739" spans="2:10" ht="25.5" customHeight="1" hidden="1">
      <c r="B739" s="154"/>
      <c r="C739" s="102"/>
      <c r="D739" s="102"/>
      <c r="E739" s="150"/>
      <c r="F739" s="102"/>
      <c r="G739" s="102"/>
      <c r="H739" s="143">
        <f>H741</f>
        <v>0</v>
      </c>
      <c r="I739" s="143"/>
      <c r="J739" s="143"/>
    </row>
    <row r="740" spans="2:10" ht="12.75" customHeight="1" hidden="1">
      <c r="B740" s="154"/>
      <c r="C740" s="102"/>
      <c r="D740" s="102"/>
      <c r="E740" s="150"/>
      <c r="F740" s="102"/>
      <c r="G740" s="102"/>
      <c r="H740" s="143">
        <f>H741</f>
        <v>0</v>
      </c>
      <c r="I740" s="143"/>
      <c r="J740" s="143"/>
    </row>
    <row r="741" spans="2:10" ht="12.75" customHeight="1" hidden="1">
      <c r="B741" s="157"/>
      <c r="C741" s="102"/>
      <c r="D741" s="102"/>
      <c r="E741" s="150"/>
      <c r="F741" s="102" t="s">
        <v>289</v>
      </c>
      <c r="G741" s="102"/>
      <c r="H741" s="143">
        <f>H742</f>
        <v>0</v>
      </c>
      <c r="I741" s="143"/>
      <c r="J741" s="143"/>
    </row>
    <row r="742" spans="2:10" ht="12.75" customHeight="1" hidden="1">
      <c r="B742" s="157"/>
      <c r="C742" s="102"/>
      <c r="D742" s="102"/>
      <c r="E742" s="150"/>
      <c r="F742" s="102" t="s">
        <v>291</v>
      </c>
      <c r="G742" s="102"/>
      <c r="H742" s="143">
        <f>H743</f>
        <v>0</v>
      </c>
      <c r="I742" s="143"/>
      <c r="J742" s="143"/>
    </row>
    <row r="743" spans="2:10" ht="14.25" customHeight="1" hidden="1">
      <c r="B743" s="154"/>
      <c r="C743" s="102"/>
      <c r="D743" s="102"/>
      <c r="E743" s="150"/>
      <c r="F743" s="102" t="s">
        <v>291</v>
      </c>
      <c r="G743" s="102">
        <v>2</v>
      </c>
      <c r="H743" s="143"/>
      <c r="I743" s="143"/>
      <c r="J743" s="143"/>
    </row>
    <row r="744" spans="2:10" ht="12.75" customHeight="1" hidden="1">
      <c r="B744" s="154"/>
      <c r="C744" s="102"/>
      <c r="D744" s="102"/>
      <c r="E744" s="150"/>
      <c r="F744" s="102"/>
      <c r="G744" s="102"/>
      <c r="H744" s="143">
        <f>H746</f>
        <v>0</v>
      </c>
      <c r="I744" s="143"/>
      <c r="J744" s="143"/>
    </row>
    <row r="745" spans="2:10" ht="12.75" customHeight="1" hidden="1">
      <c r="B745" s="154"/>
      <c r="C745" s="102"/>
      <c r="D745" s="102"/>
      <c r="E745" s="150"/>
      <c r="F745" s="102"/>
      <c r="G745" s="102"/>
      <c r="H745" s="143">
        <f>H746</f>
        <v>0</v>
      </c>
      <c r="I745" s="143"/>
      <c r="J745" s="143"/>
    </row>
    <row r="746" spans="2:10" ht="12.75" customHeight="1" hidden="1">
      <c r="B746" s="157"/>
      <c r="C746" s="102"/>
      <c r="D746" s="102"/>
      <c r="E746" s="150"/>
      <c r="F746" s="102" t="s">
        <v>289</v>
      </c>
      <c r="G746" s="102"/>
      <c r="H746" s="143">
        <f>H747</f>
        <v>0</v>
      </c>
      <c r="I746" s="143"/>
      <c r="J746" s="143"/>
    </row>
    <row r="747" spans="2:10" ht="12.75" customHeight="1" hidden="1">
      <c r="B747" s="157"/>
      <c r="C747" s="102"/>
      <c r="D747" s="102"/>
      <c r="E747" s="150"/>
      <c r="F747" s="102" t="s">
        <v>291</v>
      </c>
      <c r="G747" s="102"/>
      <c r="H747" s="143">
        <f>H748</f>
        <v>0</v>
      </c>
      <c r="I747" s="143"/>
      <c r="J747" s="143"/>
    </row>
    <row r="748" spans="2:10" ht="14.25" customHeight="1" hidden="1">
      <c r="B748" s="154"/>
      <c r="C748" s="102"/>
      <c r="D748" s="102"/>
      <c r="E748" s="150"/>
      <c r="F748" s="102" t="s">
        <v>291</v>
      </c>
      <c r="G748" s="102">
        <v>2</v>
      </c>
      <c r="H748" s="143"/>
      <c r="I748" s="143"/>
      <c r="J748" s="143"/>
    </row>
    <row r="749" spans="2:10" ht="12.75" customHeight="1" hidden="1">
      <c r="B749" s="154"/>
      <c r="C749" s="102"/>
      <c r="D749" s="102"/>
      <c r="E749" s="150"/>
      <c r="F749" s="102"/>
      <c r="G749" s="102"/>
      <c r="H749" s="143">
        <f>H751</f>
        <v>0</v>
      </c>
      <c r="I749" s="143"/>
      <c r="J749" s="143"/>
    </row>
    <row r="750" spans="2:10" ht="12.75" customHeight="1" hidden="1">
      <c r="B750" s="154"/>
      <c r="C750" s="102"/>
      <c r="D750" s="102"/>
      <c r="E750" s="150"/>
      <c r="F750" s="102"/>
      <c r="G750" s="102"/>
      <c r="H750" s="143">
        <f>H751</f>
        <v>0</v>
      </c>
      <c r="I750" s="143"/>
      <c r="J750" s="143"/>
    </row>
    <row r="751" spans="2:10" ht="12.75" customHeight="1" hidden="1">
      <c r="B751" s="157"/>
      <c r="C751" s="102"/>
      <c r="D751" s="102"/>
      <c r="E751" s="150"/>
      <c r="F751" s="102" t="s">
        <v>289</v>
      </c>
      <c r="G751" s="102"/>
      <c r="H751" s="143">
        <f>H752</f>
        <v>0</v>
      </c>
      <c r="I751" s="143"/>
      <c r="J751" s="143"/>
    </row>
    <row r="752" spans="2:10" ht="12.75" customHeight="1" hidden="1">
      <c r="B752" s="157"/>
      <c r="C752" s="102"/>
      <c r="D752" s="102"/>
      <c r="E752" s="150"/>
      <c r="F752" s="102" t="s">
        <v>291</v>
      </c>
      <c r="G752" s="102"/>
      <c r="H752" s="143">
        <f>H753</f>
        <v>0</v>
      </c>
      <c r="I752" s="143"/>
      <c r="J752" s="143"/>
    </row>
    <row r="753" spans="2:10" ht="14.25" customHeight="1" hidden="1">
      <c r="B753" s="154"/>
      <c r="C753" s="102"/>
      <c r="D753" s="102"/>
      <c r="E753" s="150"/>
      <c r="F753" s="102" t="s">
        <v>291</v>
      </c>
      <c r="G753" s="102">
        <v>2</v>
      </c>
      <c r="H753" s="143"/>
      <c r="I753" s="143"/>
      <c r="J753" s="143"/>
    </row>
    <row r="754" spans="2:10" ht="12.75" customHeight="1" hidden="1">
      <c r="B754" s="154"/>
      <c r="C754" s="102"/>
      <c r="D754" s="102"/>
      <c r="E754" s="150"/>
      <c r="F754" s="102"/>
      <c r="G754" s="102"/>
      <c r="H754" s="143">
        <f>H755+H760+H765</f>
        <v>0</v>
      </c>
      <c r="I754" s="143"/>
      <c r="J754" s="143"/>
    </row>
    <row r="755" spans="2:10" ht="25.5" customHeight="1" hidden="1">
      <c r="B755" s="154"/>
      <c r="C755" s="102"/>
      <c r="D755" s="102"/>
      <c r="E755" s="150"/>
      <c r="F755" s="102"/>
      <c r="G755" s="102"/>
      <c r="H755" s="143">
        <f>H756</f>
        <v>0</v>
      </c>
      <c r="I755" s="143"/>
      <c r="J755" s="143"/>
    </row>
    <row r="756" spans="2:10" ht="12.75" customHeight="1" hidden="1">
      <c r="B756" s="154"/>
      <c r="C756" s="102"/>
      <c r="D756" s="102"/>
      <c r="E756" s="150"/>
      <c r="F756" s="102"/>
      <c r="G756" s="102"/>
      <c r="H756" s="143">
        <f>H757</f>
        <v>0</v>
      </c>
      <c r="I756" s="143"/>
      <c r="J756" s="143"/>
    </row>
    <row r="757" spans="2:10" ht="12.75" customHeight="1" hidden="1">
      <c r="B757" s="157"/>
      <c r="C757" s="102"/>
      <c r="D757" s="102"/>
      <c r="E757" s="150"/>
      <c r="F757" s="102" t="s">
        <v>289</v>
      </c>
      <c r="G757" s="102"/>
      <c r="H757" s="143">
        <f>H758</f>
        <v>0</v>
      </c>
      <c r="I757" s="143"/>
      <c r="J757" s="143"/>
    </row>
    <row r="758" spans="2:10" ht="12.75" customHeight="1" hidden="1">
      <c r="B758" s="157"/>
      <c r="C758" s="102"/>
      <c r="D758" s="102"/>
      <c r="E758" s="150"/>
      <c r="F758" s="102" t="s">
        <v>291</v>
      </c>
      <c r="G758" s="102"/>
      <c r="H758" s="143">
        <f>H759</f>
        <v>0</v>
      </c>
      <c r="I758" s="143"/>
      <c r="J758" s="143"/>
    </row>
    <row r="759" spans="2:10" ht="14.25" customHeight="1" hidden="1">
      <c r="B759" s="154"/>
      <c r="C759" s="102"/>
      <c r="D759" s="102"/>
      <c r="E759" s="150"/>
      <c r="F759" s="102" t="s">
        <v>291</v>
      </c>
      <c r="G759" s="102">
        <v>2</v>
      </c>
      <c r="H759" s="143"/>
      <c r="I759" s="143"/>
      <c r="J759" s="143"/>
    </row>
    <row r="760" spans="2:10" ht="25.5" customHeight="1" hidden="1">
      <c r="B760" s="154"/>
      <c r="C760" s="102"/>
      <c r="D760" s="102"/>
      <c r="E760" s="150"/>
      <c r="F760" s="102"/>
      <c r="G760" s="102"/>
      <c r="H760" s="143">
        <f>H762</f>
        <v>0</v>
      </c>
      <c r="I760" s="143"/>
      <c r="J760" s="143"/>
    </row>
    <row r="761" spans="2:10" ht="12.75" customHeight="1" hidden="1">
      <c r="B761" s="154"/>
      <c r="C761" s="102"/>
      <c r="D761" s="102"/>
      <c r="E761" s="150"/>
      <c r="F761" s="102"/>
      <c r="G761" s="102"/>
      <c r="H761" s="143">
        <f>H762</f>
        <v>0</v>
      </c>
      <c r="I761" s="143"/>
      <c r="J761" s="143"/>
    </row>
    <row r="762" spans="2:10" ht="12.75" customHeight="1" hidden="1">
      <c r="B762" s="157"/>
      <c r="C762" s="102"/>
      <c r="D762" s="102"/>
      <c r="E762" s="150"/>
      <c r="F762" s="102" t="s">
        <v>289</v>
      </c>
      <c r="G762" s="102"/>
      <c r="H762" s="143">
        <f>H763</f>
        <v>0</v>
      </c>
      <c r="I762" s="143"/>
      <c r="J762" s="143"/>
    </row>
    <row r="763" spans="2:10" ht="12.75" customHeight="1" hidden="1">
      <c r="B763" s="157"/>
      <c r="C763" s="102"/>
      <c r="D763" s="102"/>
      <c r="E763" s="150"/>
      <c r="F763" s="102" t="s">
        <v>291</v>
      </c>
      <c r="G763" s="102"/>
      <c r="H763" s="143">
        <f>H764</f>
        <v>0</v>
      </c>
      <c r="I763" s="143"/>
      <c r="J763" s="143"/>
    </row>
    <row r="764" spans="2:10" ht="14.25" customHeight="1" hidden="1">
      <c r="B764" s="154"/>
      <c r="C764" s="102"/>
      <c r="D764" s="102"/>
      <c r="E764" s="150"/>
      <c r="F764" s="102" t="s">
        <v>291</v>
      </c>
      <c r="G764" s="102">
        <v>2</v>
      </c>
      <c r="H764" s="143"/>
      <c r="I764" s="143"/>
      <c r="J764" s="143"/>
    </row>
    <row r="765" spans="2:10" ht="25.5" customHeight="1" hidden="1">
      <c r="B765" s="154"/>
      <c r="C765" s="102"/>
      <c r="D765" s="102"/>
      <c r="E765" s="150"/>
      <c r="F765" s="102"/>
      <c r="G765" s="102"/>
      <c r="H765" s="143">
        <f>H770+H767</f>
        <v>0</v>
      </c>
      <c r="I765" s="143"/>
      <c r="J765" s="143"/>
    </row>
    <row r="766" spans="2:10" ht="12.75" customHeight="1" hidden="1">
      <c r="B766" s="154"/>
      <c r="C766" s="102"/>
      <c r="D766" s="102"/>
      <c r="E766" s="150"/>
      <c r="F766" s="102"/>
      <c r="G766" s="102"/>
      <c r="H766" s="143">
        <f>H767+H770</f>
        <v>0</v>
      </c>
      <c r="I766" s="143"/>
      <c r="J766" s="143"/>
    </row>
    <row r="767" spans="2:10" ht="25.5" customHeight="1" hidden="1">
      <c r="B767" s="154"/>
      <c r="C767" s="102"/>
      <c r="D767" s="102"/>
      <c r="E767" s="150"/>
      <c r="F767" s="102" t="s">
        <v>281</v>
      </c>
      <c r="G767" s="102"/>
      <c r="H767" s="143">
        <f>H768</f>
        <v>0</v>
      </c>
      <c r="I767" s="143"/>
      <c r="J767" s="143"/>
    </row>
    <row r="768" spans="2:10" ht="12.75" customHeight="1" hidden="1">
      <c r="B768" s="154"/>
      <c r="C768" s="102"/>
      <c r="D768" s="102"/>
      <c r="E768" s="150"/>
      <c r="F768" s="102" t="s">
        <v>353</v>
      </c>
      <c r="G768" s="102"/>
      <c r="H768" s="143">
        <f>H769</f>
        <v>0</v>
      </c>
      <c r="I768" s="143"/>
      <c r="J768" s="143"/>
    </row>
    <row r="769" spans="2:10" ht="14.25" customHeight="1" hidden="1">
      <c r="B769" s="154"/>
      <c r="C769" s="102"/>
      <c r="D769" s="102"/>
      <c r="E769" s="150"/>
      <c r="F769" s="102" t="s">
        <v>353</v>
      </c>
      <c r="G769" s="102">
        <v>2</v>
      </c>
      <c r="H769" s="143"/>
      <c r="I769" s="143"/>
      <c r="J769" s="143"/>
    </row>
    <row r="770" spans="2:10" ht="12.75" customHeight="1" hidden="1">
      <c r="B770" s="157"/>
      <c r="C770" s="102"/>
      <c r="D770" s="102"/>
      <c r="E770" s="150"/>
      <c r="F770" s="102" t="s">
        <v>289</v>
      </c>
      <c r="G770" s="102"/>
      <c r="H770" s="143">
        <f>H771</f>
        <v>0</v>
      </c>
      <c r="I770" s="143"/>
      <c r="J770" s="143"/>
    </row>
    <row r="771" spans="2:10" ht="12.75" customHeight="1" hidden="1">
      <c r="B771" s="157"/>
      <c r="C771" s="102"/>
      <c r="D771" s="102"/>
      <c r="E771" s="150"/>
      <c r="F771" s="102" t="s">
        <v>291</v>
      </c>
      <c r="G771" s="102"/>
      <c r="H771" s="143">
        <f>H772</f>
        <v>0</v>
      </c>
      <c r="I771" s="143"/>
      <c r="J771" s="143"/>
    </row>
    <row r="772" spans="2:10" ht="14.25" customHeight="1" hidden="1">
      <c r="B772" s="154"/>
      <c r="C772" s="102"/>
      <c r="D772" s="102"/>
      <c r="E772" s="150"/>
      <c r="F772" s="102" t="s">
        <v>291</v>
      </c>
      <c r="G772" s="102">
        <v>2</v>
      </c>
      <c r="H772" s="143"/>
      <c r="I772" s="143"/>
      <c r="J772" s="143"/>
    </row>
    <row r="773" spans="2:10" ht="26.25" customHeight="1">
      <c r="B773" s="238" t="s">
        <v>525</v>
      </c>
      <c r="C773" s="102" t="s">
        <v>225</v>
      </c>
      <c r="D773" s="102" t="s">
        <v>233</v>
      </c>
      <c r="E773" s="150" t="s">
        <v>526</v>
      </c>
      <c r="F773" s="102"/>
      <c r="G773" s="102"/>
      <c r="H773" s="143">
        <f>H774</f>
        <v>20</v>
      </c>
      <c r="I773" s="143">
        <f>I774</f>
        <v>20</v>
      </c>
      <c r="J773" s="143">
        <f>J774</f>
        <v>20</v>
      </c>
    </row>
    <row r="774" spans="2:10" ht="15.75" customHeight="1">
      <c r="B774" s="154" t="s">
        <v>527</v>
      </c>
      <c r="C774" s="102" t="s">
        <v>225</v>
      </c>
      <c r="D774" s="102" t="s">
        <v>233</v>
      </c>
      <c r="E774" s="150" t="s">
        <v>528</v>
      </c>
      <c r="F774" s="102"/>
      <c r="G774" s="102"/>
      <c r="H774" s="143">
        <f>H776</f>
        <v>20</v>
      </c>
      <c r="I774" s="143">
        <f>I776</f>
        <v>20</v>
      </c>
      <c r="J774" s="143">
        <f>J776</f>
        <v>20</v>
      </c>
    </row>
    <row r="775" spans="2:10" ht="14.25" customHeight="1" hidden="1">
      <c r="B775" s="154"/>
      <c r="C775" s="102"/>
      <c r="D775" s="102"/>
      <c r="E775" s="150"/>
      <c r="F775" s="102"/>
      <c r="G775" s="102"/>
      <c r="H775" s="143">
        <f>H776</f>
        <v>20</v>
      </c>
      <c r="I775" s="143"/>
      <c r="J775" s="143"/>
    </row>
    <row r="776" spans="2:10" ht="12.75" customHeight="1">
      <c r="B776" s="157" t="s">
        <v>288</v>
      </c>
      <c r="C776" s="102" t="s">
        <v>225</v>
      </c>
      <c r="D776" s="102" t="s">
        <v>233</v>
      </c>
      <c r="E776" s="150" t="s">
        <v>528</v>
      </c>
      <c r="F776" s="102" t="s">
        <v>289</v>
      </c>
      <c r="G776" s="102"/>
      <c r="H776" s="143">
        <f>H777</f>
        <v>20</v>
      </c>
      <c r="I776" s="143">
        <f>I777</f>
        <v>20</v>
      </c>
      <c r="J776" s="143">
        <f>J777</f>
        <v>20</v>
      </c>
    </row>
    <row r="777" spans="2:10" ht="12.75" customHeight="1">
      <c r="B777" s="157" t="s">
        <v>290</v>
      </c>
      <c r="C777" s="102" t="s">
        <v>225</v>
      </c>
      <c r="D777" s="102" t="s">
        <v>233</v>
      </c>
      <c r="E777" s="150" t="s">
        <v>528</v>
      </c>
      <c r="F777" s="102" t="s">
        <v>291</v>
      </c>
      <c r="G777" s="102"/>
      <c r="H777" s="143">
        <f>H778</f>
        <v>20</v>
      </c>
      <c r="I777" s="143">
        <f>I778</f>
        <v>20</v>
      </c>
      <c r="J777" s="143">
        <f>J778</f>
        <v>20</v>
      </c>
    </row>
    <row r="778" spans="2:10" ht="14.25" customHeight="1">
      <c r="B778" s="154" t="s">
        <v>272</v>
      </c>
      <c r="C778" s="102" t="s">
        <v>225</v>
      </c>
      <c r="D778" s="102" t="s">
        <v>233</v>
      </c>
      <c r="E778" s="150" t="s">
        <v>528</v>
      </c>
      <c r="F778" s="102" t="s">
        <v>291</v>
      </c>
      <c r="G778" s="102">
        <v>2</v>
      </c>
      <c r="H778" s="143">
        <f>'Прил. 8'!I950</f>
        <v>20</v>
      </c>
      <c r="I778" s="143">
        <f>'Прил. 8'!J950</f>
        <v>20</v>
      </c>
      <c r="J778" s="143">
        <f>'Прил. 8'!K950</f>
        <v>20</v>
      </c>
    </row>
    <row r="779" spans="2:10" ht="12.75" customHeight="1" hidden="1">
      <c r="B779" s="154"/>
      <c r="C779" s="102"/>
      <c r="D779" s="102"/>
      <c r="E779" s="150"/>
      <c r="F779" s="102"/>
      <c r="G779" s="102"/>
      <c r="H779" s="143"/>
      <c r="I779" s="143"/>
      <c r="J779" s="143"/>
    </row>
    <row r="780" spans="2:10" ht="12.75" customHeight="1" hidden="1">
      <c r="B780" s="154"/>
      <c r="C780" s="102"/>
      <c r="D780" s="102"/>
      <c r="E780" s="150"/>
      <c r="F780" s="102"/>
      <c r="G780" s="102"/>
      <c r="H780" s="143"/>
      <c r="I780" s="143"/>
      <c r="J780" s="143"/>
    </row>
    <row r="781" spans="2:10" ht="12.75" customHeight="1" hidden="1">
      <c r="B781" s="157"/>
      <c r="C781" s="102"/>
      <c r="D781" s="102"/>
      <c r="E781" s="150"/>
      <c r="F781" s="102"/>
      <c r="G781" s="102"/>
      <c r="H781" s="143"/>
      <c r="I781" s="143"/>
      <c r="J781" s="143"/>
    </row>
    <row r="782" spans="2:10" ht="12.75" customHeight="1" hidden="1">
      <c r="B782" s="157"/>
      <c r="C782" s="102"/>
      <c r="D782" s="102"/>
      <c r="E782" s="150"/>
      <c r="F782" s="102"/>
      <c r="G782" s="102"/>
      <c r="H782" s="143"/>
      <c r="I782" s="143"/>
      <c r="J782" s="143"/>
    </row>
    <row r="783" spans="2:10" ht="14.25" customHeight="1" hidden="1">
      <c r="B783" s="154"/>
      <c r="C783" s="102"/>
      <c r="D783" s="102"/>
      <c r="E783" s="150"/>
      <c r="F783" s="102"/>
      <c r="G783" s="102"/>
      <c r="H783" s="143"/>
      <c r="I783" s="143"/>
      <c r="J783" s="143"/>
    </row>
    <row r="784" spans="2:10" ht="12.75" customHeight="1" hidden="1">
      <c r="B784" s="154"/>
      <c r="C784" s="102"/>
      <c r="D784" s="102"/>
      <c r="E784" s="150"/>
      <c r="F784" s="102"/>
      <c r="G784" s="102"/>
      <c r="H784" s="143"/>
      <c r="I784" s="143"/>
      <c r="J784" s="143"/>
    </row>
    <row r="785" spans="2:10" ht="12.75" customHeight="1" hidden="1">
      <c r="B785" s="154"/>
      <c r="C785" s="102"/>
      <c r="D785" s="102"/>
      <c r="E785" s="150"/>
      <c r="F785" s="102"/>
      <c r="G785" s="102"/>
      <c r="H785" s="143"/>
      <c r="I785" s="143"/>
      <c r="J785" s="143"/>
    </row>
    <row r="786" spans="2:10" ht="12.75" customHeight="1" hidden="1">
      <c r="B786" s="157"/>
      <c r="C786" s="102"/>
      <c r="D786" s="102"/>
      <c r="E786" s="150"/>
      <c r="F786" s="102"/>
      <c r="G786" s="102"/>
      <c r="H786" s="143"/>
      <c r="I786" s="143"/>
      <c r="J786" s="143"/>
    </row>
    <row r="787" spans="2:10" ht="12.75" customHeight="1" hidden="1">
      <c r="B787" s="157"/>
      <c r="C787" s="102"/>
      <c r="D787" s="102"/>
      <c r="E787" s="150"/>
      <c r="F787" s="102"/>
      <c r="G787" s="102"/>
      <c r="H787" s="143"/>
      <c r="I787" s="143"/>
      <c r="J787" s="143"/>
    </row>
    <row r="788" spans="2:10" ht="14.25" customHeight="1" hidden="1">
      <c r="B788" s="154"/>
      <c r="C788" s="102"/>
      <c r="D788" s="102"/>
      <c r="E788" s="150"/>
      <c r="F788" s="102"/>
      <c r="G788" s="102"/>
      <c r="H788" s="143"/>
      <c r="I788" s="143"/>
      <c r="J788" s="143"/>
    </row>
    <row r="789" spans="2:10" ht="12.75" customHeight="1" hidden="1">
      <c r="B789" s="154"/>
      <c r="C789" s="102"/>
      <c r="D789" s="102"/>
      <c r="E789" s="150"/>
      <c r="F789" s="102"/>
      <c r="G789" s="102"/>
      <c r="H789" s="143"/>
      <c r="I789" s="143"/>
      <c r="J789" s="143"/>
    </row>
    <row r="790" spans="2:10" ht="12.75" customHeight="1" hidden="1">
      <c r="B790" s="154"/>
      <c r="C790" s="102"/>
      <c r="D790" s="102"/>
      <c r="E790" s="150"/>
      <c r="F790" s="102"/>
      <c r="G790" s="102"/>
      <c r="H790" s="143"/>
      <c r="I790" s="143"/>
      <c r="J790" s="143"/>
    </row>
    <row r="791" spans="2:10" ht="12.75" customHeight="1" hidden="1">
      <c r="B791" s="157"/>
      <c r="C791" s="102"/>
      <c r="D791" s="102"/>
      <c r="E791" s="150"/>
      <c r="F791" s="102"/>
      <c r="G791" s="102"/>
      <c r="H791" s="143"/>
      <c r="I791" s="143"/>
      <c r="J791" s="143"/>
    </row>
    <row r="792" spans="2:10" ht="12.75" customHeight="1" hidden="1">
      <c r="B792" s="157"/>
      <c r="C792" s="102"/>
      <c r="D792" s="102"/>
      <c r="E792" s="150"/>
      <c r="F792" s="102"/>
      <c r="G792" s="102"/>
      <c r="H792" s="143"/>
      <c r="I792" s="143"/>
      <c r="J792" s="143"/>
    </row>
    <row r="793" spans="2:10" ht="14.25" customHeight="1" hidden="1">
      <c r="B793" s="154"/>
      <c r="C793" s="102"/>
      <c r="D793" s="102"/>
      <c r="E793" s="150"/>
      <c r="F793" s="102"/>
      <c r="G793" s="102"/>
      <c r="H793" s="143"/>
      <c r="I793" s="143"/>
      <c r="J793" s="143"/>
    </row>
    <row r="794" spans="2:10" ht="25.5" customHeight="1" hidden="1">
      <c r="B794" s="154"/>
      <c r="C794" s="102"/>
      <c r="D794" s="102"/>
      <c r="E794" s="150"/>
      <c r="F794" s="102"/>
      <c r="G794" s="102"/>
      <c r="H794" s="143"/>
      <c r="I794" s="143"/>
      <c r="J794" s="143"/>
    </row>
    <row r="795" spans="2:10" ht="12.75" customHeight="1" hidden="1">
      <c r="B795" s="154"/>
      <c r="C795" s="102"/>
      <c r="D795" s="102"/>
      <c r="E795" s="150"/>
      <c r="F795" s="102"/>
      <c r="G795" s="102"/>
      <c r="H795" s="143"/>
      <c r="I795" s="143"/>
      <c r="J795" s="143"/>
    </row>
    <row r="796" spans="2:10" ht="12.75" customHeight="1" hidden="1">
      <c r="B796" s="157"/>
      <c r="C796" s="102"/>
      <c r="D796" s="102"/>
      <c r="E796" s="150"/>
      <c r="F796" s="102"/>
      <c r="G796" s="102"/>
      <c r="H796" s="143"/>
      <c r="I796" s="143"/>
      <c r="J796" s="143"/>
    </row>
    <row r="797" spans="2:10" ht="12.75" customHeight="1" hidden="1">
      <c r="B797" s="157"/>
      <c r="C797" s="102"/>
      <c r="D797" s="102"/>
      <c r="E797" s="150"/>
      <c r="F797" s="102"/>
      <c r="G797" s="102"/>
      <c r="H797" s="143"/>
      <c r="I797" s="143"/>
      <c r="J797" s="143"/>
    </row>
    <row r="798" spans="2:10" ht="14.25" customHeight="1" hidden="1">
      <c r="B798" s="154"/>
      <c r="C798" s="102"/>
      <c r="D798" s="102"/>
      <c r="E798" s="150"/>
      <c r="F798" s="102"/>
      <c r="G798" s="102"/>
      <c r="H798" s="143"/>
      <c r="I798" s="143"/>
      <c r="J798" s="143"/>
    </row>
    <row r="799" spans="2:10" ht="12.75" customHeight="1" hidden="1">
      <c r="B799" s="144"/>
      <c r="C799" s="102"/>
      <c r="D799" s="102"/>
      <c r="E799" s="150"/>
      <c r="F799" s="155"/>
      <c r="G799" s="155"/>
      <c r="H799" s="143"/>
      <c r="I799" s="143"/>
      <c r="J799" s="143"/>
    </row>
    <row r="800" spans="2:10" ht="12.75" customHeight="1" hidden="1">
      <c r="B800" s="154"/>
      <c r="C800" s="102"/>
      <c r="D800" s="102"/>
      <c r="E800" s="150"/>
      <c r="F800" s="155"/>
      <c r="G800" s="155"/>
      <c r="H800" s="143"/>
      <c r="I800" s="143"/>
      <c r="J800" s="143"/>
    </row>
    <row r="801" spans="2:10" ht="12.75" customHeight="1" hidden="1">
      <c r="B801" s="154"/>
      <c r="C801" s="102"/>
      <c r="D801" s="102"/>
      <c r="E801" s="150"/>
      <c r="F801" s="155"/>
      <c r="G801" s="155"/>
      <c r="H801" s="143"/>
      <c r="I801" s="143"/>
      <c r="J801" s="143"/>
    </row>
    <row r="802" spans="2:10" ht="12.75" customHeight="1" hidden="1">
      <c r="B802" s="154"/>
      <c r="C802" s="102"/>
      <c r="D802" s="102"/>
      <c r="E802" s="150"/>
      <c r="F802" s="155"/>
      <c r="G802" s="155"/>
      <c r="H802" s="143"/>
      <c r="I802" s="143"/>
      <c r="J802" s="143"/>
    </row>
    <row r="803" spans="2:10" ht="12.75" customHeight="1" hidden="1">
      <c r="B803" s="157"/>
      <c r="C803" s="102"/>
      <c r="D803" s="102"/>
      <c r="E803" s="150"/>
      <c r="F803" s="155"/>
      <c r="G803" s="155"/>
      <c r="H803" s="143"/>
      <c r="I803" s="143"/>
      <c r="J803" s="143"/>
    </row>
    <row r="804" spans="2:10" ht="12.75" customHeight="1" hidden="1">
      <c r="B804" s="157"/>
      <c r="C804" s="102"/>
      <c r="D804" s="102"/>
      <c r="E804" s="150"/>
      <c r="F804" s="155"/>
      <c r="G804" s="155"/>
      <c r="H804" s="143"/>
      <c r="I804" s="143"/>
      <c r="J804" s="143"/>
    </row>
    <row r="805" spans="2:10" ht="14.25" customHeight="1" hidden="1">
      <c r="B805" s="154"/>
      <c r="C805" s="102"/>
      <c r="D805" s="102"/>
      <c r="E805" s="150"/>
      <c r="F805" s="155"/>
      <c r="G805" s="155"/>
      <c r="H805" s="143"/>
      <c r="I805" s="143"/>
      <c r="J805" s="143"/>
    </row>
    <row r="806" spans="2:10" ht="12.75" customHeight="1" hidden="1">
      <c r="B806" s="171"/>
      <c r="C806" s="102"/>
      <c r="D806" s="102"/>
      <c r="E806" s="150"/>
      <c r="F806" s="155"/>
      <c r="G806" s="155"/>
      <c r="H806" s="143"/>
      <c r="I806" s="143"/>
      <c r="J806" s="143"/>
    </row>
    <row r="807" spans="2:10" ht="12.75" customHeight="1" hidden="1">
      <c r="B807" s="171"/>
      <c r="C807" s="102"/>
      <c r="D807" s="102"/>
      <c r="E807" s="150"/>
      <c r="F807" s="155"/>
      <c r="G807" s="155"/>
      <c r="H807" s="143"/>
      <c r="I807" s="143"/>
      <c r="J807" s="143"/>
    </row>
    <row r="808" spans="2:10" ht="12.75" customHeight="1" hidden="1">
      <c r="B808" s="159"/>
      <c r="C808" s="102"/>
      <c r="D808" s="102"/>
      <c r="E808" s="150"/>
      <c r="F808" s="155"/>
      <c r="G808" s="155"/>
      <c r="H808" s="143"/>
      <c r="I808" s="143"/>
      <c r="J808" s="143"/>
    </row>
    <row r="809" spans="2:10" ht="12.75" customHeight="1" hidden="1">
      <c r="B809" s="157"/>
      <c r="C809" s="102"/>
      <c r="D809" s="102"/>
      <c r="E809" s="150"/>
      <c r="F809" s="155"/>
      <c r="G809" s="155"/>
      <c r="H809" s="143"/>
      <c r="I809" s="143"/>
      <c r="J809" s="143"/>
    </row>
    <row r="810" spans="2:10" ht="12.75" customHeight="1" hidden="1">
      <c r="B810" s="157"/>
      <c r="C810" s="102"/>
      <c r="D810" s="102"/>
      <c r="E810" s="150"/>
      <c r="F810" s="155"/>
      <c r="G810" s="155"/>
      <c r="H810" s="143"/>
      <c r="I810" s="143"/>
      <c r="J810" s="143"/>
    </row>
    <row r="811" spans="2:10" ht="14.25" customHeight="1" hidden="1">
      <c r="B811" s="154"/>
      <c r="C811" s="102"/>
      <c r="D811" s="102"/>
      <c r="E811" s="150"/>
      <c r="F811" s="155"/>
      <c r="G811" s="155"/>
      <c r="H811" s="143"/>
      <c r="I811" s="143"/>
      <c r="J811" s="143"/>
    </row>
    <row r="812" spans="2:10" ht="12.75" customHeight="1" hidden="1">
      <c r="B812" s="154"/>
      <c r="C812" s="102"/>
      <c r="D812" s="102"/>
      <c r="E812" s="150"/>
      <c r="F812" s="102"/>
      <c r="G812" s="102"/>
      <c r="H812" s="143"/>
      <c r="I812" s="143"/>
      <c r="J812" s="143"/>
    </row>
    <row r="813" spans="2:10" ht="12.75" customHeight="1" hidden="1">
      <c r="B813" s="159"/>
      <c r="C813" s="102"/>
      <c r="D813" s="102"/>
      <c r="E813" s="150"/>
      <c r="F813" s="102"/>
      <c r="G813" s="102"/>
      <c r="H813" s="143"/>
      <c r="I813" s="143"/>
      <c r="J813" s="143"/>
    </row>
    <row r="814" spans="2:10" ht="12.75" customHeight="1" hidden="1">
      <c r="B814" s="157"/>
      <c r="C814" s="102"/>
      <c r="D814" s="102"/>
      <c r="E814" s="150"/>
      <c r="F814" s="102"/>
      <c r="G814" s="102"/>
      <c r="H814" s="143"/>
      <c r="I814" s="143"/>
      <c r="J814" s="143"/>
    </row>
    <row r="815" spans="2:10" ht="12.75" customHeight="1" hidden="1">
      <c r="B815" s="157"/>
      <c r="C815" s="102"/>
      <c r="D815" s="102"/>
      <c r="E815" s="150"/>
      <c r="F815" s="102"/>
      <c r="G815" s="102"/>
      <c r="H815" s="143"/>
      <c r="I815" s="143"/>
      <c r="J815" s="143"/>
    </row>
    <row r="816" spans="2:10" ht="14.25" customHeight="1" hidden="1">
      <c r="B816" s="154"/>
      <c r="C816" s="102"/>
      <c r="D816" s="102"/>
      <c r="E816" s="150"/>
      <c r="F816" s="102"/>
      <c r="G816" s="102"/>
      <c r="H816" s="143"/>
      <c r="I816" s="143"/>
      <c r="J816" s="143"/>
    </row>
    <row r="817" spans="2:10" ht="12.75" customHeight="1" hidden="1">
      <c r="B817" s="154"/>
      <c r="C817" s="102"/>
      <c r="D817" s="102"/>
      <c r="E817" s="150"/>
      <c r="F817" s="102"/>
      <c r="G817" s="102"/>
      <c r="H817" s="143"/>
      <c r="I817" s="143"/>
      <c r="J817" s="143"/>
    </row>
    <row r="818" spans="2:10" ht="12.75" customHeight="1" hidden="1">
      <c r="B818" s="154"/>
      <c r="C818" s="102"/>
      <c r="D818" s="102"/>
      <c r="E818" s="150"/>
      <c r="F818" s="102"/>
      <c r="G818" s="102"/>
      <c r="H818" s="143"/>
      <c r="I818" s="143"/>
      <c r="J818" s="143"/>
    </row>
    <row r="819" spans="2:10" ht="12.75" customHeight="1" hidden="1">
      <c r="B819" s="154"/>
      <c r="C819" s="102"/>
      <c r="D819" s="102"/>
      <c r="E819" s="150"/>
      <c r="F819" s="102"/>
      <c r="G819" s="102"/>
      <c r="H819" s="143"/>
      <c r="I819" s="143"/>
      <c r="J819" s="143"/>
    </row>
    <row r="820" spans="2:10" ht="12.75" customHeight="1" hidden="1">
      <c r="B820" s="157"/>
      <c r="C820" s="102"/>
      <c r="D820" s="102"/>
      <c r="E820" s="150"/>
      <c r="F820" s="102"/>
      <c r="G820" s="102"/>
      <c r="H820" s="143"/>
      <c r="I820" s="143"/>
      <c r="J820" s="143"/>
    </row>
    <row r="821" spans="2:10" ht="12.75" customHeight="1" hidden="1">
      <c r="B821" s="157"/>
      <c r="C821" s="102"/>
      <c r="D821" s="102"/>
      <c r="E821" s="150"/>
      <c r="F821" s="102"/>
      <c r="G821" s="102"/>
      <c r="H821" s="143"/>
      <c r="I821" s="143"/>
      <c r="J821" s="143"/>
    </row>
    <row r="822" spans="2:10" ht="14.25" customHeight="1" hidden="1">
      <c r="B822" s="154"/>
      <c r="C822" s="102"/>
      <c r="D822" s="102"/>
      <c r="E822" s="150"/>
      <c r="F822" s="102"/>
      <c r="G822" s="102"/>
      <c r="H822" s="143"/>
      <c r="I822" s="143"/>
      <c r="J822" s="143"/>
    </row>
    <row r="823" spans="2:10" ht="25.5" customHeight="1" hidden="1">
      <c r="B823" s="144"/>
      <c r="C823" s="102"/>
      <c r="D823" s="102"/>
      <c r="E823" s="150"/>
      <c r="F823" s="102"/>
      <c r="G823" s="102"/>
      <c r="H823" s="143"/>
      <c r="I823" s="143"/>
      <c r="J823" s="143"/>
    </row>
    <row r="824" spans="2:10" ht="12.75" customHeight="1" hidden="1">
      <c r="B824" s="154"/>
      <c r="C824" s="102"/>
      <c r="D824" s="102"/>
      <c r="E824" s="150"/>
      <c r="F824" s="102"/>
      <c r="G824" s="102"/>
      <c r="H824" s="143"/>
      <c r="I824" s="143"/>
      <c r="J824" s="143"/>
    </row>
    <row r="825" spans="2:10" ht="12.75" customHeight="1" hidden="1">
      <c r="B825" s="154"/>
      <c r="C825" s="102"/>
      <c r="D825" s="102"/>
      <c r="E825" s="150"/>
      <c r="F825" s="102"/>
      <c r="G825" s="102"/>
      <c r="H825" s="143"/>
      <c r="I825" s="143"/>
      <c r="J825" s="143"/>
    </row>
    <row r="826" spans="2:10" ht="12.75" customHeight="1" hidden="1">
      <c r="B826" s="159"/>
      <c r="C826" s="102"/>
      <c r="D826" s="102"/>
      <c r="E826" s="150"/>
      <c r="F826" s="102"/>
      <c r="G826" s="102"/>
      <c r="H826" s="143"/>
      <c r="I826" s="143"/>
      <c r="J826" s="143"/>
    </row>
    <row r="827" spans="2:10" ht="12.75" customHeight="1" hidden="1">
      <c r="B827" s="157"/>
      <c r="C827" s="102"/>
      <c r="D827" s="102"/>
      <c r="E827" s="150"/>
      <c r="F827" s="102"/>
      <c r="G827" s="102"/>
      <c r="H827" s="143"/>
      <c r="I827" s="143"/>
      <c r="J827" s="143"/>
    </row>
    <row r="828" spans="2:10" ht="12.75" customHeight="1" hidden="1">
      <c r="B828" s="157"/>
      <c r="C828" s="102"/>
      <c r="D828" s="102"/>
      <c r="E828" s="150"/>
      <c r="F828" s="102"/>
      <c r="G828" s="102"/>
      <c r="H828" s="143"/>
      <c r="I828" s="143"/>
      <c r="J828" s="143"/>
    </row>
    <row r="829" spans="2:10" ht="14.25" customHeight="1" hidden="1">
      <c r="B829" s="154"/>
      <c r="C829" s="102"/>
      <c r="D829" s="102"/>
      <c r="E829" s="150"/>
      <c r="F829" s="102"/>
      <c r="G829" s="102"/>
      <c r="H829" s="143"/>
      <c r="I829" s="143"/>
      <c r="J829" s="143"/>
    </row>
    <row r="830" spans="2:10" ht="12.75" customHeight="1" hidden="1">
      <c r="B830" s="154"/>
      <c r="C830" s="102"/>
      <c r="D830" s="102"/>
      <c r="E830" s="150"/>
      <c r="F830" s="102"/>
      <c r="G830" s="102"/>
      <c r="H830" s="143"/>
      <c r="I830" s="143"/>
      <c r="J830" s="143"/>
    </row>
    <row r="831" spans="2:10" ht="12.75" customHeight="1" hidden="1">
      <c r="B831" s="159"/>
      <c r="C831" s="102"/>
      <c r="D831" s="102"/>
      <c r="E831" s="150"/>
      <c r="F831" s="102"/>
      <c r="G831" s="102"/>
      <c r="H831" s="143"/>
      <c r="I831" s="143"/>
      <c r="J831" s="143"/>
    </row>
    <row r="832" spans="2:10" ht="12.75" customHeight="1" hidden="1">
      <c r="B832" s="157"/>
      <c r="C832" s="102"/>
      <c r="D832" s="102"/>
      <c r="E832" s="150"/>
      <c r="F832" s="102"/>
      <c r="G832" s="102"/>
      <c r="H832" s="143"/>
      <c r="I832" s="143"/>
      <c r="J832" s="143"/>
    </row>
    <row r="833" spans="2:10" ht="12.75" customHeight="1" hidden="1">
      <c r="B833" s="157"/>
      <c r="C833" s="102"/>
      <c r="D833" s="102"/>
      <c r="E833" s="150"/>
      <c r="F833" s="102"/>
      <c r="G833" s="102"/>
      <c r="H833" s="143"/>
      <c r="I833" s="143"/>
      <c r="J833" s="143"/>
    </row>
    <row r="834" spans="2:10" ht="14.25" customHeight="1" hidden="1">
      <c r="B834" s="154"/>
      <c r="C834" s="102"/>
      <c r="D834" s="102"/>
      <c r="E834" s="150"/>
      <c r="F834" s="102"/>
      <c r="G834" s="102"/>
      <c r="H834" s="143"/>
      <c r="I834" s="143"/>
      <c r="J834" s="143"/>
    </row>
    <row r="835" spans="2:10" ht="12.75" customHeight="1">
      <c r="B835" s="188" t="s">
        <v>234</v>
      </c>
      <c r="C835" s="146" t="s">
        <v>225</v>
      </c>
      <c r="D835" s="146" t="s">
        <v>235</v>
      </c>
      <c r="E835" s="150"/>
      <c r="F835" s="155"/>
      <c r="G835" s="155"/>
      <c r="H835" s="143">
        <f>H836+H849</f>
        <v>5000.9</v>
      </c>
      <c r="I835" s="143">
        <f>I836+I849</f>
        <v>3853</v>
      </c>
      <c r="J835" s="143">
        <f>J836+J849</f>
        <v>4253</v>
      </c>
    </row>
    <row r="836" spans="2:10" ht="15.75" customHeight="1">
      <c r="B836" s="238" t="s">
        <v>518</v>
      </c>
      <c r="C836" s="102" t="s">
        <v>225</v>
      </c>
      <c r="D836" s="102" t="s">
        <v>235</v>
      </c>
      <c r="E836" s="150" t="s">
        <v>447</v>
      </c>
      <c r="F836" s="155"/>
      <c r="G836" s="155"/>
      <c r="H836" s="143">
        <f aca="true" t="shared" si="111" ref="H836:J837">H837</f>
        <v>1456.8999999999999</v>
      </c>
      <c r="I836" s="143">
        <f t="shared" si="111"/>
        <v>1213.6</v>
      </c>
      <c r="J836" s="143">
        <f t="shared" si="111"/>
        <v>1413.6</v>
      </c>
    </row>
    <row r="837" spans="2:10" ht="12.75" customHeight="1">
      <c r="B837" s="235" t="s">
        <v>460</v>
      </c>
      <c r="C837" s="102" t="s">
        <v>225</v>
      </c>
      <c r="D837" s="102" t="s">
        <v>235</v>
      </c>
      <c r="E837" s="150" t="s">
        <v>529</v>
      </c>
      <c r="F837" s="155"/>
      <c r="G837" s="155"/>
      <c r="H837" s="143">
        <f t="shared" si="111"/>
        <v>1456.8999999999999</v>
      </c>
      <c r="I837" s="143">
        <f t="shared" si="111"/>
        <v>1213.6</v>
      </c>
      <c r="J837" s="143">
        <f t="shared" si="111"/>
        <v>1413.6</v>
      </c>
    </row>
    <row r="838" spans="2:10" ht="27" customHeight="1">
      <c r="B838" s="154" t="s">
        <v>530</v>
      </c>
      <c r="C838" s="102" t="s">
        <v>225</v>
      </c>
      <c r="D838" s="102" t="s">
        <v>235</v>
      </c>
      <c r="E838" s="150" t="s">
        <v>529</v>
      </c>
      <c r="F838" s="155"/>
      <c r="G838" s="155"/>
      <c r="H838" s="143">
        <f>H840+H843+H846</f>
        <v>1456.8999999999999</v>
      </c>
      <c r="I838" s="143">
        <f>I840+I843+I846</f>
        <v>1213.6</v>
      </c>
      <c r="J838" s="143">
        <f>J840+J843+J846</f>
        <v>1413.6</v>
      </c>
    </row>
    <row r="839" spans="2:10" ht="12.75" customHeight="1" hidden="1">
      <c r="B839" s="154"/>
      <c r="C839" s="102"/>
      <c r="D839" s="102"/>
      <c r="E839" s="150" t="s">
        <v>529</v>
      </c>
      <c r="F839" s="155"/>
      <c r="G839" s="155"/>
      <c r="H839" s="143">
        <f>H840+H843+H846</f>
        <v>1456.8999999999999</v>
      </c>
      <c r="I839" s="143"/>
      <c r="J839" s="143"/>
    </row>
    <row r="840" spans="2:10" ht="40.5" customHeight="1">
      <c r="B840" s="147" t="s">
        <v>280</v>
      </c>
      <c r="C840" s="102" t="s">
        <v>225</v>
      </c>
      <c r="D840" s="102" t="s">
        <v>235</v>
      </c>
      <c r="E840" s="150" t="s">
        <v>529</v>
      </c>
      <c r="F840" s="102" t="s">
        <v>281</v>
      </c>
      <c r="G840" s="155"/>
      <c r="H840" s="143">
        <f aca="true" t="shared" si="112" ref="H840:J841">H841</f>
        <v>1254.8</v>
      </c>
      <c r="I840" s="143">
        <f t="shared" si="112"/>
        <v>1021.5</v>
      </c>
      <c r="J840" s="143">
        <f t="shared" si="112"/>
        <v>1221.5</v>
      </c>
    </row>
    <row r="841" spans="2:10" ht="12.75" customHeight="1">
      <c r="B841" s="154" t="s">
        <v>282</v>
      </c>
      <c r="C841" s="102" t="s">
        <v>225</v>
      </c>
      <c r="D841" s="102" t="s">
        <v>235</v>
      </c>
      <c r="E841" s="150" t="s">
        <v>529</v>
      </c>
      <c r="F841" s="102" t="s">
        <v>283</v>
      </c>
      <c r="G841" s="155"/>
      <c r="H841" s="143">
        <f t="shared" si="112"/>
        <v>1254.8</v>
      </c>
      <c r="I841" s="143">
        <f t="shared" si="112"/>
        <v>1021.5</v>
      </c>
      <c r="J841" s="143">
        <f t="shared" si="112"/>
        <v>1221.5</v>
      </c>
    </row>
    <row r="842" spans="2:10" ht="14.25" customHeight="1">
      <c r="B842" s="154" t="s">
        <v>272</v>
      </c>
      <c r="C842" s="102" t="s">
        <v>225</v>
      </c>
      <c r="D842" s="102" t="s">
        <v>235</v>
      </c>
      <c r="E842" s="150" t="s">
        <v>529</v>
      </c>
      <c r="F842" s="102" t="s">
        <v>283</v>
      </c>
      <c r="G842" s="155">
        <v>2</v>
      </c>
      <c r="H842" s="143">
        <f>'Прил. 8'!I957</f>
        <v>1254.8</v>
      </c>
      <c r="I842" s="143">
        <f>'Прил. 8'!J957</f>
        <v>1021.5</v>
      </c>
      <c r="J842" s="143">
        <f>'Прил. 8'!K957</f>
        <v>1221.5</v>
      </c>
    </row>
    <row r="843" spans="2:10" ht="12.75" customHeight="1">
      <c r="B843" s="157" t="s">
        <v>288</v>
      </c>
      <c r="C843" s="102" t="s">
        <v>225</v>
      </c>
      <c r="D843" s="102" t="s">
        <v>235</v>
      </c>
      <c r="E843" s="150" t="s">
        <v>529</v>
      </c>
      <c r="F843" s="102" t="s">
        <v>289</v>
      </c>
      <c r="G843" s="155"/>
      <c r="H843" s="143">
        <f aca="true" t="shared" si="113" ref="H843:J844">H844</f>
        <v>192.1</v>
      </c>
      <c r="I843" s="143">
        <f t="shared" si="113"/>
        <v>192.1</v>
      </c>
      <c r="J843" s="143">
        <f t="shared" si="113"/>
        <v>192.1</v>
      </c>
    </row>
    <row r="844" spans="2:10" ht="12.75" customHeight="1">
      <c r="B844" s="157" t="s">
        <v>290</v>
      </c>
      <c r="C844" s="102" t="s">
        <v>225</v>
      </c>
      <c r="D844" s="102" t="s">
        <v>235</v>
      </c>
      <c r="E844" s="150" t="s">
        <v>529</v>
      </c>
      <c r="F844" s="102" t="s">
        <v>291</v>
      </c>
      <c r="G844" s="155"/>
      <c r="H844" s="143">
        <f t="shared" si="113"/>
        <v>192.1</v>
      </c>
      <c r="I844" s="143">
        <f t="shared" si="113"/>
        <v>192.1</v>
      </c>
      <c r="J844" s="143">
        <f t="shared" si="113"/>
        <v>192.1</v>
      </c>
    </row>
    <row r="845" spans="2:10" ht="14.25" customHeight="1">
      <c r="B845" s="154" t="s">
        <v>272</v>
      </c>
      <c r="C845" s="102" t="s">
        <v>225</v>
      </c>
      <c r="D845" s="102" t="s">
        <v>235</v>
      </c>
      <c r="E845" s="150" t="s">
        <v>529</v>
      </c>
      <c r="F845" s="102" t="s">
        <v>291</v>
      </c>
      <c r="G845" s="155">
        <v>2</v>
      </c>
      <c r="H845" s="143">
        <f>'Прил. 8'!I960</f>
        <v>192.1</v>
      </c>
      <c r="I845" s="143">
        <f>'Прил. 8'!J960</f>
        <v>192.1</v>
      </c>
      <c r="J845" s="143">
        <f>'Прил. 8'!K960</f>
        <v>192.1</v>
      </c>
    </row>
    <row r="846" spans="2:10" ht="12.75" customHeight="1">
      <c r="B846" s="157" t="s">
        <v>292</v>
      </c>
      <c r="C846" s="102" t="s">
        <v>225</v>
      </c>
      <c r="D846" s="102" t="s">
        <v>235</v>
      </c>
      <c r="E846" s="150" t="s">
        <v>529</v>
      </c>
      <c r="F846" s="102" t="s">
        <v>293</v>
      </c>
      <c r="G846" s="155"/>
      <c r="H846" s="143">
        <f aca="true" t="shared" si="114" ref="H846:J847">H847</f>
        <v>10</v>
      </c>
      <c r="I846" s="143">
        <f t="shared" si="114"/>
        <v>0</v>
      </c>
      <c r="J846" s="143">
        <f t="shared" si="114"/>
        <v>0</v>
      </c>
    </row>
    <row r="847" spans="2:10" ht="12.75" customHeight="1">
      <c r="B847" s="157" t="s">
        <v>294</v>
      </c>
      <c r="C847" s="102" t="s">
        <v>225</v>
      </c>
      <c r="D847" s="102" t="s">
        <v>235</v>
      </c>
      <c r="E847" s="150" t="s">
        <v>529</v>
      </c>
      <c r="F847" s="102" t="s">
        <v>295</v>
      </c>
      <c r="G847" s="155"/>
      <c r="H847" s="143">
        <f t="shared" si="114"/>
        <v>10</v>
      </c>
      <c r="I847" s="143">
        <f t="shared" si="114"/>
        <v>0</v>
      </c>
      <c r="J847" s="143">
        <f t="shared" si="114"/>
        <v>0</v>
      </c>
    </row>
    <row r="848" spans="2:10" ht="14.25" customHeight="1">
      <c r="B848" s="154" t="s">
        <v>272</v>
      </c>
      <c r="C848" s="102" t="s">
        <v>225</v>
      </c>
      <c r="D848" s="102" t="s">
        <v>235</v>
      </c>
      <c r="E848" s="150" t="s">
        <v>529</v>
      </c>
      <c r="F848" s="102" t="s">
        <v>295</v>
      </c>
      <c r="G848" s="155">
        <v>2</v>
      </c>
      <c r="H848" s="143">
        <f>'Прил. 8'!I963</f>
        <v>10</v>
      </c>
      <c r="I848" s="143">
        <f>'Прил. 8'!J963</f>
        <v>0</v>
      </c>
      <c r="J848" s="143">
        <f>'Прил. 8'!K963</f>
        <v>0</v>
      </c>
    </row>
    <row r="849" spans="2:10" ht="14.25" customHeight="1">
      <c r="B849" s="154" t="s">
        <v>276</v>
      </c>
      <c r="C849" s="102" t="s">
        <v>225</v>
      </c>
      <c r="D849" s="102" t="s">
        <v>235</v>
      </c>
      <c r="E849" s="102" t="s">
        <v>277</v>
      </c>
      <c r="F849" s="102"/>
      <c r="G849" s="155"/>
      <c r="H849" s="143">
        <f>H850+H860</f>
        <v>3544</v>
      </c>
      <c r="I849" s="143">
        <f>I850</f>
        <v>2639.4</v>
      </c>
      <c r="J849" s="143">
        <f>J850</f>
        <v>2839.4</v>
      </c>
    </row>
    <row r="850" spans="2:10" ht="14.25" customHeight="1">
      <c r="B850" s="159" t="s">
        <v>302</v>
      </c>
      <c r="C850" s="102" t="s">
        <v>225</v>
      </c>
      <c r="D850" s="102" t="s">
        <v>235</v>
      </c>
      <c r="E850" s="150" t="s">
        <v>303</v>
      </c>
      <c r="F850" s="102"/>
      <c r="G850" s="155"/>
      <c r="H850" s="143">
        <f>H851+H854+H857</f>
        <v>3455.1</v>
      </c>
      <c r="I850" s="143">
        <f>I851+I854+I857</f>
        <v>2639.4</v>
      </c>
      <c r="J850" s="143">
        <f>J851+J854+J857</f>
        <v>2839.4</v>
      </c>
    </row>
    <row r="851" spans="2:10" ht="40.5" customHeight="1">
      <c r="B851" s="147" t="s">
        <v>280</v>
      </c>
      <c r="C851" s="102" t="s">
        <v>225</v>
      </c>
      <c r="D851" s="102" t="s">
        <v>235</v>
      </c>
      <c r="E851" s="150" t="s">
        <v>303</v>
      </c>
      <c r="F851" s="102" t="s">
        <v>281</v>
      </c>
      <c r="G851" s="155"/>
      <c r="H851" s="143">
        <f aca="true" t="shared" si="115" ref="H851:J852">H852</f>
        <v>3078.6</v>
      </c>
      <c r="I851" s="143">
        <f t="shared" si="115"/>
        <v>2511.3</v>
      </c>
      <c r="J851" s="143">
        <f t="shared" si="115"/>
        <v>2711.3</v>
      </c>
    </row>
    <row r="852" spans="2:10" ht="14.25" customHeight="1">
      <c r="B852" s="154" t="s">
        <v>282</v>
      </c>
      <c r="C852" s="102" t="s">
        <v>225</v>
      </c>
      <c r="D852" s="102" t="s">
        <v>235</v>
      </c>
      <c r="E852" s="150" t="s">
        <v>303</v>
      </c>
      <c r="F852" s="102" t="s">
        <v>283</v>
      </c>
      <c r="G852" s="155"/>
      <c r="H852" s="143">
        <f t="shared" si="115"/>
        <v>3078.6</v>
      </c>
      <c r="I852" s="143">
        <f t="shared" si="115"/>
        <v>2511.3</v>
      </c>
      <c r="J852" s="143">
        <f t="shared" si="115"/>
        <v>2711.3</v>
      </c>
    </row>
    <row r="853" spans="2:10" ht="14.25" customHeight="1">
      <c r="B853" s="154" t="s">
        <v>272</v>
      </c>
      <c r="C853" s="102" t="s">
        <v>225</v>
      </c>
      <c r="D853" s="102" t="s">
        <v>235</v>
      </c>
      <c r="E853" s="150" t="s">
        <v>303</v>
      </c>
      <c r="F853" s="102" t="s">
        <v>283</v>
      </c>
      <c r="G853" s="155">
        <v>2</v>
      </c>
      <c r="H853" s="143">
        <f>'Прил. 8'!I968</f>
        <v>3078.6</v>
      </c>
      <c r="I853" s="143">
        <f>'Прил. 8'!J968</f>
        <v>2511.3</v>
      </c>
      <c r="J853" s="143">
        <f>'Прил. 8'!K968</f>
        <v>2711.3</v>
      </c>
    </row>
    <row r="854" spans="2:10" ht="14.25" customHeight="1">
      <c r="B854" s="157" t="s">
        <v>288</v>
      </c>
      <c r="C854" s="102" t="s">
        <v>225</v>
      </c>
      <c r="D854" s="102" t="s">
        <v>235</v>
      </c>
      <c r="E854" s="150" t="s">
        <v>303</v>
      </c>
      <c r="F854" s="102" t="s">
        <v>289</v>
      </c>
      <c r="G854" s="155"/>
      <c r="H854" s="143">
        <f aca="true" t="shared" si="116" ref="H854:J855">H855</f>
        <v>370.9</v>
      </c>
      <c r="I854" s="143">
        <f t="shared" si="116"/>
        <v>128.1</v>
      </c>
      <c r="J854" s="143">
        <f t="shared" si="116"/>
        <v>128.1</v>
      </c>
    </row>
    <row r="855" spans="2:10" ht="14.25" customHeight="1">
      <c r="B855" s="157" t="s">
        <v>290</v>
      </c>
      <c r="C855" s="102" t="s">
        <v>225</v>
      </c>
      <c r="D855" s="102" t="s">
        <v>235</v>
      </c>
      <c r="E855" s="150" t="s">
        <v>303</v>
      </c>
      <c r="F855" s="102" t="s">
        <v>291</v>
      </c>
      <c r="G855" s="155"/>
      <c r="H855" s="143">
        <f t="shared" si="116"/>
        <v>370.9</v>
      </c>
      <c r="I855" s="143">
        <f t="shared" si="116"/>
        <v>128.1</v>
      </c>
      <c r="J855" s="143">
        <f t="shared" si="116"/>
        <v>128.1</v>
      </c>
    </row>
    <row r="856" spans="2:10" ht="14.25" customHeight="1">
      <c r="B856" s="154" t="s">
        <v>272</v>
      </c>
      <c r="C856" s="102" t="s">
        <v>225</v>
      </c>
      <c r="D856" s="102" t="s">
        <v>235</v>
      </c>
      <c r="E856" s="150" t="s">
        <v>303</v>
      </c>
      <c r="F856" s="102" t="s">
        <v>291</v>
      </c>
      <c r="G856" s="155">
        <v>2</v>
      </c>
      <c r="H856" s="143">
        <f>'Прил. 8'!I971</f>
        <v>370.9</v>
      </c>
      <c r="I856" s="143">
        <f>'Прил. 8'!J971</f>
        <v>128.1</v>
      </c>
      <c r="J856" s="143">
        <f>'Прил. 8'!K971</f>
        <v>128.1</v>
      </c>
    </row>
    <row r="857" spans="2:10" ht="14.25" customHeight="1">
      <c r="B857" s="157" t="s">
        <v>292</v>
      </c>
      <c r="C857" s="102" t="s">
        <v>225</v>
      </c>
      <c r="D857" s="102" t="s">
        <v>235</v>
      </c>
      <c r="E857" s="150" t="s">
        <v>303</v>
      </c>
      <c r="F857" s="102" t="s">
        <v>293</v>
      </c>
      <c r="G857" s="155"/>
      <c r="H857" s="143">
        <f aca="true" t="shared" si="117" ref="H857:J858">H858</f>
        <v>5.6</v>
      </c>
      <c r="I857" s="143">
        <f t="shared" si="117"/>
        <v>0</v>
      </c>
      <c r="J857" s="143">
        <f t="shared" si="117"/>
        <v>0</v>
      </c>
    </row>
    <row r="858" spans="2:10" ht="14.25" customHeight="1">
      <c r="B858" s="157" t="s">
        <v>294</v>
      </c>
      <c r="C858" s="102" t="s">
        <v>225</v>
      </c>
      <c r="D858" s="102" t="s">
        <v>235</v>
      </c>
      <c r="E858" s="150" t="s">
        <v>303</v>
      </c>
      <c r="F858" s="102" t="s">
        <v>295</v>
      </c>
      <c r="G858" s="155"/>
      <c r="H858" s="143">
        <f t="shared" si="117"/>
        <v>5.6</v>
      </c>
      <c r="I858" s="143">
        <f t="shared" si="117"/>
        <v>0</v>
      </c>
      <c r="J858" s="143">
        <f t="shared" si="117"/>
        <v>0</v>
      </c>
    </row>
    <row r="859" spans="2:10" ht="14.25" customHeight="1">
      <c r="B859" s="154" t="s">
        <v>272</v>
      </c>
      <c r="C859" s="102" t="s">
        <v>225</v>
      </c>
      <c r="D859" s="102" t="s">
        <v>235</v>
      </c>
      <c r="E859" s="150" t="s">
        <v>303</v>
      </c>
      <c r="F859" s="102" t="s">
        <v>295</v>
      </c>
      <c r="G859" s="155">
        <v>2</v>
      </c>
      <c r="H859" s="143">
        <f>'Прил. 8'!I974</f>
        <v>5.6</v>
      </c>
      <c r="I859" s="143">
        <f>'Прил. 8'!J974</f>
        <v>0</v>
      </c>
      <c r="J859" s="143">
        <f>'Прил. 8'!K974</f>
        <v>0</v>
      </c>
    </row>
    <row r="860" spans="2:10" ht="40.5" customHeight="1">
      <c r="B860" s="151" t="s">
        <v>284</v>
      </c>
      <c r="C860" s="102" t="s">
        <v>225</v>
      </c>
      <c r="D860" s="102" t="s">
        <v>235</v>
      </c>
      <c r="E860" s="176" t="s">
        <v>285</v>
      </c>
      <c r="F860" s="102"/>
      <c r="G860" s="155"/>
      <c r="H860" s="143">
        <f aca="true" t="shared" si="118" ref="H860:J862">H861</f>
        <v>88.9</v>
      </c>
      <c r="I860" s="143">
        <f t="shared" si="118"/>
        <v>0</v>
      </c>
      <c r="J860" s="143">
        <f t="shared" si="118"/>
        <v>0</v>
      </c>
    </row>
    <row r="861" spans="2:10" ht="40.5" customHeight="1">
      <c r="B861" s="153" t="s">
        <v>280</v>
      </c>
      <c r="C861" s="102" t="s">
        <v>225</v>
      </c>
      <c r="D861" s="102" t="s">
        <v>235</v>
      </c>
      <c r="E861" s="152" t="s">
        <v>285</v>
      </c>
      <c r="F861" s="102" t="s">
        <v>281</v>
      </c>
      <c r="G861" s="102"/>
      <c r="H861" s="143">
        <f t="shared" si="118"/>
        <v>88.9</v>
      </c>
      <c r="I861" s="143">
        <f t="shared" si="118"/>
        <v>0</v>
      </c>
      <c r="J861" s="143">
        <f t="shared" si="118"/>
        <v>0</v>
      </c>
    </row>
    <row r="862" spans="2:10" ht="14.25" customHeight="1">
      <c r="B862" s="154" t="s">
        <v>282</v>
      </c>
      <c r="C862" s="102" t="s">
        <v>225</v>
      </c>
      <c r="D862" s="102" t="s">
        <v>235</v>
      </c>
      <c r="E862" s="152" t="s">
        <v>285</v>
      </c>
      <c r="F862" s="102" t="s">
        <v>353</v>
      </c>
      <c r="G862" s="102"/>
      <c r="H862" s="143">
        <f t="shared" si="118"/>
        <v>88.9</v>
      </c>
      <c r="I862" s="143">
        <f t="shared" si="118"/>
        <v>0</v>
      </c>
      <c r="J862" s="143">
        <f t="shared" si="118"/>
        <v>0</v>
      </c>
    </row>
    <row r="863" spans="2:10" ht="14.25" customHeight="1">
      <c r="B863" s="154" t="s">
        <v>273</v>
      </c>
      <c r="C863" s="102" t="s">
        <v>225</v>
      </c>
      <c r="D863" s="102" t="s">
        <v>235</v>
      </c>
      <c r="E863" s="152" t="s">
        <v>285</v>
      </c>
      <c r="F863" s="102" t="s">
        <v>353</v>
      </c>
      <c r="G863" s="102" t="s">
        <v>332</v>
      </c>
      <c r="H863" s="143">
        <f>'Прил. 8'!I977</f>
        <v>88.9</v>
      </c>
      <c r="I863" s="143">
        <f>'Прил. 8'!J977</f>
        <v>0</v>
      </c>
      <c r="J863" s="143">
        <f>'Прил. 8'!K977</f>
        <v>0</v>
      </c>
    </row>
    <row r="864" spans="2:10" ht="12.75" customHeight="1">
      <c r="B864" s="144" t="s">
        <v>236</v>
      </c>
      <c r="C864" s="101" t="s">
        <v>237</v>
      </c>
      <c r="D864" s="101"/>
      <c r="E864" s="150"/>
      <c r="F864" s="102"/>
      <c r="G864" s="101"/>
      <c r="H864" s="142">
        <f>H870+H921</f>
        <v>14639.4</v>
      </c>
      <c r="I864" s="142">
        <f>I870+I921</f>
        <v>8935</v>
      </c>
      <c r="J864" s="142">
        <f>J870+J921</f>
        <v>9385.5</v>
      </c>
    </row>
    <row r="865" spans="2:10" ht="12.75" customHeight="1" hidden="1">
      <c r="B865" s="144" t="s">
        <v>271</v>
      </c>
      <c r="C865" s="101"/>
      <c r="D865" s="101"/>
      <c r="E865" s="101"/>
      <c r="F865" s="101"/>
      <c r="G865" s="101" t="s">
        <v>531</v>
      </c>
      <c r="H865" s="142">
        <f>H882+H894</f>
        <v>0</v>
      </c>
      <c r="I865" s="142">
        <f>I882+I894</f>
        <v>0</v>
      </c>
      <c r="J865" s="142">
        <f>J882+J894</f>
        <v>0</v>
      </c>
    </row>
    <row r="866" spans="2:10" ht="12.75" customHeight="1">
      <c r="B866" s="144" t="s">
        <v>272</v>
      </c>
      <c r="C866" s="101"/>
      <c r="D866" s="101"/>
      <c r="E866" s="101"/>
      <c r="F866" s="101"/>
      <c r="G866" s="101" t="s">
        <v>296</v>
      </c>
      <c r="H866" s="142">
        <f>H883+H895+H900+H927+H930+H933+H938+H941+H944+H887+H909+H918+H914</f>
        <v>13879.400000000003</v>
      </c>
      <c r="I866" s="142">
        <f>I883+I895+I900+I927+I930+I933+I938+I941+I944+I887+I909+I918</f>
        <v>8935</v>
      </c>
      <c r="J866" s="142">
        <f>J883+J895+J900+J927+J930+J933+J938+J941+J944+J887+J909+J918</f>
        <v>8935.5</v>
      </c>
    </row>
    <row r="867" spans="2:10" ht="12.75" customHeight="1">
      <c r="B867" s="230" t="s">
        <v>273</v>
      </c>
      <c r="C867" s="101"/>
      <c r="D867" s="101"/>
      <c r="E867" s="101"/>
      <c r="F867" s="101"/>
      <c r="G867" s="101" t="s">
        <v>332</v>
      </c>
      <c r="H867" s="142">
        <f>H904+H948+H888+H874+H910+H919</f>
        <v>760</v>
      </c>
      <c r="I867" s="142">
        <f>I904+I948+I888+I874+I910+I919</f>
        <v>0</v>
      </c>
      <c r="J867" s="142">
        <f>J904+J948+J888+J874+J910+J919</f>
        <v>450</v>
      </c>
    </row>
    <row r="868" spans="2:10" ht="12.75" customHeight="1">
      <c r="B868" s="144" t="s">
        <v>274</v>
      </c>
      <c r="C868" s="101"/>
      <c r="D868" s="101"/>
      <c r="E868" s="101"/>
      <c r="F868" s="101"/>
      <c r="G868" s="101" t="s">
        <v>306</v>
      </c>
      <c r="H868" s="142">
        <f>H920</f>
        <v>0</v>
      </c>
      <c r="I868" s="142">
        <f>I920</f>
        <v>0</v>
      </c>
      <c r="J868" s="142">
        <f>J920</f>
        <v>0</v>
      </c>
    </row>
    <row r="869" spans="2:10" ht="12.75" customHeight="1" hidden="1">
      <c r="B869" s="144" t="s">
        <v>275</v>
      </c>
      <c r="C869" s="101"/>
      <c r="D869" s="101"/>
      <c r="E869" s="101"/>
      <c r="F869" s="101"/>
      <c r="G869" s="101" t="s">
        <v>532</v>
      </c>
      <c r="H869" s="142"/>
      <c r="I869" s="142"/>
      <c r="J869" s="142"/>
    </row>
    <row r="870" spans="2:10" ht="12.75" customHeight="1">
      <c r="B870" s="188" t="s">
        <v>238</v>
      </c>
      <c r="C870" s="146" t="s">
        <v>237</v>
      </c>
      <c r="D870" s="146" t="s">
        <v>239</v>
      </c>
      <c r="E870" s="102"/>
      <c r="F870" s="102"/>
      <c r="G870" s="102"/>
      <c r="H870" s="143">
        <f>H876+H901+H874+H905</f>
        <v>11608.6</v>
      </c>
      <c r="I870" s="143">
        <f>I876+I901+I874+I905</f>
        <v>6907.799999999999</v>
      </c>
      <c r="J870" s="143">
        <f>J876+J901+J874+J905</f>
        <v>7358.299999999999</v>
      </c>
    </row>
    <row r="871" spans="2:10" ht="27" customHeight="1" hidden="1">
      <c r="B871" s="154" t="s">
        <v>418</v>
      </c>
      <c r="C871" s="102" t="s">
        <v>237</v>
      </c>
      <c r="D871" s="102" t="s">
        <v>239</v>
      </c>
      <c r="E871" s="150" t="s">
        <v>419</v>
      </c>
      <c r="F871" s="102"/>
      <c r="G871" s="102"/>
      <c r="H871" s="143">
        <f aca="true" t="shared" si="119" ref="H871:J873">H872</f>
        <v>0</v>
      </c>
      <c r="I871" s="143">
        <f t="shared" si="119"/>
        <v>0</v>
      </c>
      <c r="J871" s="143">
        <f t="shared" si="119"/>
        <v>0</v>
      </c>
    </row>
    <row r="872" spans="2:10" ht="12.75" customHeight="1" hidden="1">
      <c r="B872" s="147" t="s">
        <v>358</v>
      </c>
      <c r="C872" s="102" t="s">
        <v>237</v>
      </c>
      <c r="D872" s="102" t="s">
        <v>239</v>
      </c>
      <c r="E872" s="150" t="s">
        <v>419</v>
      </c>
      <c r="F872" s="102" t="s">
        <v>359</v>
      </c>
      <c r="G872" s="102"/>
      <c r="H872" s="143">
        <f t="shared" si="119"/>
        <v>0</v>
      </c>
      <c r="I872" s="143">
        <f t="shared" si="119"/>
        <v>0</v>
      </c>
      <c r="J872" s="143">
        <f t="shared" si="119"/>
        <v>0</v>
      </c>
    </row>
    <row r="873" spans="2:10" ht="12.75" customHeight="1" hidden="1">
      <c r="B873" s="154" t="s">
        <v>155</v>
      </c>
      <c r="C873" s="102" t="s">
        <v>237</v>
      </c>
      <c r="D873" s="102" t="s">
        <v>239</v>
      </c>
      <c r="E873" s="150" t="s">
        <v>419</v>
      </c>
      <c r="F873" s="102" t="s">
        <v>375</v>
      </c>
      <c r="G873" s="102"/>
      <c r="H873" s="143">
        <f t="shared" si="119"/>
        <v>0</v>
      </c>
      <c r="I873" s="143">
        <f t="shared" si="119"/>
        <v>0</v>
      </c>
      <c r="J873" s="143">
        <f t="shared" si="119"/>
        <v>0</v>
      </c>
    </row>
    <row r="874" spans="2:10" ht="12.75" customHeight="1" hidden="1">
      <c r="B874" s="157" t="s">
        <v>273</v>
      </c>
      <c r="C874" s="102" t="s">
        <v>237</v>
      </c>
      <c r="D874" s="102" t="s">
        <v>239</v>
      </c>
      <c r="E874" s="150" t="s">
        <v>419</v>
      </c>
      <c r="F874" s="102" t="s">
        <v>375</v>
      </c>
      <c r="G874" s="102" t="s">
        <v>332</v>
      </c>
      <c r="H874" s="143">
        <f>'Прил. 8'!I607</f>
        <v>0</v>
      </c>
      <c r="I874" s="143"/>
      <c r="J874" s="143"/>
    </row>
    <row r="875" spans="2:10" ht="12.75" customHeight="1" hidden="1">
      <c r="B875" s="188"/>
      <c r="C875" s="146"/>
      <c r="D875" s="146"/>
      <c r="E875" s="102"/>
      <c r="F875" s="102"/>
      <c r="G875" s="102"/>
      <c r="H875" s="143"/>
      <c r="I875" s="143"/>
      <c r="J875" s="143"/>
    </row>
    <row r="876" spans="2:10" ht="28.5" customHeight="1">
      <c r="B876" s="168" t="s">
        <v>505</v>
      </c>
      <c r="C876" s="102" t="s">
        <v>237</v>
      </c>
      <c r="D876" s="102" t="s">
        <v>239</v>
      </c>
      <c r="E876" s="175" t="s">
        <v>506</v>
      </c>
      <c r="F876" s="102"/>
      <c r="G876" s="102"/>
      <c r="H876" s="143">
        <f>H877+H884+H890</f>
        <v>10661.2</v>
      </c>
      <c r="I876" s="143">
        <f>I877</f>
        <v>6907.799999999999</v>
      </c>
      <c r="J876" s="143">
        <f>J877</f>
        <v>6907.799999999999</v>
      </c>
    </row>
    <row r="877" spans="2:10" ht="27.75" customHeight="1">
      <c r="B877" s="156" t="s">
        <v>533</v>
      </c>
      <c r="C877" s="102" t="s">
        <v>237</v>
      </c>
      <c r="D877" s="102" t="s">
        <v>239</v>
      </c>
      <c r="E877" s="175" t="s">
        <v>534</v>
      </c>
      <c r="F877" s="102"/>
      <c r="G877" s="102"/>
      <c r="H877" s="143">
        <f>H878</f>
        <v>3401.3</v>
      </c>
      <c r="I877" s="143">
        <f>I878+I890</f>
        <v>6907.799999999999</v>
      </c>
      <c r="J877" s="143">
        <f>J878+J890</f>
        <v>6907.799999999999</v>
      </c>
    </row>
    <row r="878" spans="2:10" ht="54" customHeight="1">
      <c r="B878" s="156" t="s">
        <v>535</v>
      </c>
      <c r="C878" s="102" t="s">
        <v>237</v>
      </c>
      <c r="D878" s="102" t="s">
        <v>239</v>
      </c>
      <c r="E878" s="175" t="s">
        <v>534</v>
      </c>
      <c r="F878" s="102"/>
      <c r="G878" s="102"/>
      <c r="H878" s="143">
        <f>H879</f>
        <v>3401.3</v>
      </c>
      <c r="I878" s="143">
        <f aca="true" t="shared" si="120" ref="I878:J880">I879</f>
        <v>2855.2</v>
      </c>
      <c r="J878" s="143">
        <f t="shared" si="120"/>
        <v>2855.2</v>
      </c>
    </row>
    <row r="879" spans="2:10" ht="12.75" customHeight="1">
      <c r="B879" s="159" t="s">
        <v>536</v>
      </c>
      <c r="C879" s="102" t="s">
        <v>237</v>
      </c>
      <c r="D879" s="102" t="s">
        <v>239</v>
      </c>
      <c r="E879" s="175" t="s">
        <v>534</v>
      </c>
      <c r="F879" s="102"/>
      <c r="G879" s="102"/>
      <c r="H879" s="143">
        <f>H880</f>
        <v>3401.3</v>
      </c>
      <c r="I879" s="143">
        <f t="shared" si="120"/>
        <v>2855.2</v>
      </c>
      <c r="J879" s="143">
        <f t="shared" si="120"/>
        <v>2855.2</v>
      </c>
    </row>
    <row r="880" spans="2:10" ht="15.75" customHeight="1">
      <c r="B880" s="154" t="s">
        <v>454</v>
      </c>
      <c r="C880" s="102" t="s">
        <v>237</v>
      </c>
      <c r="D880" s="102" t="s">
        <v>239</v>
      </c>
      <c r="E880" s="175" t="s">
        <v>534</v>
      </c>
      <c r="F880" s="96">
        <v>600</v>
      </c>
      <c r="G880" s="102"/>
      <c r="H880" s="143">
        <f>H881</f>
        <v>3401.3</v>
      </c>
      <c r="I880" s="143">
        <f t="shared" si="120"/>
        <v>2855.2</v>
      </c>
      <c r="J880" s="143">
        <f t="shared" si="120"/>
        <v>2855.2</v>
      </c>
    </row>
    <row r="881" spans="2:10" ht="12.75" customHeight="1">
      <c r="B881" s="154" t="s">
        <v>455</v>
      </c>
      <c r="C881" s="102" t="s">
        <v>237</v>
      </c>
      <c r="D881" s="102" t="s">
        <v>239</v>
      </c>
      <c r="E881" s="175" t="s">
        <v>534</v>
      </c>
      <c r="F881" s="96">
        <v>610</v>
      </c>
      <c r="G881" s="102"/>
      <c r="H881" s="143">
        <f>H882+H883</f>
        <v>3401.3</v>
      </c>
      <c r="I881" s="143">
        <f>I882+I883</f>
        <v>2855.2</v>
      </c>
      <c r="J881" s="143">
        <f>J882+J883</f>
        <v>2855.2</v>
      </c>
    </row>
    <row r="882" spans="2:10" ht="14.25" customHeight="1" hidden="1">
      <c r="B882" s="154" t="s">
        <v>271</v>
      </c>
      <c r="C882" s="102" t="s">
        <v>237</v>
      </c>
      <c r="D882" s="102" t="s">
        <v>239</v>
      </c>
      <c r="E882" s="175" t="s">
        <v>534</v>
      </c>
      <c r="F882" s="96">
        <v>610</v>
      </c>
      <c r="G882" s="102" t="s">
        <v>531</v>
      </c>
      <c r="H882" s="143"/>
      <c r="I882" s="143"/>
      <c r="J882" s="143"/>
    </row>
    <row r="883" spans="2:10" ht="14.25" customHeight="1">
      <c r="B883" s="154" t="s">
        <v>272</v>
      </c>
      <c r="C883" s="102" t="s">
        <v>237</v>
      </c>
      <c r="D883" s="102" t="s">
        <v>239</v>
      </c>
      <c r="E883" s="175" t="s">
        <v>534</v>
      </c>
      <c r="F883" s="96">
        <v>610</v>
      </c>
      <c r="G883" s="102" t="s">
        <v>296</v>
      </c>
      <c r="H883" s="143">
        <f>'Прил. 8'!I1046</f>
        <v>3401.3</v>
      </c>
      <c r="I883" s="143">
        <f>'Прил. 8'!J1046</f>
        <v>2855.2</v>
      </c>
      <c r="J883" s="143">
        <f>'Прил. 8'!K1046</f>
        <v>2855.2</v>
      </c>
    </row>
    <row r="884" spans="2:10" ht="54" customHeight="1" hidden="1">
      <c r="B884" s="154" t="s">
        <v>537</v>
      </c>
      <c r="C884" s="102" t="s">
        <v>237</v>
      </c>
      <c r="D884" s="102" t="s">
        <v>239</v>
      </c>
      <c r="E884" s="176" t="s">
        <v>538</v>
      </c>
      <c r="F884" s="96"/>
      <c r="G884" s="102"/>
      <c r="H884" s="103">
        <f aca="true" t="shared" si="121" ref="H884:J885">H885</f>
        <v>0</v>
      </c>
      <c r="I884" s="103">
        <f t="shared" si="121"/>
        <v>0</v>
      </c>
      <c r="J884" s="103">
        <f t="shared" si="121"/>
        <v>0</v>
      </c>
    </row>
    <row r="885" spans="2:10" ht="14.25" customHeight="1" hidden="1">
      <c r="B885" s="154" t="s">
        <v>454</v>
      </c>
      <c r="C885" s="102" t="s">
        <v>237</v>
      </c>
      <c r="D885" s="102" t="s">
        <v>239</v>
      </c>
      <c r="E885" s="176" t="s">
        <v>538</v>
      </c>
      <c r="F885" s="96">
        <v>600</v>
      </c>
      <c r="G885" s="102"/>
      <c r="H885" s="103">
        <f t="shared" si="121"/>
        <v>0</v>
      </c>
      <c r="I885" s="103">
        <f t="shared" si="121"/>
        <v>0</v>
      </c>
      <c r="J885" s="103">
        <f t="shared" si="121"/>
        <v>0</v>
      </c>
    </row>
    <row r="886" spans="2:10" ht="14.25" customHeight="1" hidden="1">
      <c r="B886" s="154" t="s">
        <v>455</v>
      </c>
      <c r="C886" s="102" t="s">
        <v>237</v>
      </c>
      <c r="D886" s="102" t="s">
        <v>239</v>
      </c>
      <c r="E886" s="176" t="s">
        <v>538</v>
      </c>
      <c r="F886" s="96">
        <v>610</v>
      </c>
      <c r="G886" s="102"/>
      <c r="H886" s="103">
        <f>H887+H888+H889</f>
        <v>0</v>
      </c>
      <c r="I886" s="103">
        <f>I887+I888+I889</f>
        <v>0</v>
      </c>
      <c r="J886" s="103">
        <f>J887+J888+J889</f>
        <v>0</v>
      </c>
    </row>
    <row r="887" spans="2:10" ht="14.25" customHeight="1" hidden="1">
      <c r="B887" s="154" t="s">
        <v>272</v>
      </c>
      <c r="C887" s="102" t="s">
        <v>237</v>
      </c>
      <c r="D887" s="102" t="s">
        <v>239</v>
      </c>
      <c r="E887" s="176" t="s">
        <v>538</v>
      </c>
      <c r="F887" s="96">
        <v>610</v>
      </c>
      <c r="G887" s="102" t="s">
        <v>296</v>
      </c>
      <c r="H887" s="103">
        <f>'Прил. 8'!I1050</f>
        <v>0</v>
      </c>
      <c r="I887" s="103">
        <f>'Прил. 8'!J1050</f>
        <v>0</v>
      </c>
      <c r="J887" s="103">
        <f>'Прил. 8'!K1050</f>
        <v>0</v>
      </c>
    </row>
    <row r="888" spans="2:10" ht="14.25" customHeight="1" hidden="1">
      <c r="B888" s="157" t="s">
        <v>273</v>
      </c>
      <c r="C888" s="102" t="s">
        <v>237</v>
      </c>
      <c r="D888" s="102" t="s">
        <v>239</v>
      </c>
      <c r="E888" s="176" t="s">
        <v>538</v>
      </c>
      <c r="F888" s="96">
        <v>610</v>
      </c>
      <c r="G888" s="102" t="s">
        <v>332</v>
      </c>
      <c r="H888" s="103">
        <f>'Прил. 8'!I1051</f>
        <v>0</v>
      </c>
      <c r="I888" s="103">
        <f>'Прил. 8'!J1051</f>
        <v>0</v>
      </c>
      <c r="J888" s="103">
        <f>'Прил. 8'!K1051</f>
        <v>0</v>
      </c>
    </row>
    <row r="889" spans="2:10" ht="14.25" customHeight="1" hidden="1">
      <c r="B889" s="157" t="s">
        <v>274</v>
      </c>
      <c r="C889" s="102" t="s">
        <v>237</v>
      </c>
      <c r="D889" s="102" t="s">
        <v>239</v>
      </c>
      <c r="E889" s="176" t="s">
        <v>538</v>
      </c>
      <c r="F889" s="96">
        <v>610</v>
      </c>
      <c r="G889" s="102" t="s">
        <v>306</v>
      </c>
      <c r="H889" s="103">
        <f>'Прил. 8'!I1052</f>
        <v>0</v>
      </c>
      <c r="I889" s="103">
        <f>'Прил. 8'!J1052</f>
        <v>0</v>
      </c>
      <c r="J889" s="103">
        <f>'Прил. 8'!K1052</f>
        <v>0</v>
      </c>
    </row>
    <row r="890" spans="2:10" ht="66.75" customHeight="1">
      <c r="B890" s="156" t="s">
        <v>539</v>
      </c>
      <c r="C890" s="102" t="s">
        <v>237</v>
      </c>
      <c r="D890" s="102" t="s">
        <v>239</v>
      </c>
      <c r="E890" s="169" t="s">
        <v>540</v>
      </c>
      <c r="F890" s="102"/>
      <c r="G890" s="102"/>
      <c r="H890" s="143">
        <f aca="true" t="shared" si="122" ref="H890:J892">H891</f>
        <v>7259.9</v>
      </c>
      <c r="I890" s="143">
        <f t="shared" si="122"/>
        <v>4052.6</v>
      </c>
      <c r="J890" s="143">
        <f t="shared" si="122"/>
        <v>4052.6</v>
      </c>
    </row>
    <row r="891" spans="2:10" ht="12.75" customHeight="1">
      <c r="B891" s="159" t="s">
        <v>536</v>
      </c>
      <c r="C891" s="102" t="s">
        <v>237</v>
      </c>
      <c r="D891" s="102" t="s">
        <v>239</v>
      </c>
      <c r="E891" s="169" t="s">
        <v>540</v>
      </c>
      <c r="F891" s="102"/>
      <c r="G891" s="102"/>
      <c r="H891" s="143">
        <f t="shared" si="122"/>
        <v>7259.9</v>
      </c>
      <c r="I891" s="143">
        <f t="shared" si="122"/>
        <v>4052.6</v>
      </c>
      <c r="J891" s="143">
        <f t="shared" si="122"/>
        <v>4052.6</v>
      </c>
    </row>
    <row r="892" spans="2:10" ht="15.75" customHeight="1">
      <c r="B892" s="154" t="s">
        <v>454</v>
      </c>
      <c r="C892" s="102" t="s">
        <v>237</v>
      </c>
      <c r="D892" s="102" t="s">
        <v>239</v>
      </c>
      <c r="E892" s="169" t="s">
        <v>540</v>
      </c>
      <c r="F892" s="96">
        <v>600</v>
      </c>
      <c r="G892" s="102"/>
      <c r="H892" s="143">
        <f t="shared" si="122"/>
        <v>7259.9</v>
      </c>
      <c r="I892" s="143">
        <f t="shared" si="122"/>
        <v>4052.6</v>
      </c>
      <c r="J892" s="143">
        <f t="shared" si="122"/>
        <v>4052.6</v>
      </c>
    </row>
    <row r="893" spans="2:10" ht="12.75" customHeight="1">
      <c r="B893" s="154" t="s">
        <v>455</v>
      </c>
      <c r="C893" s="102" t="s">
        <v>237</v>
      </c>
      <c r="D893" s="102" t="s">
        <v>239</v>
      </c>
      <c r="E893" s="169" t="s">
        <v>540</v>
      </c>
      <c r="F893" s="96">
        <v>610</v>
      </c>
      <c r="G893" s="102"/>
      <c r="H893" s="143">
        <f>H895</f>
        <v>7259.9</v>
      </c>
      <c r="I893" s="143">
        <f>I894+I895</f>
        <v>4052.6</v>
      </c>
      <c r="J893" s="143">
        <f>J894+J895</f>
        <v>4052.6</v>
      </c>
    </row>
    <row r="894" spans="2:10" ht="14.25" customHeight="1" hidden="1">
      <c r="B894" s="154" t="s">
        <v>271</v>
      </c>
      <c r="C894" s="102" t="s">
        <v>237</v>
      </c>
      <c r="D894" s="102" t="s">
        <v>239</v>
      </c>
      <c r="E894" s="169" t="s">
        <v>540</v>
      </c>
      <c r="F894" s="96">
        <v>610</v>
      </c>
      <c r="G894" s="102" t="s">
        <v>531</v>
      </c>
      <c r="H894" s="143"/>
      <c r="I894" s="143"/>
      <c r="J894" s="143"/>
    </row>
    <row r="895" spans="2:10" ht="14.25" customHeight="1">
      <c r="B895" s="154" t="s">
        <v>272</v>
      </c>
      <c r="C895" s="102" t="s">
        <v>237</v>
      </c>
      <c r="D895" s="102" t="s">
        <v>239</v>
      </c>
      <c r="E895" s="169" t="s">
        <v>540</v>
      </c>
      <c r="F895" s="96">
        <v>610</v>
      </c>
      <c r="G895" s="102" t="s">
        <v>296</v>
      </c>
      <c r="H895" s="143">
        <f>'Прил. 8'!I1058</f>
        <v>7259.9</v>
      </c>
      <c r="I895" s="143">
        <f>'Прил. 8'!J1058</f>
        <v>4052.6</v>
      </c>
      <c r="J895" s="143">
        <f>'Прил. 8'!K1058</f>
        <v>4052.6</v>
      </c>
    </row>
    <row r="896" spans="2:10" ht="26.25" customHeight="1" hidden="1">
      <c r="B896" s="156" t="s">
        <v>541</v>
      </c>
      <c r="C896" s="102" t="s">
        <v>237</v>
      </c>
      <c r="D896" s="102" t="s">
        <v>239</v>
      </c>
      <c r="E896" s="169" t="s">
        <v>542</v>
      </c>
      <c r="F896" s="102"/>
      <c r="G896" s="102"/>
      <c r="H896" s="143">
        <f>H897</f>
        <v>0</v>
      </c>
      <c r="I896" s="143">
        <f>I897</f>
        <v>0</v>
      </c>
      <c r="J896" s="143">
        <f>J897</f>
        <v>0</v>
      </c>
    </row>
    <row r="897" spans="2:10" ht="12.75" customHeight="1" hidden="1">
      <c r="B897" s="159"/>
      <c r="C897" s="102"/>
      <c r="D897" s="102"/>
      <c r="E897" s="169"/>
      <c r="F897" s="102"/>
      <c r="G897" s="102"/>
      <c r="H897" s="143">
        <f>H898</f>
        <v>0</v>
      </c>
      <c r="I897" s="143"/>
      <c r="J897" s="143"/>
    </row>
    <row r="898" spans="2:10" ht="12.75" customHeight="1" hidden="1">
      <c r="B898" s="157" t="s">
        <v>288</v>
      </c>
      <c r="C898" s="102" t="s">
        <v>237</v>
      </c>
      <c r="D898" s="102" t="s">
        <v>239</v>
      </c>
      <c r="E898" s="169" t="s">
        <v>543</v>
      </c>
      <c r="F898" s="96">
        <v>200</v>
      </c>
      <c r="G898" s="102"/>
      <c r="H898" s="143">
        <f>H899</f>
        <v>0</v>
      </c>
      <c r="I898" s="143">
        <f>I899</f>
        <v>0</v>
      </c>
      <c r="J898" s="143">
        <f>J899</f>
        <v>0</v>
      </c>
    </row>
    <row r="899" spans="2:10" ht="12.75" customHeight="1" hidden="1">
      <c r="B899" s="157" t="s">
        <v>290</v>
      </c>
      <c r="C899" s="102" t="s">
        <v>237</v>
      </c>
      <c r="D899" s="102" t="s">
        <v>239</v>
      </c>
      <c r="E899" s="169" t="s">
        <v>543</v>
      </c>
      <c r="F899" s="96">
        <v>240</v>
      </c>
      <c r="G899" s="102"/>
      <c r="H899" s="143">
        <f>H900</f>
        <v>0</v>
      </c>
      <c r="I899" s="143">
        <f>I900</f>
        <v>0</v>
      </c>
      <c r="J899" s="143">
        <f>J900</f>
        <v>0</v>
      </c>
    </row>
    <row r="900" spans="2:10" ht="14.25" customHeight="1" hidden="1">
      <c r="B900" s="154" t="s">
        <v>272</v>
      </c>
      <c r="C900" s="102" t="s">
        <v>237</v>
      </c>
      <c r="D900" s="102" t="s">
        <v>239</v>
      </c>
      <c r="E900" s="169" t="s">
        <v>543</v>
      </c>
      <c r="F900" s="96">
        <v>240</v>
      </c>
      <c r="G900" s="102" t="s">
        <v>296</v>
      </c>
      <c r="H900" s="143"/>
      <c r="I900" s="143"/>
      <c r="J900" s="143"/>
    </row>
    <row r="901" spans="2:10" ht="40.5" customHeight="1" hidden="1">
      <c r="B901" s="154" t="s">
        <v>418</v>
      </c>
      <c r="C901" s="102" t="s">
        <v>237</v>
      </c>
      <c r="D901" s="102" t="s">
        <v>239</v>
      </c>
      <c r="E901" s="150" t="s">
        <v>419</v>
      </c>
      <c r="F901" s="102"/>
      <c r="G901" s="102"/>
      <c r="H901" s="143">
        <f aca="true" t="shared" si="123" ref="H901:J903">H902</f>
        <v>0</v>
      </c>
      <c r="I901" s="143">
        <f t="shared" si="123"/>
        <v>0</v>
      </c>
      <c r="J901" s="143">
        <f t="shared" si="123"/>
        <v>0</v>
      </c>
    </row>
    <row r="902" spans="2:10" ht="14.25" customHeight="1" hidden="1">
      <c r="B902" s="157" t="s">
        <v>288</v>
      </c>
      <c r="C902" s="102" t="s">
        <v>237</v>
      </c>
      <c r="D902" s="102" t="s">
        <v>239</v>
      </c>
      <c r="E902" s="150" t="s">
        <v>419</v>
      </c>
      <c r="F902" s="102" t="s">
        <v>362</v>
      </c>
      <c r="G902" s="102"/>
      <c r="H902" s="143">
        <f t="shared" si="123"/>
        <v>0</v>
      </c>
      <c r="I902" s="143">
        <f t="shared" si="123"/>
        <v>0</v>
      </c>
      <c r="J902" s="143">
        <f t="shared" si="123"/>
        <v>0</v>
      </c>
    </row>
    <row r="903" spans="2:10" ht="14.25" customHeight="1" hidden="1">
      <c r="B903" s="157" t="s">
        <v>290</v>
      </c>
      <c r="C903" s="102" t="s">
        <v>237</v>
      </c>
      <c r="D903" s="102" t="s">
        <v>239</v>
      </c>
      <c r="E903" s="150" t="s">
        <v>419</v>
      </c>
      <c r="F903" s="102" t="s">
        <v>459</v>
      </c>
      <c r="G903" s="102"/>
      <c r="H903" s="143">
        <f t="shared" si="123"/>
        <v>0</v>
      </c>
      <c r="I903" s="143">
        <f t="shared" si="123"/>
        <v>0</v>
      </c>
      <c r="J903" s="143">
        <f t="shared" si="123"/>
        <v>0</v>
      </c>
    </row>
    <row r="904" spans="2:10" ht="14.25" customHeight="1" hidden="1">
      <c r="B904" s="157" t="s">
        <v>273</v>
      </c>
      <c r="C904" s="102" t="s">
        <v>237</v>
      </c>
      <c r="D904" s="102" t="s">
        <v>239</v>
      </c>
      <c r="E904" s="150" t="s">
        <v>419</v>
      </c>
      <c r="F904" s="102" t="s">
        <v>459</v>
      </c>
      <c r="G904" s="102" t="s">
        <v>332</v>
      </c>
      <c r="H904" s="143">
        <f>'Прил. 8'!I1066</f>
        <v>0</v>
      </c>
      <c r="I904" s="143">
        <f>'Прил. 8'!J1066</f>
        <v>0</v>
      </c>
      <c r="J904" s="143">
        <f>'Прил. 8'!K1066</f>
        <v>0</v>
      </c>
    </row>
    <row r="905" spans="2:10" ht="28.5" customHeight="1">
      <c r="B905" s="240" t="s">
        <v>544</v>
      </c>
      <c r="C905" s="102" t="s">
        <v>237</v>
      </c>
      <c r="D905" s="102" t="s">
        <v>239</v>
      </c>
      <c r="E905" s="152" t="s">
        <v>542</v>
      </c>
      <c r="F905" s="102"/>
      <c r="G905" s="102"/>
      <c r="H905" s="103">
        <f>H906+H915+H911</f>
        <v>947.4000000000001</v>
      </c>
      <c r="I905" s="103">
        <f>I906+I915</f>
        <v>0</v>
      </c>
      <c r="J905" s="103">
        <f>J906+J915</f>
        <v>450.5</v>
      </c>
    </row>
    <row r="906" spans="2:10" ht="28.5" customHeight="1">
      <c r="B906" s="147" t="s">
        <v>545</v>
      </c>
      <c r="C906" s="102" t="s">
        <v>237</v>
      </c>
      <c r="D906" s="102" t="s">
        <v>239</v>
      </c>
      <c r="E906" s="152" t="s">
        <v>546</v>
      </c>
      <c r="F906" s="102"/>
      <c r="G906" s="102"/>
      <c r="H906" s="103">
        <f aca="true" t="shared" si="124" ref="H906:J907">H907</f>
        <v>104</v>
      </c>
      <c r="I906" s="103">
        <f t="shared" si="124"/>
        <v>0</v>
      </c>
      <c r="J906" s="103">
        <f t="shared" si="124"/>
        <v>0</v>
      </c>
    </row>
    <row r="907" spans="2:10" ht="14.25" customHeight="1">
      <c r="B907" s="157" t="s">
        <v>288</v>
      </c>
      <c r="C907" s="102" t="s">
        <v>237</v>
      </c>
      <c r="D907" s="102" t="s">
        <v>239</v>
      </c>
      <c r="E907" s="152" t="s">
        <v>546</v>
      </c>
      <c r="F907" s="102" t="s">
        <v>289</v>
      </c>
      <c r="G907" s="102"/>
      <c r="H907" s="103">
        <f t="shared" si="124"/>
        <v>104</v>
      </c>
      <c r="I907" s="103">
        <f t="shared" si="124"/>
        <v>0</v>
      </c>
      <c r="J907" s="103">
        <f t="shared" si="124"/>
        <v>0</v>
      </c>
    </row>
    <row r="908" spans="2:10" ht="14.25" customHeight="1">
      <c r="B908" s="157" t="s">
        <v>290</v>
      </c>
      <c r="C908" s="102" t="s">
        <v>237</v>
      </c>
      <c r="D908" s="102" t="s">
        <v>239</v>
      </c>
      <c r="E908" s="152" t="s">
        <v>546</v>
      </c>
      <c r="F908" s="102" t="s">
        <v>291</v>
      </c>
      <c r="G908" s="102"/>
      <c r="H908" s="103">
        <f>H909+H910</f>
        <v>104</v>
      </c>
      <c r="I908" s="103">
        <f>I909+I910</f>
        <v>0</v>
      </c>
      <c r="J908" s="103">
        <f>J909+J910</f>
        <v>0</v>
      </c>
    </row>
    <row r="909" spans="2:10" ht="14.25" customHeight="1">
      <c r="B909" s="154" t="s">
        <v>272</v>
      </c>
      <c r="C909" s="102" t="s">
        <v>237</v>
      </c>
      <c r="D909" s="102" t="s">
        <v>239</v>
      </c>
      <c r="E909" s="152" t="s">
        <v>546</v>
      </c>
      <c r="F909" s="102" t="s">
        <v>291</v>
      </c>
      <c r="G909" s="102" t="s">
        <v>296</v>
      </c>
      <c r="H909" s="103">
        <f>'Прил. 8'!I1071</f>
        <v>24</v>
      </c>
      <c r="I909" s="103">
        <f>'Прил. 8'!J1071</f>
        <v>0</v>
      </c>
      <c r="J909" s="103">
        <f>'Прил. 8'!K1071</f>
        <v>0</v>
      </c>
    </row>
    <row r="910" spans="2:10" ht="14.25" customHeight="1">
      <c r="B910" s="154" t="s">
        <v>273</v>
      </c>
      <c r="C910" s="102" t="s">
        <v>237</v>
      </c>
      <c r="D910" s="102" t="s">
        <v>239</v>
      </c>
      <c r="E910" s="152" t="s">
        <v>546</v>
      </c>
      <c r="F910" s="102" t="s">
        <v>291</v>
      </c>
      <c r="G910" s="102" t="s">
        <v>332</v>
      </c>
      <c r="H910" s="103">
        <f>'Прил. 8'!I1072</f>
        <v>80</v>
      </c>
      <c r="I910" s="103">
        <f>'Прил. 8'!J1072</f>
        <v>0</v>
      </c>
      <c r="J910" s="103">
        <f>'Прил. 8'!K1072</f>
        <v>0</v>
      </c>
    </row>
    <row r="911" spans="2:10" ht="28.5" customHeight="1">
      <c r="B911" s="147" t="s">
        <v>547</v>
      </c>
      <c r="C911" s="102" t="s">
        <v>237</v>
      </c>
      <c r="D911" s="102" t="s">
        <v>239</v>
      </c>
      <c r="E911" s="152" t="s">
        <v>548</v>
      </c>
      <c r="F911" s="102"/>
      <c r="G911" s="102"/>
      <c r="H911" s="103">
        <f>H912</f>
        <v>232.2</v>
      </c>
      <c r="I911" s="103"/>
      <c r="J911" s="103"/>
    </row>
    <row r="912" spans="2:10" ht="14.25" customHeight="1">
      <c r="B912" s="157" t="s">
        <v>288</v>
      </c>
      <c r="C912" s="102" t="s">
        <v>237</v>
      </c>
      <c r="D912" s="102" t="s">
        <v>239</v>
      </c>
      <c r="E912" s="152" t="s">
        <v>548</v>
      </c>
      <c r="F912" s="102" t="s">
        <v>289</v>
      </c>
      <c r="G912" s="102"/>
      <c r="H912" s="103">
        <f>H913</f>
        <v>232.2</v>
      </c>
      <c r="I912" s="103"/>
      <c r="J912" s="103"/>
    </row>
    <row r="913" spans="2:10" ht="14.25" customHeight="1">
      <c r="B913" s="157" t="s">
        <v>290</v>
      </c>
      <c r="C913" s="102" t="s">
        <v>237</v>
      </c>
      <c r="D913" s="102" t="s">
        <v>239</v>
      </c>
      <c r="E913" s="152" t="s">
        <v>548</v>
      </c>
      <c r="F913" s="102" t="s">
        <v>291</v>
      </c>
      <c r="G913" s="102"/>
      <c r="H913" s="103">
        <f>H914</f>
        <v>232.2</v>
      </c>
      <c r="I913" s="103"/>
      <c r="J913" s="103"/>
    </row>
    <row r="914" spans="2:10" ht="14.25" customHeight="1">
      <c r="B914" s="154" t="s">
        <v>272</v>
      </c>
      <c r="C914" s="102" t="s">
        <v>237</v>
      </c>
      <c r="D914" s="102" t="s">
        <v>239</v>
      </c>
      <c r="E914" s="152" t="s">
        <v>548</v>
      </c>
      <c r="F914" s="102" t="s">
        <v>291</v>
      </c>
      <c r="G914" s="102" t="s">
        <v>296</v>
      </c>
      <c r="H914" s="103">
        <f>'Прил. 8'!I1076</f>
        <v>232.2</v>
      </c>
      <c r="I914" s="103"/>
      <c r="J914" s="103"/>
    </row>
    <row r="915" spans="2:10" ht="14.25" customHeight="1">
      <c r="B915" s="157" t="s">
        <v>549</v>
      </c>
      <c r="C915" s="102" t="s">
        <v>237</v>
      </c>
      <c r="D915" s="102" t="s">
        <v>239</v>
      </c>
      <c r="E915" s="152" t="s">
        <v>550</v>
      </c>
      <c r="F915" s="102"/>
      <c r="G915" s="102"/>
      <c r="H915" s="103">
        <f aca="true" t="shared" si="125" ref="H915:J916">H916</f>
        <v>611.2</v>
      </c>
      <c r="I915" s="103">
        <f t="shared" si="125"/>
        <v>0</v>
      </c>
      <c r="J915" s="103">
        <f t="shared" si="125"/>
        <v>450.5</v>
      </c>
    </row>
    <row r="916" spans="2:10" ht="14.25" customHeight="1">
      <c r="B916" s="157" t="s">
        <v>288</v>
      </c>
      <c r="C916" s="102" t="s">
        <v>237</v>
      </c>
      <c r="D916" s="102" t="s">
        <v>239</v>
      </c>
      <c r="E916" s="152" t="s">
        <v>550</v>
      </c>
      <c r="F916" s="102" t="s">
        <v>289</v>
      </c>
      <c r="G916" s="102"/>
      <c r="H916" s="103">
        <f t="shared" si="125"/>
        <v>611.2</v>
      </c>
      <c r="I916" s="103">
        <f t="shared" si="125"/>
        <v>0</v>
      </c>
      <c r="J916" s="103">
        <f t="shared" si="125"/>
        <v>450.5</v>
      </c>
    </row>
    <row r="917" spans="2:10" ht="14.25" customHeight="1">
      <c r="B917" s="157" t="s">
        <v>290</v>
      </c>
      <c r="C917" s="102" t="s">
        <v>237</v>
      </c>
      <c r="D917" s="102" t="s">
        <v>239</v>
      </c>
      <c r="E917" s="152" t="s">
        <v>550</v>
      </c>
      <c r="F917" s="102" t="s">
        <v>291</v>
      </c>
      <c r="G917" s="102"/>
      <c r="H917" s="103">
        <f>H918+H919+H920</f>
        <v>611.2</v>
      </c>
      <c r="I917" s="103">
        <f>I918+I919+I920</f>
        <v>0</v>
      </c>
      <c r="J917" s="103">
        <f>J918+J919+J920</f>
        <v>450.5</v>
      </c>
    </row>
    <row r="918" spans="2:10" ht="14.25" customHeight="1">
      <c r="B918" s="154" t="s">
        <v>272</v>
      </c>
      <c r="C918" s="102" t="s">
        <v>237</v>
      </c>
      <c r="D918" s="102" t="s">
        <v>239</v>
      </c>
      <c r="E918" s="152" t="s">
        <v>550</v>
      </c>
      <c r="F918" s="102" t="s">
        <v>291</v>
      </c>
      <c r="G918" s="102" t="s">
        <v>296</v>
      </c>
      <c r="H918" s="103">
        <f>'Прил. 8'!I1080</f>
        <v>0.6</v>
      </c>
      <c r="I918" s="103">
        <f>'Прил. 8'!J1080</f>
        <v>0</v>
      </c>
      <c r="J918" s="103">
        <f>'Прил. 8'!K1080</f>
        <v>0.5</v>
      </c>
    </row>
    <row r="919" spans="2:10" ht="14.25" customHeight="1">
      <c r="B919" s="154" t="s">
        <v>273</v>
      </c>
      <c r="C919" s="102" t="s">
        <v>237</v>
      </c>
      <c r="D919" s="102" t="s">
        <v>239</v>
      </c>
      <c r="E919" s="152" t="s">
        <v>550</v>
      </c>
      <c r="F919" s="102" t="s">
        <v>291</v>
      </c>
      <c r="G919" s="102" t="s">
        <v>332</v>
      </c>
      <c r="H919" s="103">
        <f>'Прил. 8'!I1081</f>
        <v>610.6</v>
      </c>
      <c r="I919" s="103">
        <f>'Прил. 8'!J1081</f>
        <v>0</v>
      </c>
      <c r="J919" s="103">
        <f>'Прил. 8'!K1081</f>
        <v>450</v>
      </c>
    </row>
    <row r="920" spans="2:10" ht="14.25" customHeight="1">
      <c r="B920" s="154" t="s">
        <v>274</v>
      </c>
      <c r="C920" s="102" t="s">
        <v>237</v>
      </c>
      <c r="D920" s="102" t="s">
        <v>239</v>
      </c>
      <c r="E920" s="152" t="s">
        <v>550</v>
      </c>
      <c r="F920" s="102" t="s">
        <v>291</v>
      </c>
      <c r="G920" s="102" t="s">
        <v>306</v>
      </c>
      <c r="H920" s="103">
        <f>'Прил. 8'!I1082</f>
        <v>0</v>
      </c>
      <c r="I920" s="103">
        <f>'Прил. 8'!J1082</f>
        <v>0</v>
      </c>
      <c r="J920" s="103">
        <f>'Прил. 8'!K1082</f>
        <v>0</v>
      </c>
    </row>
    <row r="921" spans="2:10" ht="14.25" customHeight="1">
      <c r="B921" s="191" t="s">
        <v>240</v>
      </c>
      <c r="C921" s="146" t="s">
        <v>237</v>
      </c>
      <c r="D921" s="146" t="s">
        <v>241</v>
      </c>
      <c r="E921" s="169"/>
      <c r="F921" s="96"/>
      <c r="G921" s="102"/>
      <c r="H921" s="192">
        <f>H922+H934</f>
        <v>3030.7999999999997</v>
      </c>
      <c r="I921" s="192">
        <f>I922+I934</f>
        <v>2027.1999999999998</v>
      </c>
      <c r="J921" s="192">
        <f>J922+J934</f>
        <v>2027.1999999999998</v>
      </c>
    </row>
    <row r="922" spans="2:10" ht="14.25" customHeight="1" hidden="1">
      <c r="B922" s="168" t="s">
        <v>551</v>
      </c>
      <c r="C922" s="102" t="s">
        <v>237</v>
      </c>
      <c r="D922" s="102" t="s">
        <v>241</v>
      </c>
      <c r="E922" s="169" t="s">
        <v>506</v>
      </c>
      <c r="F922" s="96"/>
      <c r="G922" s="102"/>
      <c r="H922" s="143">
        <f aca="true" t="shared" si="126" ref="H922:J923">H923</f>
        <v>0</v>
      </c>
      <c r="I922" s="143">
        <f t="shared" si="126"/>
        <v>0</v>
      </c>
      <c r="J922" s="143">
        <f t="shared" si="126"/>
        <v>0</v>
      </c>
    </row>
    <row r="923" spans="2:10" ht="27.75" customHeight="1" hidden="1">
      <c r="B923" s="156" t="s">
        <v>533</v>
      </c>
      <c r="C923" s="102" t="s">
        <v>237</v>
      </c>
      <c r="D923" s="102" t="s">
        <v>241</v>
      </c>
      <c r="E923" s="169" t="s">
        <v>552</v>
      </c>
      <c r="F923" s="96"/>
      <c r="G923" s="102"/>
      <c r="H923" s="143">
        <f t="shared" si="126"/>
        <v>0</v>
      </c>
      <c r="I923" s="143">
        <f t="shared" si="126"/>
        <v>0</v>
      </c>
      <c r="J923" s="143">
        <f t="shared" si="126"/>
        <v>0</v>
      </c>
    </row>
    <row r="924" spans="2:10" ht="39" customHeight="1" hidden="1">
      <c r="B924" s="156" t="s">
        <v>553</v>
      </c>
      <c r="C924" s="102" t="s">
        <v>237</v>
      </c>
      <c r="D924" s="102" t="s">
        <v>241</v>
      </c>
      <c r="E924" s="169" t="s">
        <v>554</v>
      </c>
      <c r="F924" s="102"/>
      <c r="G924" s="102"/>
      <c r="H924" s="143">
        <f>H925+H928+H931</f>
        <v>0</v>
      </c>
      <c r="I924" s="143">
        <f>I925+I928+I931</f>
        <v>0</v>
      </c>
      <c r="J924" s="143">
        <f>J925+J928+J931</f>
        <v>0</v>
      </c>
    </row>
    <row r="925" spans="2:10" ht="40.5" customHeight="1" hidden="1">
      <c r="B925" s="154" t="s">
        <v>280</v>
      </c>
      <c r="C925" s="102" t="s">
        <v>237</v>
      </c>
      <c r="D925" s="102" t="s">
        <v>241</v>
      </c>
      <c r="E925" s="169" t="s">
        <v>540</v>
      </c>
      <c r="F925" s="102" t="s">
        <v>281</v>
      </c>
      <c r="G925" s="102"/>
      <c r="H925" s="143">
        <f aca="true" t="shared" si="127" ref="H925:J926">H926</f>
        <v>0</v>
      </c>
      <c r="I925" s="143">
        <f t="shared" si="127"/>
        <v>0</v>
      </c>
      <c r="J925" s="143">
        <f t="shared" si="127"/>
        <v>0</v>
      </c>
    </row>
    <row r="926" spans="2:10" ht="12.75" customHeight="1" hidden="1">
      <c r="B926" s="154" t="s">
        <v>282</v>
      </c>
      <c r="C926" s="102" t="s">
        <v>237</v>
      </c>
      <c r="D926" s="102" t="s">
        <v>241</v>
      </c>
      <c r="E926" s="169" t="s">
        <v>540</v>
      </c>
      <c r="F926" s="96">
        <v>110</v>
      </c>
      <c r="G926" s="102"/>
      <c r="H926" s="143">
        <f t="shared" si="127"/>
        <v>0</v>
      </c>
      <c r="I926" s="143">
        <f t="shared" si="127"/>
        <v>0</v>
      </c>
      <c r="J926" s="143">
        <f t="shared" si="127"/>
        <v>0</v>
      </c>
    </row>
    <row r="927" spans="2:10" ht="12.75" customHeight="1" hidden="1">
      <c r="B927" s="154" t="s">
        <v>272</v>
      </c>
      <c r="C927" s="102" t="s">
        <v>237</v>
      </c>
      <c r="D927" s="102" t="s">
        <v>241</v>
      </c>
      <c r="E927" s="169" t="s">
        <v>540</v>
      </c>
      <c r="F927" s="96">
        <v>110</v>
      </c>
      <c r="G927" s="102" t="s">
        <v>296</v>
      </c>
      <c r="H927" s="143">
        <f>'Прил. 8'!I1089</f>
        <v>0</v>
      </c>
      <c r="I927" s="143">
        <f>'Прил. 8'!J1089</f>
        <v>0</v>
      </c>
      <c r="J927" s="143">
        <f>'Прил. 8'!K1089</f>
        <v>0</v>
      </c>
    </row>
    <row r="928" spans="2:10" ht="14.25" customHeight="1" hidden="1">
      <c r="B928" s="157" t="s">
        <v>288</v>
      </c>
      <c r="C928" s="102" t="s">
        <v>237</v>
      </c>
      <c r="D928" s="102" t="s">
        <v>241</v>
      </c>
      <c r="E928" s="169" t="s">
        <v>540</v>
      </c>
      <c r="F928" s="96">
        <v>200</v>
      </c>
      <c r="G928" s="102"/>
      <c r="H928" s="143">
        <f aca="true" t="shared" si="128" ref="H928:J929">H929</f>
        <v>0</v>
      </c>
      <c r="I928" s="143">
        <f t="shared" si="128"/>
        <v>0</v>
      </c>
      <c r="J928" s="143">
        <f t="shared" si="128"/>
        <v>0</v>
      </c>
    </row>
    <row r="929" spans="2:10" ht="14.25" customHeight="1" hidden="1">
      <c r="B929" s="157" t="s">
        <v>290</v>
      </c>
      <c r="C929" s="102" t="s">
        <v>237</v>
      </c>
      <c r="D929" s="102" t="s">
        <v>241</v>
      </c>
      <c r="E929" s="169" t="s">
        <v>540</v>
      </c>
      <c r="F929" s="96">
        <v>240</v>
      </c>
      <c r="G929" s="102"/>
      <c r="H929" s="143">
        <f t="shared" si="128"/>
        <v>0</v>
      </c>
      <c r="I929" s="143">
        <f t="shared" si="128"/>
        <v>0</v>
      </c>
      <c r="J929" s="143">
        <f t="shared" si="128"/>
        <v>0</v>
      </c>
    </row>
    <row r="930" spans="2:10" ht="12.75" customHeight="1" hidden="1">
      <c r="B930" s="154" t="s">
        <v>272</v>
      </c>
      <c r="C930" s="102" t="s">
        <v>237</v>
      </c>
      <c r="D930" s="102" t="s">
        <v>241</v>
      </c>
      <c r="E930" s="169" t="s">
        <v>540</v>
      </c>
      <c r="F930" s="102" t="s">
        <v>291</v>
      </c>
      <c r="G930" s="102" t="s">
        <v>296</v>
      </c>
      <c r="H930" s="143">
        <f>'Прил. 8'!I1092</f>
        <v>0</v>
      </c>
      <c r="I930" s="143">
        <f>'Прил. 8'!J1092</f>
        <v>0</v>
      </c>
      <c r="J930" s="143">
        <f>'Прил. 8'!K1092</f>
        <v>0</v>
      </c>
    </row>
    <row r="931" spans="2:10" ht="12.75" customHeight="1" hidden="1">
      <c r="B931" s="157" t="s">
        <v>292</v>
      </c>
      <c r="C931" s="102" t="s">
        <v>237</v>
      </c>
      <c r="D931" s="102" t="s">
        <v>241</v>
      </c>
      <c r="E931" s="169" t="s">
        <v>540</v>
      </c>
      <c r="F931" s="102" t="s">
        <v>293</v>
      </c>
      <c r="G931" s="102"/>
      <c r="H931" s="143">
        <f aca="true" t="shared" si="129" ref="H931:J932">H932</f>
        <v>0</v>
      </c>
      <c r="I931" s="143">
        <f t="shared" si="129"/>
        <v>0</v>
      </c>
      <c r="J931" s="143">
        <f t="shared" si="129"/>
        <v>0</v>
      </c>
    </row>
    <row r="932" spans="2:10" ht="12.75" customHeight="1" hidden="1">
      <c r="B932" s="157" t="s">
        <v>294</v>
      </c>
      <c r="C932" s="102" t="s">
        <v>237</v>
      </c>
      <c r="D932" s="102" t="s">
        <v>241</v>
      </c>
      <c r="E932" s="169" t="s">
        <v>540</v>
      </c>
      <c r="F932" s="96">
        <v>850</v>
      </c>
      <c r="G932" s="102"/>
      <c r="H932" s="143">
        <f t="shared" si="129"/>
        <v>0</v>
      </c>
      <c r="I932" s="143">
        <f t="shared" si="129"/>
        <v>0</v>
      </c>
      <c r="J932" s="143">
        <f t="shared" si="129"/>
        <v>0</v>
      </c>
    </row>
    <row r="933" spans="2:10" ht="12.75" customHeight="1" hidden="1">
      <c r="B933" s="154" t="s">
        <v>272</v>
      </c>
      <c r="C933" s="102" t="s">
        <v>237</v>
      </c>
      <c r="D933" s="102" t="s">
        <v>241</v>
      </c>
      <c r="E933" s="169" t="s">
        <v>540</v>
      </c>
      <c r="F933" s="96">
        <v>850</v>
      </c>
      <c r="G933" s="102" t="s">
        <v>296</v>
      </c>
      <c r="H933" s="143">
        <f>'Прил. 8'!I1095</f>
        <v>0</v>
      </c>
      <c r="I933" s="143">
        <f>'Прил. 8'!J1095</f>
        <v>0</v>
      </c>
      <c r="J933" s="143">
        <f>'Прил. 8'!K1095</f>
        <v>0</v>
      </c>
    </row>
    <row r="934" spans="2:10" ht="14.25" customHeight="1">
      <c r="B934" s="156" t="s">
        <v>555</v>
      </c>
      <c r="C934" s="102" t="s">
        <v>237</v>
      </c>
      <c r="D934" s="102" t="s">
        <v>241</v>
      </c>
      <c r="E934" s="169" t="s">
        <v>277</v>
      </c>
      <c r="F934" s="96"/>
      <c r="G934" s="102"/>
      <c r="H934" s="143">
        <f>H935+H945</f>
        <v>3030.7999999999997</v>
      </c>
      <c r="I934" s="143">
        <f>I935+I945</f>
        <v>2027.1999999999998</v>
      </c>
      <c r="J934" s="143">
        <f>J935+J945</f>
        <v>2027.1999999999998</v>
      </c>
    </row>
    <row r="935" spans="2:10" ht="14.25" customHeight="1">
      <c r="B935" s="156" t="s">
        <v>556</v>
      </c>
      <c r="C935" s="102" t="s">
        <v>237</v>
      </c>
      <c r="D935" s="102" t="s">
        <v>241</v>
      </c>
      <c r="E935" s="169" t="s">
        <v>303</v>
      </c>
      <c r="F935" s="96"/>
      <c r="G935" s="102"/>
      <c r="H935" s="143">
        <f>H936+H939+H942</f>
        <v>2961.3999999999996</v>
      </c>
      <c r="I935" s="143">
        <f>I936+I939+I942</f>
        <v>2027.1999999999998</v>
      </c>
      <c r="J935" s="143">
        <f>J936+J939+J942</f>
        <v>2027.1999999999998</v>
      </c>
    </row>
    <row r="936" spans="2:10" ht="40.5" customHeight="1">
      <c r="B936" s="147" t="s">
        <v>280</v>
      </c>
      <c r="C936" s="102" t="s">
        <v>237</v>
      </c>
      <c r="D936" s="102" t="s">
        <v>241</v>
      </c>
      <c r="E936" s="169" t="s">
        <v>303</v>
      </c>
      <c r="F936" s="102" t="s">
        <v>281</v>
      </c>
      <c r="G936" s="102"/>
      <c r="H936" s="143">
        <f aca="true" t="shared" si="130" ref="H936:J937">H937</f>
        <v>2376.7</v>
      </c>
      <c r="I936" s="143">
        <f t="shared" si="130"/>
        <v>1842.6</v>
      </c>
      <c r="J936" s="143">
        <f t="shared" si="130"/>
        <v>1842.6</v>
      </c>
    </row>
    <row r="937" spans="2:10" ht="12.75" customHeight="1">
      <c r="B937" s="154" t="s">
        <v>282</v>
      </c>
      <c r="C937" s="102" t="s">
        <v>237</v>
      </c>
      <c r="D937" s="102" t="s">
        <v>241</v>
      </c>
      <c r="E937" s="169" t="s">
        <v>303</v>
      </c>
      <c r="F937" s="96">
        <v>120</v>
      </c>
      <c r="G937" s="102"/>
      <c r="H937" s="143">
        <f t="shared" si="130"/>
        <v>2376.7</v>
      </c>
      <c r="I937" s="143">
        <f t="shared" si="130"/>
        <v>1842.6</v>
      </c>
      <c r="J937" s="143">
        <f t="shared" si="130"/>
        <v>1842.6</v>
      </c>
    </row>
    <row r="938" spans="2:10" ht="12.75" customHeight="1">
      <c r="B938" s="154" t="s">
        <v>272</v>
      </c>
      <c r="C938" s="102" t="s">
        <v>237</v>
      </c>
      <c r="D938" s="102" t="s">
        <v>241</v>
      </c>
      <c r="E938" s="169" t="s">
        <v>303</v>
      </c>
      <c r="F938" s="96">
        <v>120</v>
      </c>
      <c r="G938" s="102" t="s">
        <v>296</v>
      </c>
      <c r="H938" s="143">
        <f>'Прил. 8'!I1100</f>
        <v>2376.7</v>
      </c>
      <c r="I938" s="143">
        <f>'Прил. 8'!J1100</f>
        <v>1842.6</v>
      </c>
      <c r="J938" s="143">
        <f>'Прил. 8'!K1100</f>
        <v>1842.6</v>
      </c>
    </row>
    <row r="939" spans="2:10" ht="12.75" customHeight="1">
      <c r="B939" s="157" t="s">
        <v>288</v>
      </c>
      <c r="C939" s="102" t="s">
        <v>237</v>
      </c>
      <c r="D939" s="102" t="s">
        <v>241</v>
      </c>
      <c r="E939" s="169" t="s">
        <v>303</v>
      </c>
      <c r="F939" s="96">
        <v>200</v>
      </c>
      <c r="G939" s="102"/>
      <c r="H939" s="143">
        <f aca="true" t="shared" si="131" ref="H939:J940">H940</f>
        <v>551</v>
      </c>
      <c r="I939" s="143">
        <f t="shared" si="131"/>
        <v>184.6</v>
      </c>
      <c r="J939" s="143">
        <f t="shared" si="131"/>
        <v>184.6</v>
      </c>
    </row>
    <row r="940" spans="2:10" ht="12.75" customHeight="1">
      <c r="B940" s="157" t="s">
        <v>290</v>
      </c>
      <c r="C940" s="102" t="s">
        <v>237</v>
      </c>
      <c r="D940" s="102" t="s">
        <v>241</v>
      </c>
      <c r="E940" s="169" t="s">
        <v>303</v>
      </c>
      <c r="F940" s="96">
        <v>240</v>
      </c>
      <c r="G940" s="102"/>
      <c r="H940" s="143">
        <f t="shared" si="131"/>
        <v>551</v>
      </c>
      <c r="I940" s="143">
        <f t="shared" si="131"/>
        <v>184.6</v>
      </c>
      <c r="J940" s="143">
        <f t="shared" si="131"/>
        <v>184.6</v>
      </c>
    </row>
    <row r="941" spans="2:10" ht="12.75" customHeight="1">
      <c r="B941" s="154" t="s">
        <v>272</v>
      </c>
      <c r="C941" s="102" t="s">
        <v>237</v>
      </c>
      <c r="D941" s="102" t="s">
        <v>241</v>
      </c>
      <c r="E941" s="169" t="s">
        <v>303</v>
      </c>
      <c r="F941" s="102" t="s">
        <v>291</v>
      </c>
      <c r="G941" s="102" t="s">
        <v>296</v>
      </c>
      <c r="H941" s="143">
        <f>'Прил. 8'!I1103</f>
        <v>551</v>
      </c>
      <c r="I941" s="143">
        <f>'Прил. 8'!J1103</f>
        <v>184.6</v>
      </c>
      <c r="J941" s="143">
        <f>'Прил. 8'!K1103</f>
        <v>184.6</v>
      </c>
    </row>
    <row r="942" spans="2:10" ht="12.75" customHeight="1">
      <c r="B942" s="157" t="s">
        <v>292</v>
      </c>
      <c r="C942" s="102" t="s">
        <v>237</v>
      </c>
      <c r="D942" s="102" t="s">
        <v>241</v>
      </c>
      <c r="E942" s="169" t="s">
        <v>303</v>
      </c>
      <c r="F942" s="102" t="s">
        <v>293</v>
      </c>
      <c r="G942" s="102"/>
      <c r="H942" s="143">
        <f aca="true" t="shared" si="132" ref="H942:J943">H943</f>
        <v>33.7</v>
      </c>
      <c r="I942" s="143">
        <f t="shared" si="132"/>
        <v>0</v>
      </c>
      <c r="J942" s="143">
        <f t="shared" si="132"/>
        <v>0</v>
      </c>
    </row>
    <row r="943" spans="2:10" ht="12.75" customHeight="1">
      <c r="B943" s="157" t="s">
        <v>294</v>
      </c>
      <c r="C943" s="102" t="s">
        <v>237</v>
      </c>
      <c r="D943" s="102" t="s">
        <v>241</v>
      </c>
      <c r="E943" s="169" t="s">
        <v>303</v>
      </c>
      <c r="F943" s="96">
        <v>850</v>
      </c>
      <c r="G943" s="102"/>
      <c r="H943" s="143">
        <f t="shared" si="132"/>
        <v>33.7</v>
      </c>
      <c r="I943" s="143">
        <f t="shared" si="132"/>
        <v>0</v>
      </c>
      <c r="J943" s="143">
        <f t="shared" si="132"/>
        <v>0</v>
      </c>
    </row>
    <row r="944" spans="2:10" ht="14.25" customHeight="1">
      <c r="B944" s="154" t="s">
        <v>272</v>
      </c>
      <c r="C944" s="102" t="s">
        <v>237</v>
      </c>
      <c r="D944" s="102" t="s">
        <v>241</v>
      </c>
      <c r="E944" s="169" t="s">
        <v>303</v>
      </c>
      <c r="F944" s="96">
        <v>850</v>
      </c>
      <c r="G944" s="102" t="s">
        <v>296</v>
      </c>
      <c r="H944" s="143">
        <f>'Прил. 8'!I1106</f>
        <v>33.7</v>
      </c>
      <c r="I944" s="143">
        <f>'Прил. 8'!J1106</f>
        <v>0</v>
      </c>
      <c r="J944" s="143">
        <f>'Прил. 8'!K1106</f>
        <v>0</v>
      </c>
    </row>
    <row r="945" spans="2:10" ht="40.5" customHeight="1">
      <c r="B945" s="151" t="s">
        <v>284</v>
      </c>
      <c r="C945" s="102" t="s">
        <v>237</v>
      </c>
      <c r="D945" s="102" t="s">
        <v>241</v>
      </c>
      <c r="E945" s="169" t="s">
        <v>277</v>
      </c>
      <c r="F945" s="96"/>
      <c r="G945" s="102"/>
      <c r="H945" s="143">
        <f aca="true" t="shared" si="133" ref="H945:J947">H946</f>
        <v>69.4</v>
      </c>
      <c r="I945" s="143">
        <f t="shared" si="133"/>
        <v>0</v>
      </c>
      <c r="J945" s="143">
        <f t="shared" si="133"/>
        <v>0</v>
      </c>
    </row>
    <row r="946" spans="2:10" ht="41.25" customHeight="1">
      <c r="B946" s="153" t="s">
        <v>280</v>
      </c>
      <c r="C946" s="102" t="s">
        <v>237</v>
      </c>
      <c r="D946" s="102" t="s">
        <v>241</v>
      </c>
      <c r="E946" s="19" t="s">
        <v>285</v>
      </c>
      <c r="F946" s="102" t="s">
        <v>281</v>
      </c>
      <c r="G946" s="102"/>
      <c r="H946" s="103">
        <f t="shared" si="133"/>
        <v>69.4</v>
      </c>
      <c r="I946" s="103">
        <f t="shared" si="133"/>
        <v>0</v>
      </c>
      <c r="J946" s="103">
        <f t="shared" si="133"/>
        <v>0</v>
      </c>
    </row>
    <row r="947" spans="2:10" ht="14.25" customHeight="1">
      <c r="B947" s="154" t="s">
        <v>282</v>
      </c>
      <c r="C947" s="102" t="s">
        <v>237</v>
      </c>
      <c r="D947" s="102" t="s">
        <v>241</v>
      </c>
      <c r="E947" s="19" t="s">
        <v>285</v>
      </c>
      <c r="F947" s="96">
        <v>110</v>
      </c>
      <c r="G947" s="102"/>
      <c r="H947" s="103">
        <f t="shared" si="133"/>
        <v>69.4</v>
      </c>
      <c r="I947" s="103">
        <f t="shared" si="133"/>
        <v>0</v>
      </c>
      <c r="J947" s="103">
        <f t="shared" si="133"/>
        <v>0</v>
      </c>
    </row>
    <row r="948" spans="2:10" ht="14.25" customHeight="1">
      <c r="B948" s="154" t="s">
        <v>273</v>
      </c>
      <c r="C948" s="102" t="s">
        <v>237</v>
      </c>
      <c r="D948" s="102" t="s">
        <v>241</v>
      </c>
      <c r="E948" s="19" t="s">
        <v>285</v>
      </c>
      <c r="F948" s="96">
        <v>110</v>
      </c>
      <c r="G948" s="102" t="s">
        <v>332</v>
      </c>
      <c r="H948" s="103">
        <f>'Прил. 8'!I1109</f>
        <v>69.4</v>
      </c>
      <c r="I948" s="103">
        <f>'Прил. 8'!J1109</f>
        <v>0</v>
      </c>
      <c r="J948" s="103">
        <f>'Прил. 8'!K1109</f>
        <v>0</v>
      </c>
    </row>
    <row r="949" spans="2:10" ht="12.75" customHeight="1" hidden="1">
      <c r="B949" s="156"/>
      <c r="C949" s="102"/>
      <c r="D949" s="102"/>
      <c r="E949" s="169"/>
      <c r="F949" s="102"/>
      <c r="G949" s="102"/>
      <c r="H949" s="143">
        <f>H950+H951</f>
        <v>0</v>
      </c>
      <c r="I949" s="143"/>
      <c r="J949" s="143"/>
    </row>
    <row r="950" spans="2:10" ht="14.25" customHeight="1" hidden="1">
      <c r="B950" s="156"/>
      <c r="C950" s="102"/>
      <c r="D950" s="102"/>
      <c r="E950" s="169"/>
      <c r="F950" s="102"/>
      <c r="G950" s="102" t="s">
        <v>531</v>
      </c>
      <c r="H950" s="143"/>
      <c r="I950" s="143"/>
      <c r="J950" s="143"/>
    </row>
    <row r="951" spans="2:10" ht="14.25" customHeight="1" hidden="1">
      <c r="B951" s="154"/>
      <c r="C951" s="102"/>
      <c r="D951" s="102"/>
      <c r="E951" s="169"/>
      <c r="F951" s="102"/>
      <c r="G951" s="102" t="s">
        <v>296</v>
      </c>
      <c r="H951" s="143"/>
      <c r="I951" s="143"/>
      <c r="J951" s="143"/>
    </row>
    <row r="952" spans="2:10" ht="12.75" customHeight="1" hidden="1">
      <c r="B952" s="157"/>
      <c r="C952" s="102"/>
      <c r="D952" s="102"/>
      <c r="E952" s="169"/>
      <c r="F952" s="102"/>
      <c r="G952" s="102"/>
      <c r="H952" s="143">
        <f>H953</f>
        <v>0</v>
      </c>
      <c r="I952" s="143"/>
      <c r="J952" s="143"/>
    </row>
    <row r="953" spans="2:10" ht="12.75" customHeight="1" hidden="1">
      <c r="B953" s="157"/>
      <c r="C953" s="102"/>
      <c r="D953" s="102"/>
      <c r="E953" s="169"/>
      <c r="F953" s="102"/>
      <c r="G953" s="102"/>
      <c r="H953" s="143">
        <f>H954+H955</f>
        <v>0</v>
      </c>
      <c r="I953" s="143"/>
      <c r="J953" s="143"/>
    </row>
    <row r="954" spans="2:10" ht="14.25" customHeight="1" hidden="1">
      <c r="B954" s="154"/>
      <c r="C954" s="102"/>
      <c r="D954" s="102"/>
      <c r="E954" s="169"/>
      <c r="F954" s="102"/>
      <c r="G954" s="102" t="s">
        <v>531</v>
      </c>
      <c r="H954" s="143"/>
      <c r="I954" s="143"/>
      <c r="J954" s="143"/>
    </row>
    <row r="955" spans="2:10" ht="14.25" customHeight="1" hidden="1">
      <c r="B955" s="154"/>
      <c r="C955" s="102"/>
      <c r="D955" s="102"/>
      <c r="E955" s="169"/>
      <c r="F955" s="102"/>
      <c r="G955" s="102" t="s">
        <v>296</v>
      </c>
      <c r="H955" s="143"/>
      <c r="I955" s="143"/>
      <c r="J955" s="143"/>
    </row>
    <row r="956" spans="2:10" ht="12.75" customHeight="1" hidden="1">
      <c r="B956" s="159"/>
      <c r="C956" s="102"/>
      <c r="D956" s="102"/>
      <c r="E956" s="169"/>
      <c r="F956" s="102"/>
      <c r="G956" s="102"/>
      <c r="H956" s="143">
        <f>H957</f>
        <v>0</v>
      </c>
      <c r="I956" s="143"/>
      <c r="J956" s="143"/>
    </row>
    <row r="957" spans="2:10" ht="12.75" customHeight="1" hidden="1">
      <c r="B957" s="159"/>
      <c r="C957" s="102"/>
      <c r="D957" s="102"/>
      <c r="E957" s="169"/>
      <c r="F957" s="102"/>
      <c r="G957" s="102"/>
      <c r="H957" s="143">
        <f>H958</f>
        <v>0</v>
      </c>
      <c r="I957" s="143"/>
      <c r="J957" s="143"/>
    </row>
    <row r="958" spans="2:10" ht="12.75" customHeight="1" hidden="1">
      <c r="B958" s="157"/>
      <c r="C958" s="102"/>
      <c r="D958" s="102"/>
      <c r="E958" s="169"/>
      <c r="F958" s="102"/>
      <c r="G958" s="102"/>
      <c r="H958" s="143">
        <f>H959</f>
        <v>0</v>
      </c>
      <c r="I958" s="143"/>
      <c r="J958" s="143"/>
    </row>
    <row r="959" spans="2:10" ht="12.75" customHeight="1" hidden="1">
      <c r="B959" s="157"/>
      <c r="C959" s="102"/>
      <c r="D959" s="102"/>
      <c r="E959" s="169"/>
      <c r="F959" s="102"/>
      <c r="G959" s="102"/>
      <c r="H959" s="143">
        <f>H960+H961</f>
        <v>0</v>
      </c>
      <c r="I959" s="143"/>
      <c r="J959" s="143"/>
    </row>
    <row r="960" spans="2:10" ht="14.25" customHeight="1" hidden="1">
      <c r="B960" s="154"/>
      <c r="C960" s="102"/>
      <c r="D960" s="102"/>
      <c r="E960" s="169"/>
      <c r="F960" s="102"/>
      <c r="G960" s="102" t="s">
        <v>531</v>
      </c>
      <c r="H960" s="143"/>
      <c r="I960" s="143"/>
      <c r="J960" s="143"/>
    </row>
    <row r="961" spans="2:10" ht="14.25" customHeight="1" hidden="1">
      <c r="B961" s="154"/>
      <c r="C961" s="102"/>
      <c r="D961" s="102"/>
      <c r="E961" s="169"/>
      <c r="F961" s="102"/>
      <c r="G961" s="102">
        <v>2</v>
      </c>
      <c r="H961" s="143"/>
      <c r="I961" s="143"/>
      <c r="J961" s="143"/>
    </row>
    <row r="962" spans="2:10" ht="12.75" customHeight="1" hidden="1">
      <c r="B962" s="159"/>
      <c r="C962" s="102"/>
      <c r="D962" s="102"/>
      <c r="E962" s="169"/>
      <c r="F962" s="102"/>
      <c r="G962" s="102"/>
      <c r="H962" s="143">
        <f>H963</f>
        <v>0</v>
      </c>
      <c r="I962" s="143"/>
      <c r="J962" s="143"/>
    </row>
    <row r="963" spans="2:10" ht="12.75" customHeight="1" hidden="1">
      <c r="B963" s="159"/>
      <c r="C963" s="102"/>
      <c r="D963" s="102"/>
      <c r="E963" s="169"/>
      <c r="F963" s="102"/>
      <c r="G963" s="102"/>
      <c r="H963" s="143">
        <f>H964+H967</f>
        <v>0</v>
      </c>
      <c r="I963" s="143"/>
      <c r="J963" s="143"/>
    </row>
    <row r="964" spans="2:10" ht="12.75" customHeight="1" hidden="1">
      <c r="B964" s="157"/>
      <c r="C964" s="102"/>
      <c r="D964" s="102"/>
      <c r="E964" s="169"/>
      <c r="F964" s="102"/>
      <c r="G964" s="102"/>
      <c r="H964" s="143">
        <f>H965</f>
        <v>0</v>
      </c>
      <c r="I964" s="143"/>
      <c r="J964" s="143"/>
    </row>
    <row r="965" spans="2:10" ht="12.75" customHeight="1" hidden="1">
      <c r="B965" s="157"/>
      <c r="C965" s="102"/>
      <c r="D965" s="102"/>
      <c r="E965" s="169"/>
      <c r="F965" s="102"/>
      <c r="G965" s="102"/>
      <c r="H965" s="143">
        <f>H966</f>
        <v>0</v>
      </c>
      <c r="I965" s="143"/>
      <c r="J965" s="143"/>
    </row>
    <row r="966" spans="2:10" ht="14.25" customHeight="1" hidden="1">
      <c r="B966" s="154"/>
      <c r="C966" s="102"/>
      <c r="D966" s="102"/>
      <c r="E966" s="169"/>
      <c r="F966" s="102"/>
      <c r="G966" s="102" t="s">
        <v>531</v>
      </c>
      <c r="H966" s="143"/>
      <c r="I966" s="143"/>
      <c r="J966" s="143"/>
    </row>
    <row r="967" spans="2:10" ht="12.75" customHeight="1" hidden="1">
      <c r="B967" s="157"/>
      <c r="C967" s="102"/>
      <c r="D967" s="102"/>
      <c r="E967" s="169"/>
      <c r="F967" s="102"/>
      <c r="G967" s="102"/>
      <c r="H967" s="143">
        <f>H968</f>
        <v>0</v>
      </c>
      <c r="I967" s="143"/>
      <c r="J967" s="143"/>
    </row>
    <row r="968" spans="2:10" ht="12.75" customHeight="1" hidden="1">
      <c r="B968" s="157"/>
      <c r="C968" s="102"/>
      <c r="D968" s="102"/>
      <c r="E968" s="169"/>
      <c r="F968" s="102"/>
      <c r="G968" s="102"/>
      <c r="H968" s="143">
        <f>H969</f>
        <v>0</v>
      </c>
      <c r="I968" s="143"/>
      <c r="J968" s="143"/>
    </row>
    <row r="969" spans="2:10" ht="14.25" customHeight="1" hidden="1">
      <c r="B969" s="154"/>
      <c r="C969" s="102"/>
      <c r="D969" s="102"/>
      <c r="E969" s="169"/>
      <c r="F969" s="102"/>
      <c r="G969" s="102" t="s">
        <v>531</v>
      </c>
      <c r="H969" s="143"/>
      <c r="I969" s="143"/>
      <c r="J969" s="143"/>
    </row>
    <row r="970" spans="2:10" ht="12.75" customHeight="1">
      <c r="B970" s="144" t="s">
        <v>242</v>
      </c>
      <c r="C970" s="101" t="s">
        <v>243</v>
      </c>
      <c r="D970" s="101"/>
      <c r="E970" s="101"/>
      <c r="F970" s="101"/>
      <c r="G970" s="101"/>
      <c r="H970" s="142">
        <f>H974+H980+H1014+H1058</f>
        <v>16893.3</v>
      </c>
      <c r="I970" s="142">
        <f>I974+I980+I1014+I1058</f>
        <v>6671.700000000001</v>
      </c>
      <c r="J970" s="142">
        <f>J974+J980+J1014+J1058</f>
        <v>5533.1</v>
      </c>
    </row>
    <row r="971" spans="2:10" ht="12.75" customHeight="1">
      <c r="B971" s="144" t="s">
        <v>272</v>
      </c>
      <c r="C971" s="101"/>
      <c r="D971" s="101"/>
      <c r="E971" s="101"/>
      <c r="F971" s="101"/>
      <c r="G971" s="101" t="s">
        <v>296</v>
      </c>
      <c r="H971" s="142">
        <f>H979+H996+H999+H1020+H1001+H1005</f>
        <v>2513.6</v>
      </c>
      <c r="I971" s="142">
        <f>I979+I996+I999+I1020</f>
        <v>1830.6</v>
      </c>
      <c r="J971" s="142">
        <f>J979+J996+J999+J1020</f>
        <v>1429.4</v>
      </c>
    </row>
    <row r="972" spans="2:10" ht="12.75" customHeight="1">
      <c r="B972" s="144" t="s">
        <v>273</v>
      </c>
      <c r="C972" s="101"/>
      <c r="D972" s="101"/>
      <c r="E972" s="101"/>
      <c r="F972" s="101"/>
      <c r="G972" s="101" t="s">
        <v>332</v>
      </c>
      <c r="H972" s="142">
        <f>H1021+H1031+H1035+H1039+H1041+H1045+H1049+H1053+H1063+H1066+H1057+H1070+H1082+H1085</f>
        <v>13676.5</v>
      </c>
      <c r="I972" s="142">
        <f>I1021+I1031+I1035+I1039+I1041+I1045+I1049+I1053+I1063+I1066</f>
        <v>4131.1</v>
      </c>
      <c r="J972" s="142">
        <f>J1021+J1031+J1035+J1039+J1041+J1045+J1049+J1053+J1063+J1066</f>
        <v>4103.7</v>
      </c>
    </row>
    <row r="973" spans="2:10" ht="12.75" customHeight="1">
      <c r="B973" s="144" t="s">
        <v>274</v>
      </c>
      <c r="C973" s="101"/>
      <c r="D973" s="101"/>
      <c r="E973" s="101"/>
      <c r="F973" s="101"/>
      <c r="G973" s="101" t="s">
        <v>306</v>
      </c>
      <c r="H973" s="142">
        <f>H1027+H1022+H1009+H1013+H1078</f>
        <v>703.2</v>
      </c>
      <c r="I973" s="142">
        <f>I1027+I1022+I1009+I1013</f>
        <v>710</v>
      </c>
      <c r="J973" s="142">
        <f>J1027+J1022+J1009+J1013</f>
        <v>0</v>
      </c>
    </row>
    <row r="974" spans="2:10" ht="12.75" customHeight="1">
      <c r="B974" s="188" t="s">
        <v>244</v>
      </c>
      <c r="C974" s="146" t="s">
        <v>243</v>
      </c>
      <c r="D974" s="146" t="s">
        <v>245</v>
      </c>
      <c r="E974" s="102"/>
      <c r="F974" s="102"/>
      <c r="G974" s="102"/>
      <c r="H974" s="143">
        <f aca="true" t="shared" si="134" ref="H974:J978">H975</f>
        <v>1605</v>
      </c>
      <c r="I974" s="143">
        <f t="shared" si="134"/>
        <v>1256.3</v>
      </c>
      <c r="J974" s="143">
        <f t="shared" si="134"/>
        <v>854.7</v>
      </c>
    </row>
    <row r="975" spans="2:10" ht="12.75" customHeight="1">
      <c r="B975" s="157" t="s">
        <v>276</v>
      </c>
      <c r="C975" s="102" t="s">
        <v>243</v>
      </c>
      <c r="D975" s="102" t="s">
        <v>245</v>
      </c>
      <c r="E975" s="102" t="s">
        <v>277</v>
      </c>
      <c r="F975" s="102"/>
      <c r="G975" s="102"/>
      <c r="H975" s="143">
        <f t="shared" si="134"/>
        <v>1605</v>
      </c>
      <c r="I975" s="143">
        <f t="shared" si="134"/>
        <v>1256.3</v>
      </c>
      <c r="J975" s="143">
        <f t="shared" si="134"/>
        <v>854.7</v>
      </c>
    </row>
    <row r="976" spans="2:10" ht="27.75" customHeight="1">
      <c r="B976" s="147" t="s">
        <v>173</v>
      </c>
      <c r="C976" s="102" t="s">
        <v>243</v>
      </c>
      <c r="D976" s="102" t="s">
        <v>245</v>
      </c>
      <c r="E976" s="150" t="s">
        <v>557</v>
      </c>
      <c r="F976" s="102"/>
      <c r="G976" s="102"/>
      <c r="H976" s="143">
        <f t="shared" si="134"/>
        <v>1605</v>
      </c>
      <c r="I976" s="143">
        <f t="shared" si="134"/>
        <v>1256.3</v>
      </c>
      <c r="J976" s="143">
        <f t="shared" si="134"/>
        <v>854.7</v>
      </c>
    </row>
    <row r="977" spans="2:10" ht="12.75" customHeight="1">
      <c r="B977" s="154" t="s">
        <v>320</v>
      </c>
      <c r="C977" s="102" t="s">
        <v>243</v>
      </c>
      <c r="D977" s="102" t="s">
        <v>245</v>
      </c>
      <c r="E977" s="150" t="s">
        <v>557</v>
      </c>
      <c r="F977" s="102" t="s">
        <v>319</v>
      </c>
      <c r="G977" s="102"/>
      <c r="H977" s="143">
        <f t="shared" si="134"/>
        <v>1605</v>
      </c>
      <c r="I977" s="143">
        <f t="shared" si="134"/>
        <v>1256.3</v>
      </c>
      <c r="J977" s="143">
        <f t="shared" si="134"/>
        <v>854.7</v>
      </c>
    </row>
    <row r="978" spans="2:10" ht="12.75" customHeight="1">
      <c r="B978" s="154" t="s">
        <v>322</v>
      </c>
      <c r="C978" s="102" t="s">
        <v>243</v>
      </c>
      <c r="D978" s="102" t="s">
        <v>245</v>
      </c>
      <c r="E978" s="150" t="s">
        <v>557</v>
      </c>
      <c r="F978" s="102" t="s">
        <v>321</v>
      </c>
      <c r="G978" s="102"/>
      <c r="H978" s="143">
        <f t="shared" si="134"/>
        <v>1605</v>
      </c>
      <c r="I978" s="143">
        <f t="shared" si="134"/>
        <v>1256.3</v>
      </c>
      <c r="J978" s="143">
        <f t="shared" si="134"/>
        <v>854.7</v>
      </c>
    </row>
    <row r="979" spans="2:10" ht="14.25" customHeight="1">
      <c r="B979" s="154" t="s">
        <v>272</v>
      </c>
      <c r="C979" s="102" t="s">
        <v>243</v>
      </c>
      <c r="D979" s="102" t="s">
        <v>245</v>
      </c>
      <c r="E979" s="150" t="s">
        <v>557</v>
      </c>
      <c r="F979" s="102" t="s">
        <v>321</v>
      </c>
      <c r="G979" s="102">
        <v>2</v>
      </c>
      <c r="H979" s="143">
        <f>'Прил. 8'!I408</f>
        <v>1605</v>
      </c>
      <c r="I979" s="143">
        <f>'Прил. 8'!J408</f>
        <v>1256.3</v>
      </c>
      <c r="J979" s="143">
        <f>'Прил. 8'!K408</f>
        <v>854.7</v>
      </c>
    </row>
    <row r="980" spans="2:10" ht="12.75" customHeight="1">
      <c r="B980" s="188" t="s">
        <v>246</v>
      </c>
      <c r="C980" s="146" t="s">
        <v>243</v>
      </c>
      <c r="D980" s="146" t="s">
        <v>247</v>
      </c>
      <c r="E980" s="150"/>
      <c r="F980" s="102"/>
      <c r="G980" s="102"/>
      <c r="H980" s="143">
        <f>H993+H1006+H1010+H1002</f>
        <v>1063</v>
      </c>
      <c r="I980" s="143">
        <f>I993+I1006+I1010</f>
        <v>860</v>
      </c>
      <c r="J980" s="143">
        <f>J993+J1006+J1010</f>
        <v>150</v>
      </c>
    </row>
    <row r="981" spans="2:10" ht="12.75" customHeight="1" hidden="1">
      <c r="B981" s="230"/>
      <c r="C981" s="102"/>
      <c r="D981" s="102"/>
      <c r="E981" s="169"/>
      <c r="F981" s="102"/>
      <c r="G981" s="102"/>
      <c r="H981" s="143">
        <f>H982</f>
        <v>0</v>
      </c>
      <c r="I981" s="143"/>
      <c r="J981" s="143"/>
    </row>
    <row r="982" spans="2:10" ht="25.5" customHeight="1" hidden="1">
      <c r="B982" s="154"/>
      <c r="C982" s="102"/>
      <c r="D982" s="102"/>
      <c r="E982" s="169"/>
      <c r="F982" s="102"/>
      <c r="G982" s="102"/>
      <c r="H982" s="143">
        <f>H983</f>
        <v>0</v>
      </c>
      <c r="I982" s="143"/>
      <c r="J982" s="143"/>
    </row>
    <row r="983" spans="2:10" ht="12.75" customHeight="1" hidden="1">
      <c r="B983" s="159"/>
      <c r="C983" s="102"/>
      <c r="D983" s="102"/>
      <c r="E983" s="169"/>
      <c r="F983" s="102"/>
      <c r="G983" s="102"/>
      <c r="H983" s="143">
        <f>H984</f>
        <v>0</v>
      </c>
      <c r="I983" s="143"/>
      <c r="J983" s="143"/>
    </row>
    <row r="984" spans="2:10" ht="12.75" customHeight="1" hidden="1">
      <c r="B984" s="154"/>
      <c r="C984" s="102"/>
      <c r="D984" s="102"/>
      <c r="E984" s="169"/>
      <c r="F984" s="102"/>
      <c r="G984" s="102"/>
      <c r="H984" s="143">
        <f>H985</f>
        <v>0</v>
      </c>
      <c r="I984" s="143"/>
      <c r="J984" s="143"/>
    </row>
    <row r="985" spans="2:10" ht="12.75" customHeight="1" hidden="1">
      <c r="B985" s="154"/>
      <c r="C985" s="102"/>
      <c r="D985" s="102"/>
      <c r="E985" s="169"/>
      <c r="F985" s="102"/>
      <c r="G985" s="102"/>
      <c r="H985" s="143">
        <f>H986</f>
        <v>0</v>
      </c>
      <c r="I985" s="143"/>
      <c r="J985" s="143"/>
    </row>
    <row r="986" spans="2:10" ht="14.25" customHeight="1" hidden="1">
      <c r="B986" s="154"/>
      <c r="C986" s="102"/>
      <c r="D986" s="102"/>
      <c r="E986" s="169"/>
      <c r="F986" s="102"/>
      <c r="G986" s="102"/>
      <c r="H986" s="143"/>
      <c r="I986" s="143"/>
      <c r="J986" s="143"/>
    </row>
    <row r="987" spans="2:10" ht="12.75" customHeight="1" hidden="1">
      <c r="B987" s="141"/>
      <c r="C987" s="102"/>
      <c r="D987" s="102"/>
      <c r="E987" s="150"/>
      <c r="F987" s="102"/>
      <c r="G987" s="102"/>
      <c r="H987" s="143">
        <f>H988</f>
        <v>726</v>
      </c>
      <c r="I987" s="143"/>
      <c r="J987" s="143"/>
    </row>
    <row r="988" spans="2:10" ht="12.75" customHeight="1" hidden="1">
      <c r="B988" s="157"/>
      <c r="C988" s="102"/>
      <c r="D988" s="102"/>
      <c r="E988" s="150"/>
      <c r="F988" s="102"/>
      <c r="G988" s="102"/>
      <c r="H988" s="143">
        <f>H989</f>
        <v>726</v>
      </c>
      <c r="I988" s="143"/>
      <c r="J988" s="143"/>
    </row>
    <row r="989" spans="2:10" ht="25.5" customHeight="1" hidden="1">
      <c r="B989" s="154"/>
      <c r="C989" s="102"/>
      <c r="D989" s="102"/>
      <c r="E989" s="150"/>
      <c r="F989" s="102"/>
      <c r="G989" s="102"/>
      <c r="H989" s="143">
        <f>H990</f>
        <v>726</v>
      </c>
      <c r="I989" s="143"/>
      <c r="J989" s="143"/>
    </row>
    <row r="990" spans="2:10" ht="12.75" customHeight="1" hidden="1">
      <c r="B990" s="159"/>
      <c r="C990" s="102"/>
      <c r="D990" s="102"/>
      <c r="E990" s="150"/>
      <c r="F990" s="102"/>
      <c r="G990" s="102"/>
      <c r="H990" s="143">
        <f>H991+H994</f>
        <v>726</v>
      </c>
      <c r="I990" s="143"/>
      <c r="J990" s="143"/>
    </row>
    <row r="991" spans="2:10" ht="12.75" customHeight="1" hidden="1">
      <c r="B991" s="157"/>
      <c r="C991" s="102"/>
      <c r="D991" s="102"/>
      <c r="E991" s="150"/>
      <c r="F991" s="102"/>
      <c r="G991" s="102"/>
      <c r="H991" s="143">
        <f>H992</f>
        <v>363</v>
      </c>
      <c r="I991" s="143"/>
      <c r="J991" s="143"/>
    </row>
    <row r="992" spans="2:10" ht="12.75" customHeight="1" hidden="1">
      <c r="B992" s="157" t="s">
        <v>290</v>
      </c>
      <c r="C992" s="102"/>
      <c r="D992" s="102"/>
      <c r="E992" s="150"/>
      <c r="F992" s="102"/>
      <c r="G992" s="102"/>
      <c r="H992" s="143">
        <f>H993</f>
        <v>363</v>
      </c>
      <c r="I992" s="143"/>
      <c r="J992" s="143"/>
    </row>
    <row r="993" spans="2:10" ht="14.25" customHeight="1">
      <c r="B993" s="157" t="s">
        <v>276</v>
      </c>
      <c r="C993" s="102" t="s">
        <v>243</v>
      </c>
      <c r="D993" s="102" t="s">
        <v>247</v>
      </c>
      <c r="E993" s="150" t="s">
        <v>277</v>
      </c>
      <c r="F993" s="102"/>
      <c r="G993" s="102"/>
      <c r="H993" s="143">
        <f>H994</f>
        <v>363</v>
      </c>
      <c r="I993" s="143">
        <f>I994</f>
        <v>150</v>
      </c>
      <c r="J993" s="143">
        <f>J994</f>
        <v>150</v>
      </c>
    </row>
    <row r="994" spans="2:10" ht="12.75" customHeight="1">
      <c r="B994" s="154" t="s">
        <v>320</v>
      </c>
      <c r="C994" s="102" t="s">
        <v>243</v>
      </c>
      <c r="D994" s="102" t="s">
        <v>247</v>
      </c>
      <c r="E994" s="150" t="s">
        <v>558</v>
      </c>
      <c r="F994" s="102" t="s">
        <v>319</v>
      </c>
      <c r="G994" s="102"/>
      <c r="H994" s="143">
        <f>H995+H997+H1000</f>
        <v>363</v>
      </c>
      <c r="I994" s="143">
        <f>I995+I997</f>
        <v>150</v>
      </c>
      <c r="J994" s="143">
        <f>J995+J997</f>
        <v>150</v>
      </c>
    </row>
    <row r="995" spans="2:10" ht="12.75" customHeight="1">
      <c r="B995" s="154" t="s">
        <v>322</v>
      </c>
      <c r="C995" s="102" t="s">
        <v>243</v>
      </c>
      <c r="D995" s="102" t="s">
        <v>247</v>
      </c>
      <c r="E995" s="150" t="s">
        <v>558</v>
      </c>
      <c r="F995" s="102" t="s">
        <v>321</v>
      </c>
      <c r="G995" s="102"/>
      <c r="H995" s="143">
        <f>H996</f>
        <v>215</v>
      </c>
      <c r="I995" s="143">
        <f>I996</f>
        <v>90</v>
      </c>
      <c r="J995" s="143">
        <f>J996</f>
        <v>90</v>
      </c>
    </row>
    <row r="996" spans="2:10" ht="14.25" customHeight="1">
      <c r="B996" s="154" t="s">
        <v>272</v>
      </c>
      <c r="C996" s="102" t="s">
        <v>243</v>
      </c>
      <c r="D996" s="102" t="s">
        <v>247</v>
      </c>
      <c r="E996" s="150" t="s">
        <v>558</v>
      </c>
      <c r="F996" s="102" t="s">
        <v>321</v>
      </c>
      <c r="G996" s="102">
        <v>2</v>
      </c>
      <c r="H996" s="143">
        <f>'Прил. 8'!I425+'Прил. 8'!I983</f>
        <v>215</v>
      </c>
      <c r="I996" s="143">
        <f>'Прил. 8'!J425+'Прил. 8'!J983</f>
        <v>90</v>
      </c>
      <c r="J996" s="143">
        <f>'Прил. 8'!K425+'Прил. 8'!K983</f>
        <v>90</v>
      </c>
    </row>
    <row r="997" spans="2:10" ht="14.25" customHeight="1">
      <c r="B997" s="154" t="s">
        <v>559</v>
      </c>
      <c r="C997" s="102" t="s">
        <v>243</v>
      </c>
      <c r="D997" s="102" t="s">
        <v>247</v>
      </c>
      <c r="E997" s="150" t="s">
        <v>558</v>
      </c>
      <c r="F997" s="102" t="s">
        <v>560</v>
      </c>
      <c r="G997" s="102"/>
      <c r="H997" s="143">
        <f aca="true" t="shared" si="135" ref="H997:J998">H998</f>
        <v>48</v>
      </c>
      <c r="I997" s="143">
        <f t="shared" si="135"/>
        <v>60</v>
      </c>
      <c r="J997" s="143">
        <f t="shared" si="135"/>
        <v>60</v>
      </c>
    </row>
    <row r="998" spans="2:10" ht="14.25" customHeight="1">
      <c r="B998" s="154" t="s">
        <v>322</v>
      </c>
      <c r="C998" s="102" t="s">
        <v>243</v>
      </c>
      <c r="D998" s="102" t="s">
        <v>247</v>
      </c>
      <c r="E998" s="150" t="s">
        <v>558</v>
      </c>
      <c r="F998" s="102" t="s">
        <v>560</v>
      </c>
      <c r="G998" s="102"/>
      <c r="H998" s="143">
        <f t="shared" si="135"/>
        <v>48</v>
      </c>
      <c r="I998" s="143">
        <f t="shared" si="135"/>
        <v>60</v>
      </c>
      <c r="J998" s="143">
        <f t="shared" si="135"/>
        <v>60</v>
      </c>
    </row>
    <row r="999" spans="2:10" ht="14.25" customHeight="1">
      <c r="B999" s="154" t="s">
        <v>272</v>
      </c>
      <c r="C999" s="102" t="s">
        <v>243</v>
      </c>
      <c r="D999" s="102" t="s">
        <v>247</v>
      </c>
      <c r="E999" s="150" t="s">
        <v>558</v>
      </c>
      <c r="F999" s="102" t="s">
        <v>560</v>
      </c>
      <c r="G999" s="102" t="s">
        <v>296</v>
      </c>
      <c r="H999" s="143">
        <f>'Прил. 8'!I428</f>
        <v>48</v>
      </c>
      <c r="I999" s="143">
        <f>'Прил. 8'!J428</f>
        <v>60</v>
      </c>
      <c r="J999" s="143">
        <f>'Прил. 8'!K428</f>
        <v>60</v>
      </c>
    </row>
    <row r="1000" spans="2:10" ht="14.25" customHeight="1">
      <c r="B1000" s="154" t="s">
        <v>343</v>
      </c>
      <c r="C1000" s="102" t="s">
        <v>243</v>
      </c>
      <c r="D1000" s="102" t="s">
        <v>247</v>
      </c>
      <c r="E1000" s="150" t="s">
        <v>558</v>
      </c>
      <c r="F1000" s="102" t="s">
        <v>561</v>
      </c>
      <c r="G1000" s="102"/>
      <c r="H1000" s="143">
        <f>H1001</f>
        <v>100</v>
      </c>
      <c r="I1000" s="143">
        <f>I1001</f>
        <v>0</v>
      </c>
      <c r="J1000" s="143">
        <f>J1001</f>
        <v>0</v>
      </c>
    </row>
    <row r="1001" spans="2:10" ht="14.25" customHeight="1">
      <c r="B1001" s="154" t="s">
        <v>272</v>
      </c>
      <c r="C1001" s="102" t="s">
        <v>243</v>
      </c>
      <c r="D1001" s="102" t="s">
        <v>247</v>
      </c>
      <c r="E1001" s="150" t="s">
        <v>558</v>
      </c>
      <c r="F1001" s="102" t="s">
        <v>561</v>
      </c>
      <c r="G1001" s="102" t="s">
        <v>296</v>
      </c>
      <c r="H1001" s="143">
        <f>'Прил. 8'!I430</f>
        <v>100</v>
      </c>
      <c r="I1001" s="143"/>
      <c r="J1001" s="143"/>
    </row>
    <row r="1002" spans="2:10" ht="45" customHeight="1">
      <c r="B1002" s="241" t="s">
        <v>562</v>
      </c>
      <c r="C1002" s="242" t="s">
        <v>243</v>
      </c>
      <c r="D1002" s="242" t="s">
        <v>247</v>
      </c>
      <c r="E1002" s="243" t="s">
        <v>563</v>
      </c>
      <c r="F1002" s="242"/>
      <c r="G1002" s="242"/>
      <c r="H1002" s="183">
        <f aca="true" t="shared" si="136" ref="H1002:J1004">H1003</f>
        <v>250</v>
      </c>
      <c r="I1002" s="183">
        <f t="shared" si="136"/>
        <v>0</v>
      </c>
      <c r="J1002" s="183">
        <f t="shared" si="136"/>
        <v>0</v>
      </c>
    </row>
    <row r="1003" spans="2:10" ht="14.25" customHeight="1">
      <c r="B1003" s="241" t="s">
        <v>320</v>
      </c>
      <c r="C1003" s="242" t="s">
        <v>243</v>
      </c>
      <c r="D1003" s="242" t="s">
        <v>247</v>
      </c>
      <c r="E1003" s="243" t="s">
        <v>563</v>
      </c>
      <c r="F1003" s="242" t="s">
        <v>319</v>
      </c>
      <c r="G1003" s="242"/>
      <c r="H1003" s="183">
        <f t="shared" si="136"/>
        <v>250</v>
      </c>
      <c r="I1003" s="183">
        <f t="shared" si="136"/>
        <v>0</v>
      </c>
      <c r="J1003" s="183">
        <f t="shared" si="136"/>
        <v>0</v>
      </c>
    </row>
    <row r="1004" spans="2:10" ht="14.25" customHeight="1">
      <c r="B1004" s="241" t="s">
        <v>343</v>
      </c>
      <c r="C1004" s="242" t="s">
        <v>243</v>
      </c>
      <c r="D1004" s="242" t="s">
        <v>247</v>
      </c>
      <c r="E1004" s="243" t="s">
        <v>563</v>
      </c>
      <c r="F1004" s="242" t="s">
        <v>561</v>
      </c>
      <c r="G1004" s="242"/>
      <c r="H1004" s="183">
        <f t="shared" si="136"/>
        <v>250</v>
      </c>
      <c r="I1004" s="183">
        <f t="shared" si="136"/>
        <v>0</v>
      </c>
      <c r="J1004" s="183">
        <f t="shared" si="136"/>
        <v>0</v>
      </c>
    </row>
    <row r="1005" spans="2:10" ht="14.25" customHeight="1">
      <c r="B1005" s="241" t="s">
        <v>272</v>
      </c>
      <c r="C1005" s="242" t="s">
        <v>243</v>
      </c>
      <c r="D1005" s="242" t="s">
        <v>247</v>
      </c>
      <c r="E1005" s="243" t="s">
        <v>563</v>
      </c>
      <c r="F1005" s="242" t="s">
        <v>561</v>
      </c>
      <c r="G1005" s="242" t="s">
        <v>296</v>
      </c>
      <c r="H1005" s="183">
        <f>'Прил. 8'!I438</f>
        <v>250</v>
      </c>
      <c r="I1005" s="183"/>
      <c r="J1005" s="183"/>
    </row>
    <row r="1006" spans="2:10" ht="53.25" customHeight="1">
      <c r="B1006" s="147" t="s">
        <v>564</v>
      </c>
      <c r="C1006" s="102" t="s">
        <v>243</v>
      </c>
      <c r="D1006" s="102" t="s">
        <v>247</v>
      </c>
      <c r="E1006" s="152" t="s">
        <v>565</v>
      </c>
      <c r="F1006" s="102"/>
      <c r="G1006" s="102"/>
      <c r="H1006" s="103">
        <f aca="true" t="shared" si="137" ref="H1006:J1008">H1007</f>
        <v>0</v>
      </c>
      <c r="I1006" s="103">
        <f t="shared" si="137"/>
        <v>0</v>
      </c>
      <c r="J1006" s="103">
        <f t="shared" si="137"/>
        <v>0</v>
      </c>
    </row>
    <row r="1007" spans="2:10" ht="14.25" customHeight="1">
      <c r="B1007" s="154" t="s">
        <v>320</v>
      </c>
      <c r="C1007" s="102" t="s">
        <v>243</v>
      </c>
      <c r="D1007" s="102" t="s">
        <v>247</v>
      </c>
      <c r="E1007" s="152" t="s">
        <v>565</v>
      </c>
      <c r="F1007" s="102" t="s">
        <v>319</v>
      </c>
      <c r="G1007" s="102"/>
      <c r="H1007" s="103">
        <f t="shared" si="137"/>
        <v>0</v>
      </c>
      <c r="I1007" s="103">
        <f t="shared" si="137"/>
        <v>0</v>
      </c>
      <c r="J1007" s="103">
        <f t="shared" si="137"/>
        <v>0</v>
      </c>
    </row>
    <row r="1008" spans="2:10" ht="14.25" customHeight="1">
      <c r="B1008" s="154" t="s">
        <v>322</v>
      </c>
      <c r="C1008" s="102" t="s">
        <v>243</v>
      </c>
      <c r="D1008" s="102" t="s">
        <v>247</v>
      </c>
      <c r="E1008" s="152" t="s">
        <v>565</v>
      </c>
      <c r="F1008" s="102" t="s">
        <v>321</v>
      </c>
      <c r="G1008" s="102"/>
      <c r="H1008" s="103">
        <f t="shared" si="137"/>
        <v>0</v>
      </c>
      <c r="I1008" s="103">
        <f t="shared" si="137"/>
        <v>0</v>
      </c>
      <c r="J1008" s="103">
        <f t="shared" si="137"/>
        <v>0</v>
      </c>
    </row>
    <row r="1009" spans="2:10" ht="14.25" customHeight="1">
      <c r="B1009" s="154" t="s">
        <v>274</v>
      </c>
      <c r="C1009" s="102" t="s">
        <v>243</v>
      </c>
      <c r="D1009" s="102" t="s">
        <v>247</v>
      </c>
      <c r="E1009" s="152" t="s">
        <v>565</v>
      </c>
      <c r="F1009" s="102" t="s">
        <v>321</v>
      </c>
      <c r="G1009" s="102" t="s">
        <v>306</v>
      </c>
      <c r="H1009" s="103"/>
      <c r="I1009" s="103"/>
      <c r="J1009" s="103"/>
    </row>
    <row r="1010" spans="2:10" ht="28.5" customHeight="1">
      <c r="B1010" s="147" t="s">
        <v>566</v>
      </c>
      <c r="C1010" s="102" t="s">
        <v>243</v>
      </c>
      <c r="D1010" s="102" t="s">
        <v>247</v>
      </c>
      <c r="E1010" s="152" t="s">
        <v>567</v>
      </c>
      <c r="F1010" s="102"/>
      <c r="G1010" s="102"/>
      <c r="H1010" s="103">
        <f aca="true" t="shared" si="138" ref="H1010:J1012">H1011</f>
        <v>450</v>
      </c>
      <c r="I1010" s="103">
        <f t="shared" si="138"/>
        <v>710</v>
      </c>
      <c r="J1010" s="103">
        <f t="shared" si="138"/>
        <v>0</v>
      </c>
    </row>
    <row r="1011" spans="2:10" ht="14.25" customHeight="1">
      <c r="B1011" s="154" t="s">
        <v>320</v>
      </c>
      <c r="C1011" s="102" t="s">
        <v>243</v>
      </c>
      <c r="D1011" s="102" t="s">
        <v>247</v>
      </c>
      <c r="E1011" s="152" t="s">
        <v>567</v>
      </c>
      <c r="F1011" s="102" t="s">
        <v>319</v>
      </c>
      <c r="G1011" s="102"/>
      <c r="H1011" s="103">
        <f t="shared" si="138"/>
        <v>450</v>
      </c>
      <c r="I1011" s="103">
        <f t="shared" si="138"/>
        <v>710</v>
      </c>
      <c r="J1011" s="103">
        <f t="shared" si="138"/>
        <v>0</v>
      </c>
    </row>
    <row r="1012" spans="2:10" ht="14.25" customHeight="1">
      <c r="B1012" s="154" t="s">
        <v>322</v>
      </c>
      <c r="C1012" s="102" t="s">
        <v>243</v>
      </c>
      <c r="D1012" s="102" t="s">
        <v>247</v>
      </c>
      <c r="E1012" s="152" t="s">
        <v>567</v>
      </c>
      <c r="F1012" s="102" t="s">
        <v>321</v>
      </c>
      <c r="G1012" s="102"/>
      <c r="H1012" s="103">
        <f t="shared" si="138"/>
        <v>450</v>
      </c>
      <c r="I1012" s="103">
        <f t="shared" si="138"/>
        <v>710</v>
      </c>
      <c r="J1012" s="103">
        <f t="shared" si="138"/>
        <v>0</v>
      </c>
    </row>
    <row r="1013" spans="2:10" ht="14.25" customHeight="1">
      <c r="B1013" s="154" t="s">
        <v>274</v>
      </c>
      <c r="C1013" s="102" t="s">
        <v>243</v>
      </c>
      <c r="D1013" s="102" t="s">
        <v>247</v>
      </c>
      <c r="E1013" s="152" t="s">
        <v>567</v>
      </c>
      <c r="F1013" s="102" t="s">
        <v>321</v>
      </c>
      <c r="G1013" s="102" t="s">
        <v>306</v>
      </c>
      <c r="H1013" s="103">
        <f>'Прил. 8'!I442</f>
        <v>450</v>
      </c>
      <c r="I1013" s="103">
        <f>'Прил. 8'!J442</f>
        <v>710</v>
      </c>
      <c r="J1013" s="103">
        <f>'Прил. 8'!K442</f>
        <v>0</v>
      </c>
    </row>
    <row r="1014" spans="2:10" ht="12.75" customHeight="1">
      <c r="B1014" s="188" t="s">
        <v>248</v>
      </c>
      <c r="C1014" s="146" t="s">
        <v>243</v>
      </c>
      <c r="D1014" s="146" t="s">
        <v>249</v>
      </c>
      <c r="E1014" s="102"/>
      <c r="F1014" s="102"/>
      <c r="G1014" s="102"/>
      <c r="H1014" s="143">
        <f>H1015+H1023</f>
        <v>12443.2</v>
      </c>
      <c r="I1014" s="143">
        <f>I1015+I1023</f>
        <v>3232.9</v>
      </c>
      <c r="J1014" s="143">
        <f>J1015+J1023</f>
        <v>3205.9</v>
      </c>
    </row>
    <row r="1015" spans="2:10" ht="12.75" customHeight="1">
      <c r="B1015" s="141" t="s">
        <v>568</v>
      </c>
      <c r="C1015" s="155">
        <v>1000</v>
      </c>
      <c r="D1015" s="155">
        <v>1004</v>
      </c>
      <c r="E1015" s="150" t="s">
        <v>569</v>
      </c>
      <c r="F1015" s="102"/>
      <c r="G1015" s="102"/>
      <c r="H1015" s="143">
        <f aca="true" t="shared" si="139" ref="H1015:J1018">H1016</f>
        <v>579.6</v>
      </c>
      <c r="I1015" s="143">
        <f t="shared" si="139"/>
        <v>579.6</v>
      </c>
      <c r="J1015" s="143">
        <f t="shared" si="139"/>
        <v>579.6</v>
      </c>
    </row>
    <row r="1016" spans="2:10" ht="27.75" customHeight="1">
      <c r="B1016" s="244" t="s">
        <v>570</v>
      </c>
      <c r="C1016" s="155">
        <v>1000</v>
      </c>
      <c r="D1016" s="155">
        <v>1004</v>
      </c>
      <c r="E1016" s="193" t="s">
        <v>569</v>
      </c>
      <c r="F1016" s="102"/>
      <c r="G1016" s="102"/>
      <c r="H1016" s="143">
        <f t="shared" si="139"/>
        <v>579.6</v>
      </c>
      <c r="I1016" s="143">
        <f t="shared" si="139"/>
        <v>579.6</v>
      </c>
      <c r="J1016" s="143">
        <f t="shared" si="139"/>
        <v>579.6</v>
      </c>
    </row>
    <row r="1017" spans="2:10" ht="12.75" customHeight="1">
      <c r="B1017" s="221" t="s">
        <v>571</v>
      </c>
      <c r="C1017" s="155">
        <v>1000</v>
      </c>
      <c r="D1017" s="155">
        <v>1004</v>
      </c>
      <c r="E1017" s="193" t="s">
        <v>572</v>
      </c>
      <c r="F1017" s="102"/>
      <c r="G1017" s="102"/>
      <c r="H1017" s="143">
        <f t="shared" si="139"/>
        <v>579.6</v>
      </c>
      <c r="I1017" s="143">
        <f t="shared" si="139"/>
        <v>579.6</v>
      </c>
      <c r="J1017" s="143">
        <f t="shared" si="139"/>
        <v>579.6</v>
      </c>
    </row>
    <row r="1018" spans="2:10" ht="12.75" customHeight="1">
      <c r="B1018" s="154" t="s">
        <v>320</v>
      </c>
      <c r="C1018" s="155">
        <v>1000</v>
      </c>
      <c r="D1018" s="155">
        <v>1004</v>
      </c>
      <c r="E1018" s="193" t="s">
        <v>572</v>
      </c>
      <c r="F1018" s="102" t="s">
        <v>319</v>
      </c>
      <c r="G1018" s="102"/>
      <c r="H1018" s="143">
        <f t="shared" si="139"/>
        <v>579.6</v>
      </c>
      <c r="I1018" s="143">
        <f t="shared" si="139"/>
        <v>579.6</v>
      </c>
      <c r="J1018" s="143">
        <f t="shared" si="139"/>
        <v>579.6</v>
      </c>
    </row>
    <row r="1019" spans="2:10" ht="12.75" customHeight="1">
      <c r="B1019" s="154" t="s">
        <v>322</v>
      </c>
      <c r="C1019" s="155">
        <v>1000</v>
      </c>
      <c r="D1019" s="155">
        <v>1004</v>
      </c>
      <c r="E1019" s="193" t="s">
        <v>572</v>
      </c>
      <c r="F1019" s="102" t="s">
        <v>321</v>
      </c>
      <c r="G1019" s="102"/>
      <c r="H1019" s="143">
        <f>H1020+H1021+H1022</f>
        <v>579.6</v>
      </c>
      <c r="I1019" s="143">
        <f>I1020+I1021+I1022</f>
        <v>579.6</v>
      </c>
      <c r="J1019" s="143">
        <f>J1020+J1021+J1022</f>
        <v>579.6</v>
      </c>
    </row>
    <row r="1020" spans="2:10" ht="14.25" customHeight="1">
      <c r="B1020" s="154" t="s">
        <v>272</v>
      </c>
      <c r="C1020" s="155">
        <v>1000</v>
      </c>
      <c r="D1020" s="155">
        <v>1004</v>
      </c>
      <c r="E1020" s="193" t="s">
        <v>572</v>
      </c>
      <c r="F1020" s="102" t="s">
        <v>321</v>
      </c>
      <c r="G1020" s="102" t="s">
        <v>296</v>
      </c>
      <c r="H1020" s="143">
        <f>'Прил. 8'!I467</f>
        <v>295.6</v>
      </c>
      <c r="I1020" s="143">
        <f>'Прил. 8'!J467</f>
        <v>424.3</v>
      </c>
      <c r="J1020" s="143">
        <f>'Прил. 8'!K467</f>
        <v>424.7</v>
      </c>
    </row>
    <row r="1021" spans="2:10" ht="14.25" customHeight="1">
      <c r="B1021" s="154" t="s">
        <v>273</v>
      </c>
      <c r="C1021" s="155">
        <v>1000</v>
      </c>
      <c r="D1021" s="155">
        <v>1004</v>
      </c>
      <c r="E1021" s="193" t="s">
        <v>572</v>
      </c>
      <c r="F1021" s="102" t="s">
        <v>321</v>
      </c>
      <c r="G1021" s="102" t="s">
        <v>332</v>
      </c>
      <c r="H1021" s="143">
        <f>'Прил. 8'!I468</f>
        <v>284</v>
      </c>
      <c r="I1021" s="143">
        <f>'Прил. 8'!J468</f>
        <v>155.3</v>
      </c>
      <c r="J1021" s="143">
        <f>'Прил. 8'!K468</f>
        <v>154.9</v>
      </c>
    </row>
    <row r="1022" spans="2:10" ht="14.25" customHeight="1">
      <c r="B1022" s="154" t="s">
        <v>274</v>
      </c>
      <c r="C1022" s="155">
        <v>1000</v>
      </c>
      <c r="D1022" s="155">
        <v>1004</v>
      </c>
      <c r="E1022" s="193" t="s">
        <v>572</v>
      </c>
      <c r="F1022" s="102" t="s">
        <v>321</v>
      </c>
      <c r="G1022" s="102" t="s">
        <v>306</v>
      </c>
      <c r="H1022" s="143"/>
      <c r="I1022" s="143"/>
      <c r="J1022" s="143"/>
    </row>
    <row r="1023" spans="2:10" ht="15.75" customHeight="1">
      <c r="B1023" s="245" t="s">
        <v>276</v>
      </c>
      <c r="C1023" s="155">
        <v>1000</v>
      </c>
      <c r="D1023" s="155">
        <v>1004</v>
      </c>
      <c r="E1023" s="155" t="s">
        <v>277</v>
      </c>
      <c r="F1023" s="101"/>
      <c r="G1023" s="101"/>
      <c r="H1023" s="143">
        <f>H1024+H1028+H1032+H1036+H1042+H1046+H1050</f>
        <v>11863.6</v>
      </c>
      <c r="I1023" s="143">
        <f>I1024+I1028+I1032+I1036+I1042+I1046+I1050</f>
        <v>2653.3</v>
      </c>
      <c r="J1023" s="143">
        <f>J1024+J1028+J1032+J1036+J1042+J1046+J1050</f>
        <v>2626.3</v>
      </c>
    </row>
    <row r="1024" spans="2:10" ht="27.75" customHeight="1" hidden="1">
      <c r="B1024" s="159" t="s">
        <v>174</v>
      </c>
      <c r="C1024" s="155">
        <v>1000</v>
      </c>
      <c r="D1024" s="155">
        <v>1004</v>
      </c>
      <c r="E1024" s="246" t="s">
        <v>573</v>
      </c>
      <c r="F1024" s="101"/>
      <c r="G1024" s="101"/>
      <c r="H1024" s="143">
        <f aca="true" t="shared" si="140" ref="H1024:J1026">H1025</f>
        <v>0</v>
      </c>
      <c r="I1024" s="143">
        <f t="shared" si="140"/>
        <v>0</v>
      </c>
      <c r="J1024" s="143">
        <f t="shared" si="140"/>
        <v>0</v>
      </c>
    </row>
    <row r="1025" spans="2:10" ht="12.75" customHeight="1" hidden="1">
      <c r="B1025" s="154" t="s">
        <v>320</v>
      </c>
      <c r="C1025" s="155">
        <v>1000</v>
      </c>
      <c r="D1025" s="155">
        <v>1004</v>
      </c>
      <c r="E1025" s="246" t="s">
        <v>573</v>
      </c>
      <c r="F1025" s="102" t="s">
        <v>319</v>
      </c>
      <c r="G1025" s="101"/>
      <c r="H1025" s="143">
        <f t="shared" si="140"/>
        <v>0</v>
      </c>
      <c r="I1025" s="143">
        <f t="shared" si="140"/>
        <v>0</v>
      </c>
      <c r="J1025" s="143">
        <f t="shared" si="140"/>
        <v>0</v>
      </c>
    </row>
    <row r="1026" spans="2:10" ht="12.75" customHeight="1" hidden="1">
      <c r="B1026" s="154" t="s">
        <v>574</v>
      </c>
      <c r="C1026" s="155">
        <v>1000</v>
      </c>
      <c r="D1026" s="155">
        <v>1004</v>
      </c>
      <c r="E1026" s="246" t="s">
        <v>573</v>
      </c>
      <c r="F1026" s="102" t="s">
        <v>575</v>
      </c>
      <c r="G1026" s="102"/>
      <c r="H1026" s="143">
        <f t="shared" si="140"/>
        <v>0</v>
      </c>
      <c r="I1026" s="143">
        <f t="shared" si="140"/>
        <v>0</v>
      </c>
      <c r="J1026" s="143">
        <f t="shared" si="140"/>
        <v>0</v>
      </c>
    </row>
    <row r="1027" spans="2:10" ht="14.25" customHeight="1" hidden="1">
      <c r="B1027" s="154" t="s">
        <v>274</v>
      </c>
      <c r="C1027" s="155">
        <v>1000</v>
      </c>
      <c r="D1027" s="155">
        <v>1004</v>
      </c>
      <c r="E1027" s="246" t="s">
        <v>573</v>
      </c>
      <c r="F1027" s="102" t="s">
        <v>575</v>
      </c>
      <c r="G1027" s="102" t="s">
        <v>306</v>
      </c>
      <c r="H1027" s="143">
        <f>'Прил. 8'!I448</f>
        <v>0</v>
      </c>
      <c r="I1027" s="143">
        <f>'Прил. 8'!J448</f>
        <v>0</v>
      </c>
      <c r="J1027" s="143">
        <f>'Прил. 8'!K448</f>
        <v>0</v>
      </c>
    </row>
    <row r="1028" spans="2:10" ht="40.5" customHeight="1">
      <c r="B1028" s="149" t="s">
        <v>576</v>
      </c>
      <c r="C1028" s="155">
        <v>1000</v>
      </c>
      <c r="D1028" s="155">
        <v>1004</v>
      </c>
      <c r="E1028" s="150" t="s">
        <v>577</v>
      </c>
      <c r="F1028" s="101"/>
      <c r="G1028" s="101"/>
      <c r="H1028" s="143">
        <f aca="true" t="shared" si="141" ref="H1028:J1030">H1029</f>
        <v>467.3</v>
      </c>
      <c r="I1028" s="143">
        <f t="shared" si="141"/>
        <v>536.6</v>
      </c>
      <c r="J1028" s="143">
        <f t="shared" si="141"/>
        <v>509.6</v>
      </c>
    </row>
    <row r="1029" spans="2:10" ht="12.75" customHeight="1">
      <c r="B1029" s="154" t="s">
        <v>320</v>
      </c>
      <c r="C1029" s="155">
        <v>1000</v>
      </c>
      <c r="D1029" s="155">
        <v>1004</v>
      </c>
      <c r="E1029" s="150" t="s">
        <v>577</v>
      </c>
      <c r="F1029" s="102" t="s">
        <v>319</v>
      </c>
      <c r="G1029" s="101"/>
      <c r="H1029" s="143">
        <f t="shared" si="141"/>
        <v>467.3</v>
      </c>
      <c r="I1029" s="143">
        <f t="shared" si="141"/>
        <v>536.6</v>
      </c>
      <c r="J1029" s="143">
        <f t="shared" si="141"/>
        <v>509.6</v>
      </c>
    </row>
    <row r="1030" spans="2:10" ht="12.75" customHeight="1">
      <c r="B1030" s="154" t="s">
        <v>322</v>
      </c>
      <c r="C1030" s="155">
        <v>1000</v>
      </c>
      <c r="D1030" s="155">
        <v>1004</v>
      </c>
      <c r="E1030" s="150" t="s">
        <v>577</v>
      </c>
      <c r="F1030" s="102" t="s">
        <v>321</v>
      </c>
      <c r="G1030" s="101"/>
      <c r="H1030" s="143">
        <f t="shared" si="141"/>
        <v>467.3</v>
      </c>
      <c r="I1030" s="143">
        <f t="shared" si="141"/>
        <v>536.6</v>
      </c>
      <c r="J1030" s="143">
        <f t="shared" si="141"/>
        <v>509.6</v>
      </c>
    </row>
    <row r="1031" spans="2:10" ht="14.25" customHeight="1">
      <c r="B1031" s="154" t="s">
        <v>273</v>
      </c>
      <c r="C1031" s="155">
        <v>1000</v>
      </c>
      <c r="D1031" s="155">
        <v>1004</v>
      </c>
      <c r="E1031" s="150" t="s">
        <v>577</v>
      </c>
      <c r="F1031" s="102" t="s">
        <v>321</v>
      </c>
      <c r="G1031" s="102">
        <v>3</v>
      </c>
      <c r="H1031" s="143">
        <f>'Прил. 8'!I995</f>
        <v>467.3</v>
      </c>
      <c r="I1031" s="143">
        <f>'Прил. 8'!J995</f>
        <v>536.6</v>
      </c>
      <c r="J1031" s="143">
        <f>'Прил. 8'!K995</f>
        <v>509.6</v>
      </c>
    </row>
    <row r="1032" spans="2:10" ht="91.5" customHeight="1" hidden="1">
      <c r="B1032" s="156" t="s">
        <v>175</v>
      </c>
      <c r="C1032" s="155">
        <v>1000</v>
      </c>
      <c r="D1032" s="155">
        <v>1004</v>
      </c>
      <c r="E1032" s="150" t="s">
        <v>277</v>
      </c>
      <c r="F1032" s="102"/>
      <c r="G1032" s="102"/>
      <c r="H1032" s="143">
        <f aca="true" t="shared" si="142" ref="H1032:J1034">H1033</f>
        <v>0</v>
      </c>
      <c r="I1032" s="143">
        <f t="shared" si="142"/>
        <v>0</v>
      </c>
      <c r="J1032" s="143">
        <f t="shared" si="142"/>
        <v>0</v>
      </c>
    </row>
    <row r="1033" spans="2:10" ht="14.25" customHeight="1" hidden="1">
      <c r="B1033" s="154" t="s">
        <v>320</v>
      </c>
      <c r="C1033" s="155">
        <v>1000</v>
      </c>
      <c r="D1033" s="155">
        <v>1004</v>
      </c>
      <c r="E1033" s="150" t="s">
        <v>578</v>
      </c>
      <c r="F1033" s="102" t="s">
        <v>319</v>
      </c>
      <c r="G1033" s="102"/>
      <c r="H1033" s="143">
        <f t="shared" si="142"/>
        <v>0</v>
      </c>
      <c r="I1033" s="143">
        <f t="shared" si="142"/>
        <v>0</v>
      </c>
      <c r="J1033" s="143">
        <f t="shared" si="142"/>
        <v>0</v>
      </c>
    </row>
    <row r="1034" spans="2:10" ht="14.25" customHeight="1" hidden="1">
      <c r="B1034" s="154" t="s">
        <v>574</v>
      </c>
      <c r="C1034" s="155">
        <v>1000</v>
      </c>
      <c r="D1034" s="155">
        <v>1004</v>
      </c>
      <c r="E1034" s="150" t="s">
        <v>578</v>
      </c>
      <c r="F1034" s="102" t="s">
        <v>575</v>
      </c>
      <c r="G1034" s="102"/>
      <c r="H1034" s="143">
        <f t="shared" si="142"/>
        <v>0</v>
      </c>
      <c r="I1034" s="143">
        <f t="shared" si="142"/>
        <v>0</v>
      </c>
      <c r="J1034" s="143">
        <f t="shared" si="142"/>
        <v>0</v>
      </c>
    </row>
    <row r="1035" spans="2:10" ht="14.25" customHeight="1" hidden="1">
      <c r="B1035" s="154" t="s">
        <v>273</v>
      </c>
      <c r="C1035" s="155">
        <v>1000</v>
      </c>
      <c r="D1035" s="155">
        <v>1004</v>
      </c>
      <c r="E1035" s="150" t="s">
        <v>578</v>
      </c>
      <c r="F1035" s="102" t="s">
        <v>575</v>
      </c>
      <c r="G1035" s="102" t="s">
        <v>332</v>
      </c>
      <c r="H1035" s="143"/>
      <c r="I1035" s="143"/>
      <c r="J1035" s="143"/>
    </row>
    <row r="1036" spans="2:10" ht="27.75" customHeight="1">
      <c r="B1036" s="149" t="s">
        <v>176</v>
      </c>
      <c r="C1036" s="155">
        <v>1000</v>
      </c>
      <c r="D1036" s="155">
        <v>1004</v>
      </c>
      <c r="E1036" s="150" t="s">
        <v>277</v>
      </c>
      <c r="F1036" s="101"/>
      <c r="G1036" s="101"/>
      <c r="H1036" s="143">
        <f>H1037</f>
        <v>469.7</v>
      </c>
      <c r="I1036" s="143">
        <f>I1037</f>
        <v>469.7</v>
      </c>
      <c r="J1036" s="143">
        <f>J1037</f>
        <v>469.7</v>
      </c>
    </row>
    <row r="1037" spans="2:10" ht="12.75" customHeight="1">
      <c r="B1037" s="154" t="s">
        <v>320</v>
      </c>
      <c r="C1037" s="155">
        <v>1000</v>
      </c>
      <c r="D1037" s="155">
        <v>1004</v>
      </c>
      <c r="E1037" s="150" t="s">
        <v>579</v>
      </c>
      <c r="F1037" s="102" t="s">
        <v>319</v>
      </c>
      <c r="G1037" s="102"/>
      <c r="H1037" s="143">
        <f>H1038+H1040</f>
        <v>469.7</v>
      </c>
      <c r="I1037" s="143">
        <f>I1038+I1040</f>
        <v>469.7</v>
      </c>
      <c r="J1037" s="143">
        <f>J1038+J1040</f>
        <v>469.7</v>
      </c>
    </row>
    <row r="1038" spans="2:10" ht="12.75" customHeight="1">
      <c r="B1038" s="154" t="s">
        <v>574</v>
      </c>
      <c r="C1038" s="155">
        <v>1000</v>
      </c>
      <c r="D1038" s="155">
        <v>1004</v>
      </c>
      <c r="E1038" s="150" t="s">
        <v>579</v>
      </c>
      <c r="F1038" s="102" t="s">
        <v>575</v>
      </c>
      <c r="G1038" s="102"/>
      <c r="H1038" s="143">
        <f>H1039</f>
        <v>399.4</v>
      </c>
      <c r="I1038" s="143">
        <f>I1039</f>
        <v>399.4</v>
      </c>
      <c r="J1038" s="143">
        <f>J1039</f>
        <v>399.4</v>
      </c>
    </row>
    <row r="1039" spans="2:10" ht="14.25" customHeight="1">
      <c r="B1039" s="154" t="s">
        <v>273</v>
      </c>
      <c r="C1039" s="155">
        <v>1000</v>
      </c>
      <c r="D1039" s="155">
        <v>1004</v>
      </c>
      <c r="E1039" s="150" t="s">
        <v>579</v>
      </c>
      <c r="F1039" s="102" t="s">
        <v>575</v>
      </c>
      <c r="G1039" s="102">
        <v>3</v>
      </c>
      <c r="H1039" s="143">
        <f>'Прил. 8'!I456</f>
        <v>399.4</v>
      </c>
      <c r="I1039" s="143">
        <f>'Прил. 8'!J456</f>
        <v>399.4</v>
      </c>
      <c r="J1039" s="143">
        <f>'Прил. 8'!K456</f>
        <v>399.4</v>
      </c>
    </row>
    <row r="1040" spans="2:10" ht="12.75" customHeight="1">
      <c r="B1040" s="154" t="s">
        <v>322</v>
      </c>
      <c r="C1040" s="155">
        <v>1000</v>
      </c>
      <c r="D1040" s="155">
        <v>1004</v>
      </c>
      <c r="E1040" s="150" t="s">
        <v>579</v>
      </c>
      <c r="F1040" s="102" t="s">
        <v>321</v>
      </c>
      <c r="G1040" s="102"/>
      <c r="H1040" s="143">
        <f>H1041</f>
        <v>70.3</v>
      </c>
      <c r="I1040" s="143">
        <f>I1041</f>
        <v>70.3</v>
      </c>
      <c r="J1040" s="143">
        <f>J1041</f>
        <v>70.3</v>
      </c>
    </row>
    <row r="1041" spans="2:10" ht="14.25" customHeight="1">
      <c r="B1041" s="154" t="s">
        <v>273</v>
      </c>
      <c r="C1041" s="155">
        <v>1000</v>
      </c>
      <c r="D1041" s="155">
        <v>1004</v>
      </c>
      <c r="E1041" s="150" t="s">
        <v>579</v>
      </c>
      <c r="F1041" s="102" t="s">
        <v>321</v>
      </c>
      <c r="G1041" s="102" t="s">
        <v>332</v>
      </c>
      <c r="H1041" s="143">
        <f>'Прил. 8'!I458</f>
        <v>70.3</v>
      </c>
      <c r="I1041" s="143">
        <f>'Прил. 8'!J458</f>
        <v>70.3</v>
      </c>
      <c r="J1041" s="143">
        <f>'Прил. 8'!K458</f>
        <v>70.3</v>
      </c>
    </row>
    <row r="1042" spans="2:10" ht="54" customHeight="1" hidden="1">
      <c r="B1042" s="147" t="s">
        <v>580</v>
      </c>
      <c r="C1042" s="155">
        <v>1000</v>
      </c>
      <c r="D1042" s="155">
        <v>1004</v>
      </c>
      <c r="E1042" s="175" t="s">
        <v>581</v>
      </c>
      <c r="F1042" s="102"/>
      <c r="G1042" s="102"/>
      <c r="H1042" s="143">
        <f aca="true" t="shared" si="143" ref="H1042:J1044">H1043</f>
        <v>0</v>
      </c>
      <c r="I1042" s="143">
        <f t="shared" si="143"/>
        <v>0</v>
      </c>
      <c r="J1042" s="143">
        <f t="shared" si="143"/>
        <v>0</v>
      </c>
    </row>
    <row r="1043" spans="2:10" ht="12.75" customHeight="1" hidden="1">
      <c r="B1043" s="147" t="s">
        <v>288</v>
      </c>
      <c r="C1043" s="155">
        <v>1000</v>
      </c>
      <c r="D1043" s="155">
        <v>1004</v>
      </c>
      <c r="E1043" s="175" t="s">
        <v>581</v>
      </c>
      <c r="F1043" s="102" t="s">
        <v>319</v>
      </c>
      <c r="G1043" s="102"/>
      <c r="H1043" s="143">
        <f t="shared" si="143"/>
        <v>0</v>
      </c>
      <c r="I1043" s="143">
        <f t="shared" si="143"/>
        <v>0</v>
      </c>
      <c r="J1043" s="143">
        <f t="shared" si="143"/>
        <v>0</v>
      </c>
    </row>
    <row r="1044" spans="2:10" ht="12.75" customHeight="1" hidden="1">
      <c r="B1044" s="147" t="s">
        <v>290</v>
      </c>
      <c r="C1044" s="155">
        <v>1000</v>
      </c>
      <c r="D1044" s="155">
        <v>1004</v>
      </c>
      <c r="E1044" s="175" t="s">
        <v>581</v>
      </c>
      <c r="F1044" s="102" t="s">
        <v>321</v>
      </c>
      <c r="G1044" s="102"/>
      <c r="H1044" s="143">
        <f t="shared" si="143"/>
        <v>0</v>
      </c>
      <c r="I1044" s="143">
        <f t="shared" si="143"/>
        <v>0</v>
      </c>
      <c r="J1044" s="143">
        <f t="shared" si="143"/>
        <v>0</v>
      </c>
    </row>
    <row r="1045" spans="2:10" ht="14.25" customHeight="1" hidden="1">
      <c r="B1045" s="147" t="s">
        <v>273</v>
      </c>
      <c r="C1045" s="155">
        <v>1000</v>
      </c>
      <c r="D1045" s="155">
        <v>1004</v>
      </c>
      <c r="E1045" s="175" t="s">
        <v>581</v>
      </c>
      <c r="F1045" s="102" t="s">
        <v>321</v>
      </c>
      <c r="G1045" s="102" t="s">
        <v>332</v>
      </c>
      <c r="H1045" s="143">
        <f>'Прил. 8'!I462</f>
        <v>0</v>
      </c>
      <c r="I1045" s="143">
        <f>'Прил. 8'!J462</f>
        <v>0</v>
      </c>
      <c r="J1045" s="143">
        <f>'Прил. 8'!K462</f>
        <v>0</v>
      </c>
    </row>
    <row r="1046" spans="2:10" ht="40.5" customHeight="1">
      <c r="B1046" s="149" t="s">
        <v>582</v>
      </c>
      <c r="C1046" s="155">
        <v>1000</v>
      </c>
      <c r="D1046" s="155">
        <v>1004</v>
      </c>
      <c r="E1046" s="155" t="s">
        <v>583</v>
      </c>
      <c r="F1046" s="102"/>
      <c r="G1046" s="102"/>
      <c r="H1046" s="143">
        <f aca="true" t="shared" si="144" ref="H1046:J1048">H1047</f>
        <v>50</v>
      </c>
      <c r="I1046" s="143">
        <f t="shared" si="144"/>
        <v>50</v>
      </c>
      <c r="J1046" s="143">
        <f t="shared" si="144"/>
        <v>50</v>
      </c>
    </row>
    <row r="1047" spans="2:10" ht="12.75" customHeight="1">
      <c r="B1047" s="147" t="s">
        <v>320</v>
      </c>
      <c r="C1047" s="155">
        <v>1000</v>
      </c>
      <c r="D1047" s="155">
        <v>1004</v>
      </c>
      <c r="E1047" s="155" t="s">
        <v>583</v>
      </c>
      <c r="F1047" s="102" t="s">
        <v>319</v>
      </c>
      <c r="G1047" s="102"/>
      <c r="H1047" s="143">
        <f t="shared" si="144"/>
        <v>50</v>
      </c>
      <c r="I1047" s="143">
        <f t="shared" si="144"/>
        <v>50</v>
      </c>
      <c r="J1047" s="143">
        <f t="shared" si="144"/>
        <v>50</v>
      </c>
    </row>
    <row r="1048" spans="2:10" ht="12.75" customHeight="1">
      <c r="B1048" s="147" t="s">
        <v>574</v>
      </c>
      <c r="C1048" s="155">
        <v>1000</v>
      </c>
      <c r="D1048" s="155">
        <v>1004</v>
      </c>
      <c r="E1048" s="155" t="s">
        <v>583</v>
      </c>
      <c r="F1048" s="102" t="s">
        <v>575</v>
      </c>
      <c r="G1048" s="102"/>
      <c r="H1048" s="143">
        <f t="shared" si="144"/>
        <v>50</v>
      </c>
      <c r="I1048" s="143">
        <f t="shared" si="144"/>
        <v>50</v>
      </c>
      <c r="J1048" s="143">
        <f t="shared" si="144"/>
        <v>50</v>
      </c>
    </row>
    <row r="1049" spans="2:10" ht="14.25" customHeight="1">
      <c r="B1049" s="147" t="s">
        <v>273</v>
      </c>
      <c r="C1049" s="155">
        <v>1000</v>
      </c>
      <c r="D1049" s="155">
        <v>1004</v>
      </c>
      <c r="E1049" s="155" t="s">
        <v>583</v>
      </c>
      <c r="F1049" s="102" t="s">
        <v>575</v>
      </c>
      <c r="G1049" s="102">
        <v>3</v>
      </c>
      <c r="H1049" s="143">
        <f>'Прил. 8'!I473</f>
        <v>50</v>
      </c>
      <c r="I1049" s="143">
        <f>'Прил. 8'!J473</f>
        <v>50</v>
      </c>
      <c r="J1049" s="143">
        <f>'Прил. 8'!K473</f>
        <v>50</v>
      </c>
    </row>
    <row r="1050" spans="2:10" ht="40.5" customHeight="1">
      <c r="B1050" s="147" t="s">
        <v>584</v>
      </c>
      <c r="C1050" s="155">
        <v>1000</v>
      </c>
      <c r="D1050" s="155">
        <v>1004</v>
      </c>
      <c r="E1050" s="175" t="s">
        <v>585</v>
      </c>
      <c r="F1050" s="102"/>
      <c r="G1050" s="102"/>
      <c r="H1050" s="143">
        <f>H1051+H1054</f>
        <v>10876.6</v>
      </c>
      <c r="I1050" s="143">
        <f aca="true" t="shared" si="145" ref="I1050:J1052">I1051</f>
        <v>1597</v>
      </c>
      <c r="J1050" s="143">
        <f t="shared" si="145"/>
        <v>1597</v>
      </c>
    </row>
    <row r="1051" spans="2:10" ht="15.75" customHeight="1">
      <c r="B1051" s="147" t="s">
        <v>415</v>
      </c>
      <c r="C1051" s="155">
        <v>1000</v>
      </c>
      <c r="D1051" s="155">
        <v>1004</v>
      </c>
      <c r="E1051" s="175" t="s">
        <v>585</v>
      </c>
      <c r="F1051" s="102" t="s">
        <v>390</v>
      </c>
      <c r="G1051" s="102"/>
      <c r="H1051" s="143">
        <f>H1052</f>
        <v>9759.6</v>
      </c>
      <c r="I1051" s="143">
        <f t="shared" si="145"/>
        <v>1597</v>
      </c>
      <c r="J1051" s="143">
        <f t="shared" si="145"/>
        <v>1597</v>
      </c>
    </row>
    <row r="1052" spans="2:10" ht="12.75" customHeight="1">
      <c r="B1052" s="149" t="s">
        <v>391</v>
      </c>
      <c r="C1052" s="155">
        <v>1000</v>
      </c>
      <c r="D1052" s="155">
        <v>1004</v>
      </c>
      <c r="E1052" s="175" t="s">
        <v>585</v>
      </c>
      <c r="F1052" s="102" t="s">
        <v>392</v>
      </c>
      <c r="G1052" s="102"/>
      <c r="H1052" s="143">
        <f>H1053</f>
        <v>9759.6</v>
      </c>
      <c r="I1052" s="143">
        <f t="shared" si="145"/>
        <v>1597</v>
      </c>
      <c r="J1052" s="143">
        <f t="shared" si="145"/>
        <v>1597</v>
      </c>
    </row>
    <row r="1053" spans="2:10" ht="14.25" customHeight="1">
      <c r="B1053" s="147" t="s">
        <v>273</v>
      </c>
      <c r="C1053" s="155">
        <v>1000</v>
      </c>
      <c r="D1053" s="155">
        <v>1004</v>
      </c>
      <c r="E1053" s="175" t="s">
        <v>585</v>
      </c>
      <c r="F1053" s="102" t="s">
        <v>392</v>
      </c>
      <c r="G1053" s="102" t="s">
        <v>332</v>
      </c>
      <c r="H1053" s="143">
        <f>'Прил. 8'!I78</f>
        <v>9759.6</v>
      </c>
      <c r="I1053" s="143">
        <f>'Прил. 8'!J78</f>
        <v>1597</v>
      </c>
      <c r="J1053" s="143">
        <f>'Прил. 8'!K78</f>
        <v>1597</v>
      </c>
    </row>
    <row r="1054" spans="2:10" ht="41.25" customHeight="1" hidden="1">
      <c r="B1054" s="147" t="s">
        <v>584</v>
      </c>
      <c r="C1054" s="155">
        <v>1000</v>
      </c>
      <c r="D1054" s="155">
        <v>1004</v>
      </c>
      <c r="E1054" s="176" t="s">
        <v>586</v>
      </c>
      <c r="F1054" s="102"/>
      <c r="G1054" s="102"/>
      <c r="H1054" s="103">
        <f>H1055</f>
        <v>1117</v>
      </c>
      <c r="I1054" s="143">
        <v>0</v>
      </c>
      <c r="J1054" s="143">
        <v>0</v>
      </c>
    </row>
    <row r="1055" spans="2:10" ht="27.75" customHeight="1" hidden="1">
      <c r="B1055" s="147" t="s">
        <v>415</v>
      </c>
      <c r="C1055" s="155">
        <v>1000</v>
      </c>
      <c r="D1055" s="155">
        <v>1004</v>
      </c>
      <c r="E1055" s="176" t="s">
        <v>586</v>
      </c>
      <c r="F1055" s="102" t="s">
        <v>390</v>
      </c>
      <c r="G1055" s="102"/>
      <c r="H1055" s="103">
        <f>H1056</f>
        <v>1117</v>
      </c>
      <c r="I1055" s="143">
        <v>0</v>
      </c>
      <c r="J1055" s="143">
        <v>0</v>
      </c>
    </row>
    <row r="1056" spans="2:10" ht="14.25" customHeight="1" hidden="1">
      <c r="B1056" s="247" t="s">
        <v>391</v>
      </c>
      <c r="C1056" s="155">
        <v>1000</v>
      </c>
      <c r="D1056" s="155">
        <v>1004</v>
      </c>
      <c r="E1056" s="176" t="s">
        <v>586</v>
      </c>
      <c r="F1056" s="102" t="s">
        <v>392</v>
      </c>
      <c r="G1056" s="102"/>
      <c r="H1056" s="103">
        <f>H1057</f>
        <v>1117</v>
      </c>
      <c r="I1056" s="143">
        <v>0</v>
      </c>
      <c r="J1056" s="143">
        <v>0</v>
      </c>
    </row>
    <row r="1057" spans="2:10" ht="14.25" customHeight="1" hidden="1">
      <c r="B1057" s="147" t="s">
        <v>273</v>
      </c>
      <c r="C1057" s="155">
        <v>1000</v>
      </c>
      <c r="D1057" s="155">
        <v>1004</v>
      </c>
      <c r="E1057" s="176" t="s">
        <v>586</v>
      </c>
      <c r="F1057" s="102" t="s">
        <v>392</v>
      </c>
      <c r="G1057" s="102" t="s">
        <v>332</v>
      </c>
      <c r="H1057" s="103">
        <f>'Прил. 8'!I82</f>
        <v>1117</v>
      </c>
      <c r="I1057" s="103">
        <f>'Прил. 8'!J82</f>
        <v>0</v>
      </c>
      <c r="J1057" s="103">
        <f>'Прил. 8'!K82</f>
        <v>0</v>
      </c>
    </row>
    <row r="1058" spans="2:10" ht="12.75" customHeight="1">
      <c r="B1058" s="145" t="s">
        <v>250</v>
      </c>
      <c r="C1058" s="146" t="s">
        <v>243</v>
      </c>
      <c r="D1058" s="146" t="s">
        <v>251</v>
      </c>
      <c r="E1058" s="102"/>
      <c r="F1058" s="102"/>
      <c r="G1058" s="102"/>
      <c r="H1058" s="143">
        <f>H1059+H1067+H1075+H1079</f>
        <v>1782.1000000000001</v>
      </c>
      <c r="I1058" s="143">
        <f>I1059</f>
        <v>1322.5</v>
      </c>
      <c r="J1058" s="143">
        <f>J1059</f>
        <v>1322.5</v>
      </c>
    </row>
    <row r="1059" spans="2:10" ht="12.75" customHeight="1">
      <c r="B1059" s="147" t="s">
        <v>276</v>
      </c>
      <c r="C1059" s="102" t="s">
        <v>243</v>
      </c>
      <c r="D1059" s="102" t="s">
        <v>251</v>
      </c>
      <c r="E1059" s="155" t="s">
        <v>277</v>
      </c>
      <c r="F1059" s="102"/>
      <c r="G1059" s="102"/>
      <c r="H1059" s="143">
        <f>H1060</f>
        <v>1322.5</v>
      </c>
      <c r="I1059" s="143">
        <f>I1060</f>
        <v>1322.5</v>
      </c>
      <c r="J1059" s="143">
        <f>J1060</f>
        <v>1322.5</v>
      </c>
    </row>
    <row r="1060" spans="2:10" ht="15.75" customHeight="1">
      <c r="B1060" s="149" t="s">
        <v>587</v>
      </c>
      <c r="C1060" s="102" t="s">
        <v>243</v>
      </c>
      <c r="D1060" s="102" t="s">
        <v>251</v>
      </c>
      <c r="E1060" s="150" t="s">
        <v>588</v>
      </c>
      <c r="F1060" s="102"/>
      <c r="G1060" s="102"/>
      <c r="H1060" s="143">
        <f>H1061+H1064</f>
        <v>1322.5</v>
      </c>
      <c r="I1060" s="143">
        <f>I1061+I1064</f>
        <v>1322.5</v>
      </c>
      <c r="J1060" s="143">
        <f>J1061+J1064</f>
        <v>1322.5</v>
      </c>
    </row>
    <row r="1061" spans="2:10" ht="41.25" customHeight="1">
      <c r="B1061" s="147" t="s">
        <v>280</v>
      </c>
      <c r="C1061" s="102" t="s">
        <v>243</v>
      </c>
      <c r="D1061" s="102" t="s">
        <v>251</v>
      </c>
      <c r="E1061" s="150" t="s">
        <v>588</v>
      </c>
      <c r="F1061" s="102" t="s">
        <v>281</v>
      </c>
      <c r="G1061" s="102"/>
      <c r="H1061" s="143">
        <f aca="true" t="shared" si="146" ref="H1061:J1062">H1062</f>
        <v>1171.6</v>
      </c>
      <c r="I1061" s="143">
        <f t="shared" si="146"/>
        <v>1238.5</v>
      </c>
      <c r="J1061" s="143">
        <f t="shared" si="146"/>
        <v>1238.5</v>
      </c>
    </row>
    <row r="1062" spans="2:10" ht="12.75" customHeight="1">
      <c r="B1062" s="147" t="s">
        <v>282</v>
      </c>
      <c r="C1062" s="102" t="s">
        <v>243</v>
      </c>
      <c r="D1062" s="102" t="s">
        <v>251</v>
      </c>
      <c r="E1062" s="150" t="s">
        <v>588</v>
      </c>
      <c r="F1062" s="102" t="s">
        <v>283</v>
      </c>
      <c r="G1062" s="102"/>
      <c r="H1062" s="143">
        <f t="shared" si="146"/>
        <v>1171.6</v>
      </c>
      <c r="I1062" s="143">
        <f t="shared" si="146"/>
        <v>1238.5</v>
      </c>
      <c r="J1062" s="143">
        <f t="shared" si="146"/>
        <v>1238.5</v>
      </c>
    </row>
    <row r="1063" spans="2:10" ht="14.25" customHeight="1">
      <c r="B1063" s="147" t="s">
        <v>273</v>
      </c>
      <c r="C1063" s="102" t="s">
        <v>243</v>
      </c>
      <c r="D1063" s="102" t="s">
        <v>251</v>
      </c>
      <c r="E1063" s="150" t="s">
        <v>588</v>
      </c>
      <c r="F1063" s="102" t="s">
        <v>283</v>
      </c>
      <c r="G1063" s="102">
        <v>3</v>
      </c>
      <c r="H1063" s="143">
        <f>'Прил. 8'!I479</f>
        <v>1171.6</v>
      </c>
      <c r="I1063" s="143">
        <f>'Прил. 8'!J479</f>
        <v>1238.5</v>
      </c>
      <c r="J1063" s="143">
        <f>'Прил. 8'!K479</f>
        <v>1238.5</v>
      </c>
    </row>
    <row r="1064" spans="2:10" ht="12.75" customHeight="1">
      <c r="B1064" s="147" t="s">
        <v>288</v>
      </c>
      <c r="C1064" s="102" t="s">
        <v>243</v>
      </c>
      <c r="D1064" s="102" t="s">
        <v>251</v>
      </c>
      <c r="E1064" s="150" t="s">
        <v>588</v>
      </c>
      <c r="F1064" s="102" t="s">
        <v>289</v>
      </c>
      <c r="G1064" s="102"/>
      <c r="H1064" s="143">
        <f aca="true" t="shared" si="147" ref="H1064:J1065">H1065</f>
        <v>150.9</v>
      </c>
      <c r="I1064" s="143">
        <f t="shared" si="147"/>
        <v>84</v>
      </c>
      <c r="J1064" s="143">
        <f t="shared" si="147"/>
        <v>84</v>
      </c>
    </row>
    <row r="1065" spans="2:10" ht="12.75" customHeight="1">
      <c r="B1065" s="147" t="s">
        <v>290</v>
      </c>
      <c r="C1065" s="102" t="s">
        <v>243</v>
      </c>
      <c r="D1065" s="102" t="s">
        <v>251</v>
      </c>
      <c r="E1065" s="150" t="s">
        <v>588</v>
      </c>
      <c r="F1065" s="102" t="s">
        <v>291</v>
      </c>
      <c r="G1065" s="102"/>
      <c r="H1065" s="143">
        <f t="shared" si="147"/>
        <v>150.9</v>
      </c>
      <c r="I1065" s="143">
        <f t="shared" si="147"/>
        <v>84</v>
      </c>
      <c r="J1065" s="143">
        <f t="shared" si="147"/>
        <v>84</v>
      </c>
    </row>
    <row r="1066" spans="2:10" ht="12.75" customHeight="1">
      <c r="B1066" s="147" t="s">
        <v>273</v>
      </c>
      <c r="C1066" s="102" t="s">
        <v>243</v>
      </c>
      <c r="D1066" s="102" t="s">
        <v>251</v>
      </c>
      <c r="E1066" s="150" t="s">
        <v>588</v>
      </c>
      <c r="F1066" s="102" t="s">
        <v>291</v>
      </c>
      <c r="G1066" s="102">
        <v>3</v>
      </c>
      <c r="H1066" s="143">
        <f>'Прил. 8'!I482</f>
        <v>150.9</v>
      </c>
      <c r="I1066" s="143">
        <f>'Прил. 8'!J482</f>
        <v>84</v>
      </c>
      <c r="J1066" s="143">
        <f>'Прил. 8'!K482</f>
        <v>84</v>
      </c>
    </row>
    <row r="1067" spans="2:10" ht="41.25" customHeight="1">
      <c r="B1067" s="151" t="s">
        <v>284</v>
      </c>
      <c r="C1067" s="102" t="s">
        <v>243</v>
      </c>
      <c r="D1067" s="102" t="s">
        <v>251</v>
      </c>
      <c r="E1067" s="155" t="s">
        <v>285</v>
      </c>
      <c r="F1067" s="102"/>
      <c r="G1067" s="102"/>
      <c r="H1067" s="103">
        <f aca="true" t="shared" si="148" ref="H1067:J1069">H1068</f>
        <v>26</v>
      </c>
      <c r="I1067" s="103">
        <f t="shared" si="148"/>
        <v>0</v>
      </c>
      <c r="J1067" s="103">
        <f t="shared" si="148"/>
        <v>0</v>
      </c>
    </row>
    <row r="1068" spans="2:10" ht="41.25" customHeight="1">
      <c r="B1068" s="153" t="s">
        <v>280</v>
      </c>
      <c r="C1068" s="102" t="s">
        <v>243</v>
      </c>
      <c r="D1068" s="102" t="s">
        <v>251</v>
      </c>
      <c r="E1068" s="155" t="s">
        <v>285</v>
      </c>
      <c r="F1068" s="102" t="s">
        <v>281</v>
      </c>
      <c r="G1068" s="102"/>
      <c r="H1068" s="103">
        <f t="shared" si="148"/>
        <v>26</v>
      </c>
      <c r="I1068" s="103">
        <f t="shared" si="148"/>
        <v>0</v>
      </c>
      <c r="J1068" s="103">
        <f t="shared" si="148"/>
        <v>0</v>
      </c>
    </row>
    <row r="1069" spans="2:10" ht="12.75" customHeight="1">
      <c r="B1069" s="154" t="s">
        <v>282</v>
      </c>
      <c r="C1069" s="102" t="s">
        <v>243</v>
      </c>
      <c r="D1069" s="102" t="s">
        <v>251</v>
      </c>
      <c r="E1069" s="155" t="s">
        <v>285</v>
      </c>
      <c r="F1069" s="102" t="s">
        <v>283</v>
      </c>
      <c r="G1069" s="102"/>
      <c r="H1069" s="103">
        <f t="shared" si="148"/>
        <v>26</v>
      </c>
      <c r="I1069" s="103">
        <f t="shared" si="148"/>
        <v>0</v>
      </c>
      <c r="J1069" s="103">
        <f t="shared" si="148"/>
        <v>0</v>
      </c>
    </row>
    <row r="1070" spans="2:10" ht="12.75" customHeight="1">
      <c r="B1070" s="154" t="s">
        <v>273</v>
      </c>
      <c r="C1070" s="102" t="s">
        <v>243</v>
      </c>
      <c r="D1070" s="102" t="s">
        <v>251</v>
      </c>
      <c r="E1070" s="155" t="s">
        <v>285</v>
      </c>
      <c r="F1070" s="102" t="s">
        <v>283</v>
      </c>
      <c r="G1070" s="102">
        <v>3</v>
      </c>
      <c r="H1070" s="103">
        <f>'Прил. 8'!I486</f>
        <v>26</v>
      </c>
      <c r="I1070" s="103">
        <f>'Прил. 8'!J486</f>
        <v>0</v>
      </c>
      <c r="J1070" s="103">
        <f>'Прил. 8'!K486</f>
        <v>0</v>
      </c>
    </row>
    <row r="1071" spans="2:10" ht="25.5" customHeight="1" hidden="1">
      <c r="B1071" s="248"/>
      <c r="C1071" s="102"/>
      <c r="D1071" s="102"/>
      <c r="E1071" s="190"/>
      <c r="F1071" s="102"/>
      <c r="G1071" s="102"/>
      <c r="H1071" s="143">
        <f>H1072</f>
        <v>0</v>
      </c>
      <c r="I1071" s="143"/>
      <c r="J1071" s="143"/>
    </row>
    <row r="1072" spans="2:10" ht="25.5" customHeight="1" hidden="1">
      <c r="B1072" s="154"/>
      <c r="C1072" s="102"/>
      <c r="D1072" s="102"/>
      <c r="E1072" s="190"/>
      <c r="F1072" s="102"/>
      <c r="G1072" s="102"/>
      <c r="H1072" s="143">
        <f>H1073</f>
        <v>0</v>
      </c>
      <c r="I1072" s="143"/>
      <c r="J1072" s="143"/>
    </row>
    <row r="1073" spans="2:10" ht="12.75" customHeight="1" hidden="1">
      <c r="B1073" s="154"/>
      <c r="C1073" s="102"/>
      <c r="D1073" s="102"/>
      <c r="E1073" s="190"/>
      <c r="F1073" s="102"/>
      <c r="G1073" s="102"/>
      <c r="H1073" s="143">
        <f>H1074</f>
        <v>0</v>
      </c>
      <c r="I1073" s="143"/>
      <c r="J1073" s="143"/>
    </row>
    <row r="1074" spans="2:10" ht="12.75" customHeight="1" hidden="1">
      <c r="B1074" s="154"/>
      <c r="C1074" s="102"/>
      <c r="D1074" s="102"/>
      <c r="E1074" s="190"/>
      <c r="F1074" s="102"/>
      <c r="G1074" s="102" t="s">
        <v>296</v>
      </c>
      <c r="H1074" s="143">
        <v>0</v>
      </c>
      <c r="I1074" s="143"/>
      <c r="J1074" s="143"/>
    </row>
    <row r="1075" spans="2:10" ht="85.5">
      <c r="B1075" s="249" t="s">
        <v>354</v>
      </c>
      <c r="C1075" s="165" t="s">
        <v>243</v>
      </c>
      <c r="D1075" s="165" t="s">
        <v>251</v>
      </c>
      <c r="E1075" s="182" t="s">
        <v>277</v>
      </c>
      <c r="F1075" s="165"/>
      <c r="G1075" s="165"/>
      <c r="H1075" s="143">
        <f>H1076</f>
        <v>253.2</v>
      </c>
      <c r="I1075" s="143"/>
      <c r="J1075" s="143"/>
    </row>
    <row r="1076" spans="2:10" ht="12.75" customHeight="1">
      <c r="B1076" s="250" t="s">
        <v>288</v>
      </c>
      <c r="C1076" s="165" t="s">
        <v>243</v>
      </c>
      <c r="D1076" s="165" t="s">
        <v>251</v>
      </c>
      <c r="E1076" s="182" t="s">
        <v>355</v>
      </c>
      <c r="F1076" s="165" t="s">
        <v>289</v>
      </c>
      <c r="G1076" s="165"/>
      <c r="H1076" s="143">
        <f>H1077</f>
        <v>253.2</v>
      </c>
      <c r="I1076" s="143"/>
      <c r="J1076" s="143"/>
    </row>
    <row r="1077" spans="2:10" ht="12.75" customHeight="1">
      <c r="B1077" s="250" t="s">
        <v>290</v>
      </c>
      <c r="C1077" s="165" t="s">
        <v>243</v>
      </c>
      <c r="D1077" s="165" t="s">
        <v>251</v>
      </c>
      <c r="E1077" s="182" t="s">
        <v>355</v>
      </c>
      <c r="F1077" s="165" t="s">
        <v>291</v>
      </c>
      <c r="G1077" s="165"/>
      <c r="H1077" s="143">
        <f>H1078</f>
        <v>253.2</v>
      </c>
      <c r="I1077" s="143"/>
      <c r="J1077" s="143"/>
    </row>
    <row r="1078" spans="2:10" ht="12.75" customHeight="1">
      <c r="B1078" s="251" t="s">
        <v>274</v>
      </c>
      <c r="C1078" s="165" t="s">
        <v>243</v>
      </c>
      <c r="D1078" s="165" t="s">
        <v>251</v>
      </c>
      <c r="E1078" s="182" t="s">
        <v>355</v>
      </c>
      <c r="F1078" s="165" t="s">
        <v>291</v>
      </c>
      <c r="G1078" s="165" t="s">
        <v>306</v>
      </c>
      <c r="H1078" s="143">
        <f>'Прил. 8'!I490</f>
        <v>253.2</v>
      </c>
      <c r="I1078" s="143"/>
      <c r="J1078" s="143"/>
    </row>
    <row r="1079" spans="2:10" ht="99.75">
      <c r="B1079" s="249" t="s">
        <v>589</v>
      </c>
      <c r="C1079" s="165" t="s">
        <v>243</v>
      </c>
      <c r="D1079" s="165" t="s">
        <v>251</v>
      </c>
      <c r="E1079" s="182" t="s">
        <v>277</v>
      </c>
      <c r="F1079" s="165"/>
      <c r="G1079" s="165"/>
      <c r="H1079" s="143">
        <f>H1080+H1083</f>
        <v>180.4</v>
      </c>
      <c r="I1079" s="143"/>
      <c r="J1079" s="143"/>
    </row>
    <row r="1080" spans="2:10" ht="12.75" customHeight="1">
      <c r="B1080" s="250" t="s">
        <v>288</v>
      </c>
      <c r="C1080" s="165" t="s">
        <v>243</v>
      </c>
      <c r="D1080" s="165" t="s">
        <v>251</v>
      </c>
      <c r="E1080" s="182" t="s">
        <v>590</v>
      </c>
      <c r="F1080" s="165" t="s">
        <v>289</v>
      </c>
      <c r="G1080" s="165"/>
      <c r="H1080" s="143">
        <f>H1081</f>
        <v>178.8</v>
      </c>
      <c r="I1080" s="143"/>
      <c r="J1080" s="143"/>
    </row>
    <row r="1081" spans="2:10" ht="12.75" customHeight="1">
      <c r="B1081" s="250" t="s">
        <v>290</v>
      </c>
      <c r="C1081" s="165" t="s">
        <v>243</v>
      </c>
      <c r="D1081" s="165" t="s">
        <v>251</v>
      </c>
      <c r="E1081" s="182" t="s">
        <v>590</v>
      </c>
      <c r="F1081" s="165" t="s">
        <v>291</v>
      </c>
      <c r="G1081" s="165"/>
      <c r="H1081" s="143">
        <f>H1082</f>
        <v>178.8</v>
      </c>
      <c r="I1081" s="143"/>
      <c r="J1081" s="143"/>
    </row>
    <row r="1082" spans="2:10" ht="12.75" customHeight="1">
      <c r="B1082" s="252" t="s">
        <v>273</v>
      </c>
      <c r="C1082" s="165" t="s">
        <v>243</v>
      </c>
      <c r="D1082" s="165" t="s">
        <v>251</v>
      </c>
      <c r="E1082" s="182" t="s">
        <v>590</v>
      </c>
      <c r="F1082" s="165" t="s">
        <v>291</v>
      </c>
      <c r="G1082" s="165" t="s">
        <v>332</v>
      </c>
      <c r="H1082" s="143">
        <f>'Прил. 8'!I494</f>
        <v>178.8</v>
      </c>
      <c r="I1082" s="143"/>
      <c r="J1082" s="143"/>
    </row>
    <row r="1083" spans="2:10" ht="12.75" customHeight="1">
      <c r="B1083" s="253" t="s">
        <v>292</v>
      </c>
      <c r="C1083" s="165" t="s">
        <v>243</v>
      </c>
      <c r="D1083" s="165" t="s">
        <v>251</v>
      </c>
      <c r="E1083" s="182" t="s">
        <v>590</v>
      </c>
      <c r="F1083" s="165" t="s">
        <v>293</v>
      </c>
      <c r="G1083" s="165"/>
      <c r="H1083" s="143">
        <f>H1084</f>
        <v>1.6</v>
      </c>
      <c r="I1083" s="143"/>
      <c r="J1083" s="143"/>
    </row>
    <row r="1084" spans="2:10" ht="12.75" customHeight="1">
      <c r="B1084" s="253" t="s">
        <v>294</v>
      </c>
      <c r="C1084" s="165" t="s">
        <v>243</v>
      </c>
      <c r="D1084" s="165" t="s">
        <v>251</v>
      </c>
      <c r="E1084" s="182" t="s">
        <v>590</v>
      </c>
      <c r="F1084" s="165" t="s">
        <v>295</v>
      </c>
      <c r="G1084" s="165"/>
      <c r="H1084" s="143">
        <f>H1085</f>
        <v>1.6</v>
      </c>
      <c r="I1084" s="143"/>
      <c r="J1084" s="143"/>
    </row>
    <row r="1085" spans="2:10" ht="12.75" customHeight="1">
      <c r="B1085" s="252" t="s">
        <v>273</v>
      </c>
      <c r="C1085" s="165" t="s">
        <v>243</v>
      </c>
      <c r="D1085" s="165" t="s">
        <v>251</v>
      </c>
      <c r="E1085" s="182" t="s">
        <v>590</v>
      </c>
      <c r="F1085" s="165" t="s">
        <v>295</v>
      </c>
      <c r="G1085" s="165" t="s">
        <v>332</v>
      </c>
      <c r="H1085" s="143">
        <f>'Прил. 8'!I497</f>
        <v>1.6</v>
      </c>
      <c r="I1085" s="143"/>
      <c r="J1085" s="143"/>
    </row>
    <row r="1086" spans="2:10" ht="12.75" customHeight="1">
      <c r="B1086" s="144" t="s">
        <v>252</v>
      </c>
      <c r="C1086" s="101" t="s">
        <v>253</v>
      </c>
      <c r="D1086" s="101"/>
      <c r="E1086" s="101"/>
      <c r="F1086" s="101"/>
      <c r="G1086" s="101"/>
      <c r="H1086" s="142">
        <f>H1089</f>
        <v>352</v>
      </c>
      <c r="I1086" s="142">
        <f>I1089</f>
        <v>352</v>
      </c>
      <c r="J1086" s="142">
        <f>J1089</f>
        <v>352</v>
      </c>
    </row>
    <row r="1087" spans="2:10" ht="12.75" customHeight="1">
      <c r="B1087" s="144" t="s">
        <v>272</v>
      </c>
      <c r="C1087" s="101"/>
      <c r="D1087" s="101"/>
      <c r="E1087" s="101"/>
      <c r="F1087" s="101"/>
      <c r="G1087" s="101" t="s">
        <v>296</v>
      </c>
      <c r="H1087" s="142">
        <f>H1101+H1107+H1104</f>
        <v>352</v>
      </c>
      <c r="I1087" s="142">
        <f>I1101+I1107</f>
        <v>352</v>
      </c>
      <c r="J1087" s="142">
        <f>J1101+J1107</f>
        <v>352</v>
      </c>
    </row>
    <row r="1088" spans="2:10" ht="12.75" customHeight="1" hidden="1">
      <c r="B1088" s="144" t="s">
        <v>591</v>
      </c>
      <c r="C1088" s="101"/>
      <c r="D1088" s="101"/>
      <c r="E1088" s="101"/>
      <c r="F1088" s="101"/>
      <c r="G1088" s="101"/>
      <c r="H1088" s="142"/>
      <c r="I1088" s="143"/>
      <c r="J1088" s="143"/>
    </row>
    <row r="1089" spans="2:10" ht="12.75" customHeight="1">
      <c r="B1089" s="188" t="s">
        <v>254</v>
      </c>
      <c r="C1089" s="146" t="s">
        <v>253</v>
      </c>
      <c r="D1089" s="146" t="s">
        <v>255</v>
      </c>
      <c r="E1089" s="101"/>
      <c r="F1089" s="101"/>
      <c r="G1089" s="101"/>
      <c r="H1089" s="142">
        <f>H1092</f>
        <v>352</v>
      </c>
      <c r="I1089" s="142">
        <f>I1092</f>
        <v>352</v>
      </c>
      <c r="J1089" s="142">
        <f>J1092</f>
        <v>352</v>
      </c>
    </row>
    <row r="1090" spans="2:10" s="254" customFormat="1" ht="18.75" customHeight="1" hidden="1">
      <c r="B1090" s="171"/>
      <c r="C1090" s="255"/>
      <c r="D1090" s="255"/>
      <c r="E1090" s="255"/>
      <c r="F1090" s="255"/>
      <c r="G1090" s="255"/>
      <c r="H1090" s="256"/>
      <c r="I1090" s="256"/>
      <c r="J1090" s="256"/>
    </row>
    <row r="1091" spans="2:10" s="254" customFormat="1" ht="12.75" customHeight="1" hidden="1">
      <c r="B1091" s="171"/>
      <c r="C1091" s="255"/>
      <c r="D1091" s="255"/>
      <c r="E1091" s="255"/>
      <c r="F1091" s="255"/>
      <c r="G1091" s="255"/>
      <c r="H1091" s="256"/>
      <c r="I1091" s="256"/>
      <c r="J1091" s="256"/>
    </row>
    <row r="1092" spans="2:10" ht="27.75" customHeight="1">
      <c r="B1092" s="168" t="s">
        <v>592</v>
      </c>
      <c r="C1092" s="102" t="s">
        <v>253</v>
      </c>
      <c r="D1092" s="102" t="s">
        <v>255</v>
      </c>
      <c r="E1092" s="150" t="s">
        <v>593</v>
      </c>
      <c r="F1092" s="102"/>
      <c r="G1092" s="102"/>
      <c r="H1092" s="143">
        <f>H1095</f>
        <v>352</v>
      </c>
      <c r="I1092" s="143">
        <f>I1095</f>
        <v>352</v>
      </c>
      <c r="J1092" s="143">
        <f>J1095</f>
        <v>352</v>
      </c>
    </row>
    <row r="1093" spans="2:10" ht="12.75" customHeight="1" hidden="1">
      <c r="B1093" s="154"/>
      <c r="C1093" s="102" t="s">
        <v>253</v>
      </c>
      <c r="D1093" s="102" t="s">
        <v>255</v>
      </c>
      <c r="E1093" s="150" t="s">
        <v>594</v>
      </c>
      <c r="F1093" s="102"/>
      <c r="G1093" s="102"/>
      <c r="H1093" s="143">
        <f>H1094+H1109+H1114+H1122</f>
        <v>352</v>
      </c>
      <c r="I1093" s="143"/>
      <c r="J1093" s="143"/>
    </row>
    <row r="1094" spans="2:10" ht="12.75" customHeight="1" hidden="1">
      <c r="B1094" s="154"/>
      <c r="C1094" s="102" t="s">
        <v>253</v>
      </c>
      <c r="D1094" s="102" t="s">
        <v>255</v>
      </c>
      <c r="E1094" s="150" t="s">
        <v>595</v>
      </c>
      <c r="F1094" s="102"/>
      <c r="G1094" s="102"/>
      <c r="H1094" s="143">
        <f>H1095</f>
        <v>352</v>
      </c>
      <c r="I1094" s="143"/>
      <c r="J1094" s="143"/>
    </row>
    <row r="1095" spans="2:10" ht="12.75" customHeight="1">
      <c r="B1095" s="154" t="s">
        <v>300</v>
      </c>
      <c r="C1095" s="102" t="s">
        <v>253</v>
      </c>
      <c r="D1095" s="102" t="s">
        <v>255</v>
      </c>
      <c r="E1095" s="150" t="s">
        <v>596</v>
      </c>
      <c r="F1095" s="102"/>
      <c r="G1095" s="102"/>
      <c r="H1095" s="143">
        <f>H1099+H1105+H1102</f>
        <v>352</v>
      </c>
      <c r="I1095" s="143">
        <f>I1099+I1105</f>
        <v>352</v>
      </c>
      <c r="J1095" s="143">
        <f>J1099+J1105</f>
        <v>352</v>
      </c>
    </row>
    <row r="1096" spans="2:10" ht="25.5" customHeight="1" hidden="1">
      <c r="B1096" s="154"/>
      <c r="C1096" s="102"/>
      <c r="D1096" s="102"/>
      <c r="E1096" s="150"/>
      <c r="F1096" s="102"/>
      <c r="G1096" s="102"/>
      <c r="H1096" s="143">
        <f>H1097</f>
        <v>0</v>
      </c>
      <c r="I1096" s="143"/>
      <c r="J1096" s="143"/>
    </row>
    <row r="1097" spans="2:10" ht="12.75" customHeight="1" hidden="1">
      <c r="B1097" s="154"/>
      <c r="C1097" s="102"/>
      <c r="D1097" s="102"/>
      <c r="E1097" s="150"/>
      <c r="F1097" s="102"/>
      <c r="G1097" s="102"/>
      <c r="H1097" s="143">
        <f>H1098</f>
        <v>0</v>
      </c>
      <c r="I1097" s="143"/>
      <c r="J1097" s="143"/>
    </row>
    <row r="1098" spans="2:10" ht="14.25" customHeight="1" hidden="1">
      <c r="B1098" s="154"/>
      <c r="C1098" s="102"/>
      <c r="D1098" s="102"/>
      <c r="E1098" s="150"/>
      <c r="F1098" s="102"/>
      <c r="G1098" s="102"/>
      <c r="H1098" s="143"/>
      <c r="I1098" s="143"/>
      <c r="J1098" s="143"/>
    </row>
    <row r="1099" spans="2:10" ht="12.75" customHeight="1">
      <c r="B1099" s="157" t="s">
        <v>288</v>
      </c>
      <c r="C1099" s="102" t="s">
        <v>253</v>
      </c>
      <c r="D1099" s="102" t="s">
        <v>255</v>
      </c>
      <c r="E1099" s="150" t="s">
        <v>596</v>
      </c>
      <c r="F1099" s="102" t="s">
        <v>289</v>
      </c>
      <c r="G1099" s="102"/>
      <c r="H1099" s="143">
        <f aca="true" t="shared" si="149" ref="H1099:J1100">H1100</f>
        <v>327</v>
      </c>
      <c r="I1099" s="143">
        <f t="shared" si="149"/>
        <v>327</v>
      </c>
      <c r="J1099" s="143">
        <f t="shared" si="149"/>
        <v>327</v>
      </c>
    </row>
    <row r="1100" spans="2:10" ht="12.75" customHeight="1">
      <c r="B1100" s="157" t="s">
        <v>290</v>
      </c>
      <c r="C1100" s="102" t="s">
        <v>253</v>
      </c>
      <c r="D1100" s="102" t="s">
        <v>255</v>
      </c>
      <c r="E1100" s="150" t="s">
        <v>596</v>
      </c>
      <c r="F1100" s="102" t="s">
        <v>291</v>
      </c>
      <c r="G1100" s="102"/>
      <c r="H1100" s="143">
        <f t="shared" si="149"/>
        <v>327</v>
      </c>
      <c r="I1100" s="143">
        <f t="shared" si="149"/>
        <v>327</v>
      </c>
      <c r="J1100" s="143">
        <f t="shared" si="149"/>
        <v>327</v>
      </c>
    </row>
    <row r="1101" spans="2:10" ht="12.75" customHeight="1">
      <c r="B1101" s="158" t="s">
        <v>272</v>
      </c>
      <c r="C1101" s="102" t="s">
        <v>253</v>
      </c>
      <c r="D1101" s="102" t="s">
        <v>255</v>
      </c>
      <c r="E1101" s="150" t="s">
        <v>596</v>
      </c>
      <c r="F1101" s="102" t="s">
        <v>291</v>
      </c>
      <c r="G1101" s="102" t="s">
        <v>296</v>
      </c>
      <c r="H1101" s="143">
        <f>'Прил. 8'!I1001</f>
        <v>327</v>
      </c>
      <c r="I1101" s="143">
        <f>'Прил. 8'!J1001</f>
        <v>327</v>
      </c>
      <c r="J1101" s="143">
        <f>'Прил. 8'!K1001</f>
        <v>327</v>
      </c>
    </row>
    <row r="1102" spans="2:10" ht="12.75" customHeight="1">
      <c r="B1102" s="154" t="s">
        <v>320</v>
      </c>
      <c r="C1102" s="102" t="s">
        <v>253</v>
      </c>
      <c r="D1102" s="102" t="s">
        <v>255</v>
      </c>
      <c r="E1102" s="150" t="s">
        <v>596</v>
      </c>
      <c r="F1102" s="102" t="s">
        <v>319</v>
      </c>
      <c r="G1102" s="102"/>
      <c r="H1102" s="143">
        <f aca="true" t="shared" si="150" ref="H1102:J1103">H1103</f>
        <v>0</v>
      </c>
      <c r="I1102" s="143">
        <f t="shared" si="150"/>
        <v>0</v>
      </c>
      <c r="J1102" s="143">
        <f t="shared" si="150"/>
        <v>0</v>
      </c>
    </row>
    <row r="1103" spans="2:10" ht="12.75" customHeight="1">
      <c r="B1103" s="162" t="s">
        <v>597</v>
      </c>
      <c r="C1103" s="102" t="s">
        <v>253</v>
      </c>
      <c r="D1103" s="102" t="s">
        <v>255</v>
      </c>
      <c r="E1103" s="150" t="s">
        <v>596</v>
      </c>
      <c r="F1103" s="102" t="s">
        <v>324</v>
      </c>
      <c r="G1103" s="102"/>
      <c r="H1103" s="143">
        <f t="shared" si="150"/>
        <v>0</v>
      </c>
      <c r="I1103" s="143">
        <f t="shared" si="150"/>
        <v>0</v>
      </c>
      <c r="J1103" s="143">
        <f t="shared" si="150"/>
        <v>0</v>
      </c>
    </row>
    <row r="1104" spans="2:10" ht="12.75" customHeight="1">
      <c r="B1104" s="162" t="s">
        <v>597</v>
      </c>
      <c r="C1104" s="102" t="s">
        <v>253</v>
      </c>
      <c r="D1104" s="102" t="s">
        <v>255</v>
      </c>
      <c r="E1104" s="150" t="s">
        <v>596</v>
      </c>
      <c r="F1104" s="102" t="s">
        <v>324</v>
      </c>
      <c r="G1104" s="102" t="s">
        <v>296</v>
      </c>
      <c r="H1104" s="143">
        <f>'Прил. 8'!I1004</f>
        <v>0</v>
      </c>
      <c r="I1104" s="143">
        <f>'Прил. 8'!J1004</f>
        <v>0</v>
      </c>
      <c r="J1104" s="143">
        <f>'Прил. 8'!K1004</f>
        <v>0</v>
      </c>
    </row>
    <row r="1105" spans="2:10" ht="14.25" customHeight="1">
      <c r="B1105" s="156" t="s">
        <v>292</v>
      </c>
      <c r="C1105" s="102" t="s">
        <v>253</v>
      </c>
      <c r="D1105" s="102" t="s">
        <v>255</v>
      </c>
      <c r="E1105" s="150" t="s">
        <v>596</v>
      </c>
      <c r="F1105" s="102" t="s">
        <v>293</v>
      </c>
      <c r="G1105" s="102"/>
      <c r="H1105" s="143">
        <f aca="true" t="shared" si="151" ref="H1105:J1106">H1106</f>
        <v>25</v>
      </c>
      <c r="I1105" s="143">
        <f t="shared" si="151"/>
        <v>25</v>
      </c>
      <c r="J1105" s="143">
        <f t="shared" si="151"/>
        <v>25</v>
      </c>
    </row>
    <row r="1106" spans="2:10" ht="14.25" customHeight="1">
      <c r="B1106" s="156" t="s">
        <v>294</v>
      </c>
      <c r="C1106" s="102" t="s">
        <v>253</v>
      </c>
      <c r="D1106" s="102" t="s">
        <v>255</v>
      </c>
      <c r="E1106" s="150" t="s">
        <v>596</v>
      </c>
      <c r="F1106" s="102" t="s">
        <v>295</v>
      </c>
      <c r="G1106" s="102"/>
      <c r="H1106" s="143">
        <f t="shared" si="151"/>
        <v>25</v>
      </c>
      <c r="I1106" s="143">
        <f t="shared" si="151"/>
        <v>25</v>
      </c>
      <c r="J1106" s="143">
        <f t="shared" si="151"/>
        <v>25</v>
      </c>
    </row>
    <row r="1107" spans="2:10" ht="14.25" customHeight="1">
      <c r="B1107" s="158" t="s">
        <v>272</v>
      </c>
      <c r="C1107" s="102" t="s">
        <v>253</v>
      </c>
      <c r="D1107" s="102" t="s">
        <v>255</v>
      </c>
      <c r="E1107" s="150" t="s">
        <v>596</v>
      </c>
      <c r="F1107" s="102" t="s">
        <v>295</v>
      </c>
      <c r="G1107" s="102" t="s">
        <v>296</v>
      </c>
      <c r="H1107" s="143">
        <f>'Прил. 8'!I1007</f>
        <v>25</v>
      </c>
      <c r="I1107" s="143">
        <f>'Прил. 8'!J1007</f>
        <v>25</v>
      </c>
      <c r="J1107" s="143">
        <f>'Прил. 8'!K1007</f>
        <v>25</v>
      </c>
    </row>
    <row r="1108" spans="2:10" ht="14.25" customHeight="1" hidden="1">
      <c r="B1108" s="154"/>
      <c r="C1108" s="102"/>
      <c r="D1108" s="102"/>
      <c r="E1108" s="150"/>
      <c r="F1108" s="102"/>
      <c r="G1108" s="102"/>
      <c r="H1108" s="143"/>
      <c r="I1108" s="143"/>
      <c r="J1108" s="143"/>
    </row>
    <row r="1109" spans="2:10" ht="12.75" customHeight="1" hidden="1">
      <c r="B1109" s="154"/>
      <c r="C1109" s="102"/>
      <c r="D1109" s="102"/>
      <c r="E1109" s="150"/>
      <c r="F1109" s="102"/>
      <c r="G1109" s="102"/>
      <c r="H1109" s="143">
        <f>H1110</f>
        <v>0</v>
      </c>
      <c r="I1109" s="143"/>
      <c r="J1109" s="143"/>
    </row>
    <row r="1110" spans="2:10" ht="12.75" customHeight="1" hidden="1">
      <c r="B1110" s="159"/>
      <c r="C1110" s="102"/>
      <c r="D1110" s="102"/>
      <c r="E1110" s="150"/>
      <c r="F1110" s="102"/>
      <c r="G1110" s="102"/>
      <c r="H1110" s="143">
        <f>H1111</f>
        <v>0</v>
      </c>
      <c r="I1110" s="143"/>
      <c r="J1110" s="143"/>
    </row>
    <row r="1111" spans="2:10" ht="12.75" customHeight="1" hidden="1">
      <c r="B1111" s="157"/>
      <c r="C1111" s="102"/>
      <c r="D1111" s="102"/>
      <c r="E1111" s="150"/>
      <c r="F1111" s="102"/>
      <c r="G1111" s="102"/>
      <c r="H1111" s="143">
        <f>H1112</f>
        <v>0</v>
      </c>
      <c r="I1111" s="143"/>
      <c r="J1111" s="143"/>
    </row>
    <row r="1112" spans="2:10" ht="12.75" customHeight="1" hidden="1">
      <c r="B1112" s="157"/>
      <c r="C1112" s="102"/>
      <c r="D1112" s="102"/>
      <c r="E1112" s="150"/>
      <c r="F1112" s="102"/>
      <c r="G1112" s="102"/>
      <c r="H1112" s="143">
        <f>H1113</f>
        <v>0</v>
      </c>
      <c r="I1112" s="143"/>
      <c r="J1112" s="143"/>
    </row>
    <row r="1113" spans="2:10" ht="14.25" customHeight="1" hidden="1">
      <c r="B1113" s="154"/>
      <c r="C1113" s="102"/>
      <c r="D1113" s="102"/>
      <c r="E1113" s="150"/>
      <c r="F1113" s="102"/>
      <c r="G1113" s="102">
        <v>2</v>
      </c>
      <c r="H1113" s="143"/>
      <c r="I1113" s="143"/>
      <c r="J1113" s="143"/>
    </row>
    <row r="1114" spans="2:10" ht="12.75" customHeight="1" hidden="1">
      <c r="B1114" s="154"/>
      <c r="C1114" s="102"/>
      <c r="D1114" s="102"/>
      <c r="E1114" s="150"/>
      <c r="F1114" s="102"/>
      <c r="G1114" s="102"/>
      <c r="H1114" s="143">
        <f>H1115</f>
        <v>0</v>
      </c>
      <c r="I1114" s="143"/>
      <c r="J1114" s="143"/>
    </row>
    <row r="1115" spans="2:10" ht="12.75" customHeight="1" hidden="1">
      <c r="B1115" s="159"/>
      <c r="C1115" s="102"/>
      <c r="D1115" s="102"/>
      <c r="E1115" s="150"/>
      <c r="F1115" s="102"/>
      <c r="G1115" s="102"/>
      <c r="H1115" s="143">
        <f>H1116+H1119</f>
        <v>0</v>
      </c>
      <c r="I1115" s="143"/>
      <c r="J1115" s="143"/>
    </row>
    <row r="1116" spans="2:10" ht="25.5" customHeight="1" hidden="1">
      <c r="B1116" s="154"/>
      <c r="C1116" s="102"/>
      <c r="D1116" s="102"/>
      <c r="E1116" s="150"/>
      <c r="F1116" s="102"/>
      <c r="G1116" s="102"/>
      <c r="H1116" s="143">
        <f>H1117</f>
        <v>0</v>
      </c>
      <c r="I1116" s="143"/>
      <c r="J1116" s="143"/>
    </row>
    <row r="1117" spans="2:10" ht="12.75" customHeight="1" hidden="1">
      <c r="B1117" s="154"/>
      <c r="C1117" s="102"/>
      <c r="D1117" s="102"/>
      <c r="E1117" s="150"/>
      <c r="F1117" s="102"/>
      <c r="G1117" s="102"/>
      <c r="H1117" s="143">
        <f>H1118</f>
        <v>0</v>
      </c>
      <c r="I1117" s="143"/>
      <c r="J1117" s="143"/>
    </row>
    <row r="1118" spans="2:10" ht="14.25" customHeight="1" hidden="1">
      <c r="B1118" s="154"/>
      <c r="C1118" s="102"/>
      <c r="D1118" s="102"/>
      <c r="E1118" s="150"/>
      <c r="F1118" s="102"/>
      <c r="G1118" s="102" t="s">
        <v>296</v>
      </c>
      <c r="H1118" s="143"/>
      <c r="I1118" s="143"/>
      <c r="J1118" s="143"/>
    </row>
    <row r="1119" spans="2:10" ht="12.75" customHeight="1" hidden="1">
      <c r="B1119" s="157"/>
      <c r="C1119" s="102"/>
      <c r="D1119" s="102"/>
      <c r="E1119" s="150"/>
      <c r="F1119" s="102"/>
      <c r="G1119" s="102"/>
      <c r="H1119" s="143">
        <f>H1120</f>
        <v>0</v>
      </c>
      <c r="I1119" s="143"/>
      <c r="J1119" s="143"/>
    </row>
    <row r="1120" spans="2:10" ht="12.75" customHeight="1" hidden="1">
      <c r="B1120" s="157"/>
      <c r="C1120" s="102"/>
      <c r="D1120" s="102"/>
      <c r="E1120" s="150"/>
      <c r="F1120" s="102"/>
      <c r="G1120" s="102"/>
      <c r="H1120" s="143">
        <f>H1121</f>
        <v>0</v>
      </c>
      <c r="I1120" s="143"/>
      <c r="J1120" s="143"/>
    </row>
    <row r="1121" spans="2:10" ht="14.25" customHeight="1" hidden="1">
      <c r="B1121" s="154"/>
      <c r="C1121" s="102"/>
      <c r="D1121" s="102"/>
      <c r="E1121" s="150"/>
      <c r="F1121" s="102"/>
      <c r="G1121" s="102">
        <v>2</v>
      </c>
      <c r="H1121" s="143"/>
      <c r="I1121" s="143"/>
      <c r="J1121" s="143"/>
    </row>
    <row r="1122" spans="2:10" ht="12.75" customHeight="1" hidden="1">
      <c r="B1122" s="257"/>
      <c r="C1122" s="102"/>
      <c r="D1122" s="102"/>
      <c r="E1122" s="170"/>
      <c r="F1122" s="160"/>
      <c r="G1122" s="160"/>
      <c r="H1122" s="143">
        <f>H1123</f>
        <v>0</v>
      </c>
      <c r="I1122" s="143"/>
      <c r="J1122" s="143"/>
    </row>
    <row r="1123" spans="2:10" ht="12.75" customHeight="1" hidden="1">
      <c r="B1123" s="159"/>
      <c r="C1123" s="102"/>
      <c r="D1123" s="102"/>
      <c r="E1123" s="96"/>
      <c r="F1123" s="160"/>
      <c r="G1123" s="160"/>
      <c r="H1123" s="143">
        <f>H1124</f>
        <v>0</v>
      </c>
      <c r="I1123" s="143"/>
      <c r="J1123" s="143"/>
    </row>
    <row r="1124" spans="2:10" ht="12.75" customHeight="1" hidden="1">
      <c r="B1124" s="154"/>
      <c r="C1124" s="102"/>
      <c r="D1124" s="102"/>
      <c r="E1124" s="96"/>
      <c r="F1124" s="102"/>
      <c r="G1124" s="102"/>
      <c r="H1124" s="143">
        <f>H1125</f>
        <v>0</v>
      </c>
      <c r="I1124" s="143"/>
      <c r="J1124" s="143"/>
    </row>
    <row r="1125" spans="2:10" ht="12.75" customHeight="1" hidden="1">
      <c r="B1125" s="154"/>
      <c r="C1125" s="102"/>
      <c r="D1125" s="102"/>
      <c r="E1125" s="96"/>
      <c r="F1125" s="102"/>
      <c r="G1125" s="102"/>
      <c r="H1125" s="143">
        <f>H1126</f>
        <v>0</v>
      </c>
      <c r="I1125" s="143"/>
      <c r="J1125" s="143"/>
    </row>
    <row r="1126" spans="2:10" ht="14.25" customHeight="1" hidden="1">
      <c r="B1126" s="154"/>
      <c r="C1126" s="102"/>
      <c r="D1126" s="102"/>
      <c r="E1126" s="96"/>
      <c r="F1126" s="102"/>
      <c r="G1126" s="102">
        <v>2</v>
      </c>
      <c r="H1126" s="143"/>
      <c r="I1126" s="143"/>
      <c r="J1126" s="143"/>
    </row>
    <row r="1127" spans="2:10" ht="15" customHeight="1">
      <c r="B1127" s="222" t="s">
        <v>256</v>
      </c>
      <c r="C1127" s="98">
        <v>1300</v>
      </c>
      <c r="D1127" s="96"/>
      <c r="E1127" s="160"/>
      <c r="F1127" s="160"/>
      <c r="G1127" s="160"/>
      <c r="H1127" s="142">
        <f>H1129</f>
        <v>450</v>
      </c>
      <c r="I1127" s="142">
        <f>I1129</f>
        <v>288</v>
      </c>
      <c r="J1127" s="142">
        <f>J1129</f>
        <v>0</v>
      </c>
    </row>
    <row r="1128" spans="2:10" ht="15" customHeight="1">
      <c r="B1128" s="144" t="s">
        <v>272</v>
      </c>
      <c r="C1128" s="96"/>
      <c r="D1128" s="96"/>
      <c r="E1128" s="101"/>
      <c r="F1128" s="101"/>
      <c r="G1128" s="101" t="s">
        <v>296</v>
      </c>
      <c r="H1128" s="142">
        <f>H1133</f>
        <v>450</v>
      </c>
      <c r="I1128" s="142">
        <f>I1133</f>
        <v>288</v>
      </c>
      <c r="J1128" s="142">
        <f>J1133</f>
        <v>0</v>
      </c>
    </row>
    <row r="1129" spans="2:10" ht="15" customHeight="1">
      <c r="B1129" s="157" t="s">
        <v>276</v>
      </c>
      <c r="C1129" s="96">
        <v>1300</v>
      </c>
      <c r="D1129" s="96">
        <v>1301</v>
      </c>
      <c r="E1129" s="102" t="s">
        <v>277</v>
      </c>
      <c r="F1129" s="160"/>
      <c r="G1129" s="160"/>
      <c r="H1129" s="143">
        <f aca="true" t="shared" si="152" ref="H1129:J1132">H1130</f>
        <v>450</v>
      </c>
      <c r="I1129" s="143">
        <f t="shared" si="152"/>
        <v>288</v>
      </c>
      <c r="J1129" s="143">
        <f t="shared" si="152"/>
        <v>0</v>
      </c>
    </row>
    <row r="1130" spans="2:10" ht="15" customHeight="1">
      <c r="B1130" s="158" t="s">
        <v>598</v>
      </c>
      <c r="C1130" s="96">
        <v>1300</v>
      </c>
      <c r="D1130" s="96">
        <v>1301</v>
      </c>
      <c r="E1130" s="96" t="s">
        <v>599</v>
      </c>
      <c r="F1130" s="160"/>
      <c r="G1130" s="160"/>
      <c r="H1130" s="143">
        <f t="shared" si="152"/>
        <v>450</v>
      </c>
      <c r="I1130" s="143">
        <f t="shared" si="152"/>
        <v>288</v>
      </c>
      <c r="J1130" s="143">
        <f t="shared" si="152"/>
        <v>0</v>
      </c>
    </row>
    <row r="1131" spans="2:10" ht="15" customHeight="1">
      <c r="B1131" s="158" t="s">
        <v>600</v>
      </c>
      <c r="C1131" s="96">
        <v>1300</v>
      </c>
      <c r="D1131" s="96">
        <v>1301</v>
      </c>
      <c r="E1131" s="96" t="s">
        <v>599</v>
      </c>
      <c r="F1131" s="96">
        <v>700</v>
      </c>
      <c r="G1131" s="160"/>
      <c r="H1131" s="143">
        <f t="shared" si="152"/>
        <v>450</v>
      </c>
      <c r="I1131" s="143">
        <f t="shared" si="152"/>
        <v>288</v>
      </c>
      <c r="J1131" s="143">
        <f t="shared" si="152"/>
        <v>0</v>
      </c>
    </row>
    <row r="1132" spans="2:10" ht="15" customHeight="1">
      <c r="B1132" s="158" t="s">
        <v>601</v>
      </c>
      <c r="C1132" s="96">
        <v>1300</v>
      </c>
      <c r="D1132" s="96">
        <v>1301</v>
      </c>
      <c r="E1132" s="96" t="s">
        <v>599</v>
      </c>
      <c r="F1132" s="96">
        <v>730</v>
      </c>
      <c r="G1132" s="160"/>
      <c r="H1132" s="143">
        <f t="shared" si="152"/>
        <v>450</v>
      </c>
      <c r="I1132" s="143">
        <f t="shared" si="152"/>
        <v>288</v>
      </c>
      <c r="J1132" s="143">
        <f t="shared" si="152"/>
        <v>0</v>
      </c>
    </row>
    <row r="1133" spans="2:10" ht="14.25" customHeight="1">
      <c r="B1133" s="158" t="s">
        <v>272</v>
      </c>
      <c r="C1133" s="96">
        <v>1300</v>
      </c>
      <c r="D1133" s="96">
        <v>1301</v>
      </c>
      <c r="E1133" s="96" t="s">
        <v>599</v>
      </c>
      <c r="F1133" s="96">
        <v>730</v>
      </c>
      <c r="G1133" s="96">
        <v>2</v>
      </c>
      <c r="H1133" s="143">
        <f>'Прил. 8'!I613</f>
        <v>450</v>
      </c>
      <c r="I1133" s="143">
        <f>'Прил. 8'!J613</f>
        <v>288</v>
      </c>
      <c r="J1133" s="143">
        <f>'Прил. 8'!K613</f>
        <v>0</v>
      </c>
    </row>
    <row r="1134" spans="2:10" ht="27.75" customHeight="1">
      <c r="B1134" s="206" t="s">
        <v>258</v>
      </c>
      <c r="C1134" s="101" t="s">
        <v>259</v>
      </c>
      <c r="D1134" s="101"/>
      <c r="E1134" s="101"/>
      <c r="F1134" s="101"/>
      <c r="G1134" s="101"/>
      <c r="H1134" s="142">
        <f>H1137+H1143</f>
        <v>9042.6</v>
      </c>
      <c r="I1134" s="142">
        <f>I1137+I1143</f>
        <v>3655.6</v>
      </c>
      <c r="J1134" s="142">
        <f>J1137+J1143</f>
        <v>3655.6</v>
      </c>
    </row>
    <row r="1135" spans="2:10" ht="12.75" customHeight="1">
      <c r="B1135" s="144" t="s">
        <v>272</v>
      </c>
      <c r="C1135" s="101"/>
      <c r="D1135" s="101"/>
      <c r="E1135" s="101"/>
      <c r="F1135" s="101"/>
      <c r="G1135" s="101" t="s">
        <v>296</v>
      </c>
      <c r="H1135" s="142">
        <f>H1148</f>
        <v>5387</v>
      </c>
      <c r="I1135" s="142">
        <f>I1148</f>
        <v>0</v>
      </c>
      <c r="J1135" s="142">
        <f>J1148</f>
        <v>0</v>
      </c>
    </row>
    <row r="1136" spans="2:10" ht="12.75" customHeight="1">
      <c r="B1136" s="144" t="s">
        <v>273</v>
      </c>
      <c r="C1136" s="101"/>
      <c r="D1136" s="101"/>
      <c r="E1136" s="101"/>
      <c r="F1136" s="101"/>
      <c r="G1136" s="101" t="s">
        <v>332</v>
      </c>
      <c r="H1136" s="142">
        <f>H1142</f>
        <v>3655.6</v>
      </c>
      <c r="I1136" s="142">
        <f>I1142</f>
        <v>3655.6</v>
      </c>
      <c r="J1136" s="142">
        <f>J1142</f>
        <v>3655.6</v>
      </c>
    </row>
    <row r="1137" spans="2:10" ht="27.75" customHeight="1">
      <c r="B1137" s="147" t="s">
        <v>260</v>
      </c>
      <c r="C1137" s="102" t="s">
        <v>259</v>
      </c>
      <c r="D1137" s="102" t="s">
        <v>261</v>
      </c>
      <c r="E1137" s="102"/>
      <c r="F1137" s="102"/>
      <c r="G1137" s="102"/>
      <c r="H1137" s="143">
        <f aca="true" t="shared" si="153" ref="H1137:J1141">H1138</f>
        <v>3655.6</v>
      </c>
      <c r="I1137" s="143">
        <f t="shared" si="153"/>
        <v>3655.6</v>
      </c>
      <c r="J1137" s="143">
        <f t="shared" si="153"/>
        <v>3655.6</v>
      </c>
    </row>
    <row r="1138" spans="2:10" ht="12.75" customHeight="1">
      <c r="B1138" s="157" t="s">
        <v>276</v>
      </c>
      <c r="C1138" s="102" t="s">
        <v>259</v>
      </c>
      <c r="D1138" s="102" t="s">
        <v>261</v>
      </c>
      <c r="E1138" s="102" t="s">
        <v>277</v>
      </c>
      <c r="F1138" s="102"/>
      <c r="G1138" s="102"/>
      <c r="H1138" s="143">
        <f t="shared" si="153"/>
        <v>3655.6</v>
      </c>
      <c r="I1138" s="143">
        <f t="shared" si="153"/>
        <v>3655.6</v>
      </c>
      <c r="J1138" s="143">
        <f t="shared" si="153"/>
        <v>3655.6</v>
      </c>
    </row>
    <row r="1139" spans="2:10" ht="27.75" customHeight="1">
      <c r="B1139" s="149" t="s">
        <v>602</v>
      </c>
      <c r="C1139" s="102" t="s">
        <v>259</v>
      </c>
      <c r="D1139" s="102" t="s">
        <v>261</v>
      </c>
      <c r="E1139" s="150" t="s">
        <v>603</v>
      </c>
      <c r="F1139" s="102"/>
      <c r="G1139" s="102"/>
      <c r="H1139" s="143">
        <f t="shared" si="153"/>
        <v>3655.6</v>
      </c>
      <c r="I1139" s="143">
        <f t="shared" si="153"/>
        <v>3655.6</v>
      </c>
      <c r="J1139" s="143">
        <f t="shared" si="153"/>
        <v>3655.6</v>
      </c>
    </row>
    <row r="1140" spans="2:10" ht="12.75" customHeight="1">
      <c r="B1140" s="147" t="s">
        <v>358</v>
      </c>
      <c r="C1140" s="102" t="s">
        <v>259</v>
      </c>
      <c r="D1140" s="102" t="s">
        <v>261</v>
      </c>
      <c r="E1140" s="150" t="s">
        <v>603</v>
      </c>
      <c r="F1140" s="102" t="s">
        <v>359</v>
      </c>
      <c r="G1140" s="102"/>
      <c r="H1140" s="143">
        <f t="shared" si="153"/>
        <v>3655.6</v>
      </c>
      <c r="I1140" s="143">
        <f t="shared" si="153"/>
        <v>3655.6</v>
      </c>
      <c r="J1140" s="143">
        <f t="shared" si="153"/>
        <v>3655.6</v>
      </c>
    </row>
    <row r="1141" spans="2:10" ht="12.75" customHeight="1">
      <c r="B1141" s="147" t="s">
        <v>604</v>
      </c>
      <c r="C1141" s="102" t="s">
        <v>259</v>
      </c>
      <c r="D1141" s="102" t="s">
        <v>261</v>
      </c>
      <c r="E1141" s="150" t="s">
        <v>603</v>
      </c>
      <c r="F1141" s="102" t="s">
        <v>605</v>
      </c>
      <c r="G1141" s="102"/>
      <c r="H1141" s="143">
        <f t="shared" si="153"/>
        <v>3655.6</v>
      </c>
      <c r="I1141" s="143">
        <f t="shared" si="153"/>
        <v>3655.6</v>
      </c>
      <c r="J1141" s="143">
        <f t="shared" si="153"/>
        <v>3655.6</v>
      </c>
    </row>
    <row r="1142" spans="2:10" ht="14.25" customHeight="1">
      <c r="B1142" s="147" t="s">
        <v>273</v>
      </c>
      <c r="C1142" s="102" t="s">
        <v>259</v>
      </c>
      <c r="D1142" s="102" t="s">
        <v>261</v>
      </c>
      <c r="E1142" s="150" t="s">
        <v>603</v>
      </c>
      <c r="F1142" s="102" t="s">
        <v>605</v>
      </c>
      <c r="G1142" s="102">
        <v>3</v>
      </c>
      <c r="H1142" s="143">
        <f>'Прил. 8'!I620</f>
        <v>3655.6</v>
      </c>
      <c r="I1142" s="143">
        <f>'Прил. 8'!J620</f>
        <v>3655.6</v>
      </c>
      <c r="J1142" s="143">
        <f>'Прил. 8'!K620</f>
        <v>3655.6</v>
      </c>
    </row>
    <row r="1143" spans="2:10" ht="12.75" customHeight="1">
      <c r="B1143" s="154" t="s">
        <v>262</v>
      </c>
      <c r="C1143" s="102" t="s">
        <v>259</v>
      </c>
      <c r="D1143" s="102" t="s">
        <v>263</v>
      </c>
      <c r="E1143" s="102"/>
      <c r="F1143" s="102"/>
      <c r="G1143" s="102"/>
      <c r="H1143" s="143">
        <f aca="true" t="shared" si="154" ref="H1143:J1147">H1144</f>
        <v>5387</v>
      </c>
      <c r="I1143" s="143">
        <f t="shared" si="154"/>
        <v>0</v>
      </c>
      <c r="J1143" s="143">
        <f t="shared" si="154"/>
        <v>0</v>
      </c>
    </row>
    <row r="1144" spans="2:10" ht="12.75" customHeight="1">
      <c r="B1144" s="157" t="s">
        <v>276</v>
      </c>
      <c r="C1144" s="102" t="s">
        <v>259</v>
      </c>
      <c r="D1144" s="102" t="s">
        <v>263</v>
      </c>
      <c r="E1144" s="102" t="s">
        <v>277</v>
      </c>
      <c r="F1144" s="102"/>
      <c r="G1144" s="102"/>
      <c r="H1144" s="143">
        <f t="shared" si="154"/>
        <v>5387</v>
      </c>
      <c r="I1144" s="143">
        <f t="shared" si="154"/>
        <v>0</v>
      </c>
      <c r="J1144" s="143">
        <f t="shared" si="154"/>
        <v>0</v>
      </c>
    </row>
    <row r="1145" spans="2:10" ht="27.75" customHeight="1">
      <c r="B1145" s="147" t="s">
        <v>606</v>
      </c>
      <c r="C1145" s="102" t="s">
        <v>259</v>
      </c>
      <c r="D1145" s="102" t="s">
        <v>263</v>
      </c>
      <c r="E1145" s="150" t="s">
        <v>607</v>
      </c>
      <c r="F1145" s="102"/>
      <c r="G1145" s="102"/>
      <c r="H1145" s="143">
        <f t="shared" si="154"/>
        <v>5387</v>
      </c>
      <c r="I1145" s="143">
        <f t="shared" si="154"/>
        <v>0</v>
      </c>
      <c r="J1145" s="143">
        <f t="shared" si="154"/>
        <v>0</v>
      </c>
    </row>
    <row r="1146" spans="2:10" ht="12.75" customHeight="1">
      <c r="B1146" s="147" t="s">
        <v>358</v>
      </c>
      <c r="C1146" s="102" t="s">
        <v>259</v>
      </c>
      <c r="D1146" s="102" t="s">
        <v>263</v>
      </c>
      <c r="E1146" s="150" t="s">
        <v>607</v>
      </c>
      <c r="F1146" s="102" t="s">
        <v>359</v>
      </c>
      <c r="G1146" s="102"/>
      <c r="H1146" s="143">
        <f t="shared" si="154"/>
        <v>5387</v>
      </c>
      <c r="I1146" s="143">
        <f t="shared" si="154"/>
        <v>0</v>
      </c>
      <c r="J1146" s="143">
        <f t="shared" si="154"/>
        <v>0</v>
      </c>
    </row>
    <row r="1147" spans="2:10" ht="12.75" customHeight="1">
      <c r="B1147" s="147" t="s">
        <v>604</v>
      </c>
      <c r="C1147" s="102" t="s">
        <v>259</v>
      </c>
      <c r="D1147" s="102" t="s">
        <v>263</v>
      </c>
      <c r="E1147" s="150" t="s">
        <v>607</v>
      </c>
      <c r="F1147" s="102" t="s">
        <v>605</v>
      </c>
      <c r="G1147" s="102"/>
      <c r="H1147" s="143">
        <f t="shared" si="154"/>
        <v>5387</v>
      </c>
      <c r="I1147" s="143">
        <f t="shared" si="154"/>
        <v>0</v>
      </c>
      <c r="J1147" s="143">
        <f t="shared" si="154"/>
        <v>0</v>
      </c>
    </row>
    <row r="1148" spans="2:10" ht="14.25" customHeight="1">
      <c r="B1148" s="147" t="s">
        <v>272</v>
      </c>
      <c r="C1148" s="102" t="s">
        <v>259</v>
      </c>
      <c r="D1148" s="102" t="s">
        <v>263</v>
      </c>
      <c r="E1148" s="150" t="s">
        <v>607</v>
      </c>
      <c r="F1148" s="102" t="s">
        <v>605</v>
      </c>
      <c r="G1148" s="102">
        <v>2</v>
      </c>
      <c r="H1148" s="143">
        <f>'Прил. 8'!I626</f>
        <v>5387</v>
      </c>
      <c r="I1148" s="143">
        <f>'Прил. 8'!J626</f>
        <v>0</v>
      </c>
      <c r="J1148" s="143">
        <f>'Прил. 8'!K626</f>
        <v>0</v>
      </c>
    </row>
    <row r="1149" spans="2:10" ht="12.75" customHeight="1">
      <c r="B1149" s="258" t="s">
        <v>264</v>
      </c>
      <c r="C1149" s="117">
        <v>9900</v>
      </c>
      <c r="D1149" s="117"/>
      <c r="E1149" s="117"/>
      <c r="F1149" s="117"/>
      <c r="G1149" s="40"/>
      <c r="H1149" s="40">
        <f aca="true" t="shared" si="155" ref="H1149:H1155">H1150</f>
        <v>0</v>
      </c>
      <c r="I1149" s="259">
        <f aca="true" t="shared" si="156" ref="I1149:I1155">I1150</f>
        <v>2741.6</v>
      </c>
      <c r="J1149" s="259">
        <f aca="true" t="shared" si="157" ref="J1149:J1155">J1150</f>
        <v>5502.1</v>
      </c>
    </row>
    <row r="1150" spans="2:10" ht="12.75" customHeight="1">
      <c r="B1150" s="260" t="s">
        <v>272</v>
      </c>
      <c r="C1150" s="117"/>
      <c r="D1150" s="117"/>
      <c r="E1150" s="117"/>
      <c r="F1150" s="117"/>
      <c r="G1150" s="261">
        <v>2</v>
      </c>
      <c r="H1150" s="261">
        <f t="shared" si="155"/>
        <v>0</v>
      </c>
      <c r="I1150" s="262">
        <f t="shared" si="156"/>
        <v>2741.6</v>
      </c>
      <c r="J1150" s="262">
        <f t="shared" si="157"/>
        <v>5502.1</v>
      </c>
    </row>
    <row r="1151" spans="2:10" ht="12.75" customHeight="1">
      <c r="B1151" s="263" t="s">
        <v>264</v>
      </c>
      <c r="C1151" s="118">
        <v>9900</v>
      </c>
      <c r="D1151" s="118">
        <v>9999</v>
      </c>
      <c r="E1151" s="118"/>
      <c r="F1151" s="118"/>
      <c r="G1151" s="261"/>
      <c r="H1151" s="261">
        <f t="shared" si="155"/>
        <v>0</v>
      </c>
      <c r="I1151" s="262">
        <f t="shared" si="156"/>
        <v>2741.6</v>
      </c>
      <c r="J1151" s="262">
        <f t="shared" si="157"/>
        <v>5502.1</v>
      </c>
    </row>
    <row r="1152" spans="2:10" ht="12.75" customHeight="1">
      <c r="B1152" s="264" t="s">
        <v>276</v>
      </c>
      <c r="C1152" s="118">
        <v>9900</v>
      </c>
      <c r="D1152" s="118">
        <v>9999</v>
      </c>
      <c r="E1152" s="102" t="s">
        <v>277</v>
      </c>
      <c r="F1152" s="118"/>
      <c r="G1152" s="261"/>
      <c r="H1152" s="261">
        <f t="shared" si="155"/>
        <v>0</v>
      </c>
      <c r="I1152" s="262">
        <f t="shared" si="156"/>
        <v>2741.6</v>
      </c>
      <c r="J1152" s="262">
        <f t="shared" si="157"/>
        <v>5502.1</v>
      </c>
    </row>
    <row r="1153" spans="2:10" ht="12.75" customHeight="1">
      <c r="B1153" s="263" t="s">
        <v>608</v>
      </c>
      <c r="C1153" s="118">
        <v>9900</v>
      </c>
      <c r="D1153" s="118">
        <v>9999</v>
      </c>
      <c r="E1153" s="102" t="s">
        <v>609</v>
      </c>
      <c r="F1153" s="118"/>
      <c r="G1153" s="261"/>
      <c r="H1153" s="261">
        <f t="shared" si="155"/>
        <v>0</v>
      </c>
      <c r="I1153" s="262">
        <f t="shared" si="156"/>
        <v>2741.6</v>
      </c>
      <c r="J1153" s="262">
        <f t="shared" si="157"/>
        <v>5502.1</v>
      </c>
    </row>
    <row r="1154" spans="2:10" ht="12.75" customHeight="1">
      <c r="B1154" s="264" t="s">
        <v>292</v>
      </c>
      <c r="C1154" s="118">
        <v>9900</v>
      </c>
      <c r="D1154" s="118">
        <v>9999</v>
      </c>
      <c r="E1154" s="102" t="s">
        <v>609</v>
      </c>
      <c r="F1154" s="118">
        <v>800</v>
      </c>
      <c r="G1154" s="261"/>
      <c r="H1154" s="261">
        <f t="shared" si="155"/>
        <v>0</v>
      </c>
      <c r="I1154" s="262">
        <f t="shared" si="156"/>
        <v>2741.6</v>
      </c>
      <c r="J1154" s="262">
        <f t="shared" si="157"/>
        <v>5502.1</v>
      </c>
    </row>
    <row r="1155" spans="2:10" ht="12.75" customHeight="1">
      <c r="B1155" s="264" t="s">
        <v>309</v>
      </c>
      <c r="C1155" s="118">
        <v>9900</v>
      </c>
      <c r="D1155" s="118">
        <v>9999</v>
      </c>
      <c r="E1155" s="102" t="s">
        <v>609</v>
      </c>
      <c r="F1155" s="118">
        <v>870</v>
      </c>
      <c r="G1155" s="261"/>
      <c r="H1155" s="261">
        <f t="shared" si="155"/>
        <v>0</v>
      </c>
      <c r="I1155" s="262">
        <f t="shared" si="156"/>
        <v>2741.6</v>
      </c>
      <c r="J1155" s="262">
        <f t="shared" si="157"/>
        <v>5502.1</v>
      </c>
    </row>
    <row r="1156" spans="2:10" ht="12.75" customHeight="1">
      <c r="B1156" s="153" t="s">
        <v>272</v>
      </c>
      <c r="C1156" s="118">
        <v>9900</v>
      </c>
      <c r="D1156" s="118">
        <v>9999</v>
      </c>
      <c r="E1156" s="102" t="s">
        <v>609</v>
      </c>
      <c r="F1156" s="118">
        <v>870</v>
      </c>
      <c r="G1156" s="261">
        <v>2</v>
      </c>
      <c r="H1156" s="261">
        <f>'Прил. 8'!I634</f>
        <v>0</v>
      </c>
      <c r="I1156" s="262">
        <f>'Прил. 8'!J634</f>
        <v>2741.6</v>
      </c>
      <c r="J1156" s="262">
        <f>'Прил. 8'!K634</f>
        <v>5502.1</v>
      </c>
    </row>
    <row r="1157" ht="12.75" customHeight="1">
      <c r="E1157" s="265"/>
    </row>
  </sheetData>
  <sheetProtection selectLockedCells="1" selectUnlockedCells="1"/>
  <mergeCells count="10">
    <mergeCell ref="C7:J7"/>
    <mergeCell ref="B8:J8"/>
    <mergeCell ref="B9:J9"/>
    <mergeCell ref="B11:J11"/>
    <mergeCell ref="I1:J1"/>
    <mergeCell ref="B2:J2"/>
    <mergeCell ref="B3:J3"/>
    <mergeCell ref="B4:J4"/>
    <mergeCell ref="C5:J5"/>
    <mergeCell ref="G6:J6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46" r:id="rId1"/>
  <rowBreaks count="1" manualBreakCount="1">
    <brk id="2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09"/>
  <sheetViews>
    <sheetView showGridLines="0" zoomScale="85" zoomScaleNormal="85" zoomScalePageLayoutView="0" workbookViewId="0" topLeftCell="A1">
      <selection activeCell="B5" sqref="B5:K5"/>
    </sheetView>
  </sheetViews>
  <sheetFormatPr defaultColWidth="7.00390625" defaultRowHeight="12.75"/>
  <cols>
    <col min="1" max="1" width="7.00390625" style="266" customWidth="1"/>
    <col min="2" max="2" width="107.375" style="267" customWidth="1"/>
    <col min="3" max="3" width="5.625" style="268" customWidth="1"/>
    <col min="4" max="4" width="10.00390625" style="269" customWidth="1"/>
    <col min="5" max="5" width="6.375" style="269" customWidth="1"/>
    <col min="6" max="6" width="19.00390625" style="269" customWidth="1"/>
    <col min="7" max="7" width="5.00390625" style="269" customWidth="1"/>
    <col min="8" max="8" width="2.375" style="269" customWidth="1"/>
    <col min="9" max="9" width="11.00390625" style="270" customWidth="1"/>
    <col min="10" max="10" width="10.625" style="270" customWidth="1"/>
    <col min="11" max="11" width="11.625" style="270" customWidth="1"/>
    <col min="12" max="12" width="11.875" style="271" customWidth="1"/>
    <col min="13" max="13" width="9.00390625" style="271" customWidth="1"/>
    <col min="14" max="14" width="7.00390625" style="271" customWidth="1"/>
    <col min="15" max="15" width="9.00390625" style="271" customWidth="1"/>
    <col min="16" max="16" width="8.75390625" style="271" customWidth="1"/>
    <col min="17" max="17" width="10.00390625" style="271" customWidth="1"/>
    <col min="18" max="18" width="7.00390625" style="271" customWidth="1"/>
    <col min="19" max="19" width="12.00390625" style="271" customWidth="1"/>
    <col min="20" max="31" width="7.00390625" style="271" customWidth="1"/>
    <col min="32" max="66" width="7.00390625" style="266" customWidth="1"/>
    <col min="67" max="16384" width="7.00390625" style="272" customWidth="1"/>
  </cols>
  <sheetData>
    <row r="1" spans="2:11" ht="12.75" customHeight="1">
      <c r="B1" s="273"/>
      <c r="C1" s="274"/>
      <c r="D1" s="275"/>
      <c r="E1" s="275"/>
      <c r="F1" s="275"/>
      <c r="G1" s="276"/>
      <c r="H1" s="277"/>
      <c r="I1" s="278"/>
      <c r="J1" s="506" t="s">
        <v>610</v>
      </c>
      <c r="K1" s="506"/>
    </row>
    <row r="2" spans="2:11" ht="12.75" customHeight="1">
      <c r="B2" s="507" t="s">
        <v>1</v>
      </c>
      <c r="C2" s="507"/>
      <c r="D2" s="507"/>
      <c r="E2" s="507"/>
      <c r="F2" s="507"/>
      <c r="G2" s="507"/>
      <c r="H2" s="507"/>
      <c r="I2" s="507"/>
      <c r="J2" s="507"/>
      <c r="K2" s="507"/>
    </row>
    <row r="3" spans="2:11" ht="12.75" customHeight="1">
      <c r="B3" s="507" t="s">
        <v>2</v>
      </c>
      <c r="C3" s="507"/>
      <c r="D3" s="507"/>
      <c r="E3" s="507"/>
      <c r="F3" s="507"/>
      <c r="G3" s="507"/>
      <c r="H3" s="507"/>
      <c r="I3" s="507"/>
      <c r="J3" s="507"/>
      <c r="K3" s="507"/>
    </row>
    <row r="4" spans="2:11" ht="12.75" customHeight="1">
      <c r="B4" s="481" t="s">
        <v>679</v>
      </c>
      <c r="C4" s="481"/>
      <c r="D4" s="481"/>
      <c r="E4" s="481"/>
      <c r="F4" s="481"/>
      <c r="G4" s="481"/>
      <c r="H4" s="481"/>
      <c r="I4" s="481"/>
      <c r="J4" s="481"/>
      <c r="K4" s="481"/>
    </row>
    <row r="5" spans="2:11" ht="12.75" customHeight="1"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2:11" ht="12.75" customHeight="1">
      <c r="B6" s="273"/>
      <c r="C6" s="274"/>
      <c r="D6" s="275"/>
      <c r="E6" s="275"/>
      <c r="F6" s="275"/>
      <c r="G6" s="509" t="s">
        <v>611</v>
      </c>
      <c r="H6" s="509"/>
      <c r="I6" s="509"/>
      <c r="J6" s="509"/>
      <c r="K6" s="509"/>
    </row>
    <row r="7" spans="2:11" ht="12.75" customHeight="1">
      <c r="B7" s="507" t="s">
        <v>45</v>
      </c>
      <c r="C7" s="507"/>
      <c r="D7" s="507"/>
      <c r="E7" s="507"/>
      <c r="F7" s="507"/>
      <c r="G7" s="507"/>
      <c r="H7" s="507"/>
      <c r="I7" s="507"/>
      <c r="J7" s="507"/>
      <c r="K7" s="507"/>
    </row>
    <row r="8" spans="2:11" ht="12.75" customHeight="1">
      <c r="B8" s="507" t="s">
        <v>4</v>
      </c>
      <c r="C8" s="507"/>
      <c r="D8" s="507"/>
      <c r="E8" s="507"/>
      <c r="F8" s="507"/>
      <c r="G8" s="507"/>
      <c r="H8" s="507"/>
      <c r="I8" s="507"/>
      <c r="J8" s="507"/>
      <c r="K8" s="507"/>
    </row>
    <row r="9" spans="2:11" ht="12.75" customHeight="1">
      <c r="B9" s="510" t="s">
        <v>5</v>
      </c>
      <c r="C9" s="510"/>
      <c r="D9" s="510"/>
      <c r="E9" s="510"/>
      <c r="F9" s="510"/>
      <c r="G9" s="510"/>
      <c r="H9" s="510"/>
      <c r="I9" s="510"/>
      <c r="J9" s="510"/>
      <c r="K9" s="510"/>
    </row>
    <row r="10" spans="2:9" ht="12.75" customHeight="1">
      <c r="B10" s="279"/>
      <c r="C10" s="280"/>
      <c r="D10" s="276"/>
      <c r="E10" s="276"/>
      <c r="F10" s="276"/>
      <c r="G10" s="276"/>
      <c r="H10" s="276"/>
      <c r="I10" s="281"/>
    </row>
    <row r="11" spans="2:9" ht="12.75" customHeight="1">
      <c r="B11" s="511" t="s">
        <v>612</v>
      </c>
      <c r="C11" s="511"/>
      <c r="D11" s="511"/>
      <c r="E11" s="511"/>
      <c r="F11" s="511"/>
      <c r="G11" s="511"/>
      <c r="H11" s="511"/>
      <c r="I11" s="511"/>
    </row>
    <row r="12" spans="2:11" ht="12.75" customHeight="1">
      <c r="B12" s="266"/>
      <c r="C12" s="266"/>
      <c r="K12" s="278" t="s">
        <v>180</v>
      </c>
    </row>
    <row r="13" spans="2:11" ht="36" customHeight="1">
      <c r="B13" s="282" t="s">
        <v>181</v>
      </c>
      <c r="C13" s="182" t="s">
        <v>613</v>
      </c>
      <c r="D13" s="283" t="s">
        <v>182</v>
      </c>
      <c r="E13" s="283" t="s">
        <v>183</v>
      </c>
      <c r="F13" s="283" t="s">
        <v>268</v>
      </c>
      <c r="G13" s="283" t="s">
        <v>269</v>
      </c>
      <c r="H13" s="284" t="s">
        <v>270</v>
      </c>
      <c r="I13" s="285">
        <v>2022</v>
      </c>
      <c r="J13" s="286">
        <v>2023</v>
      </c>
      <c r="K13" s="286">
        <v>2024</v>
      </c>
    </row>
    <row r="14" spans="2:11" ht="14.25" customHeight="1">
      <c r="B14" s="287" t="s">
        <v>177</v>
      </c>
      <c r="C14" s="288"/>
      <c r="D14" s="289"/>
      <c r="E14" s="289"/>
      <c r="F14" s="289"/>
      <c r="G14" s="289"/>
      <c r="H14" s="289"/>
      <c r="I14" s="290">
        <f>I20+I94+I500+I636+I680+I773+I1008+I664</f>
        <v>359030.00000000006</v>
      </c>
      <c r="J14" s="290">
        <f>J20+J94+J500+J636+J680+J773+J1008+J664</f>
        <v>255721.30000000002</v>
      </c>
      <c r="K14" s="290">
        <f>K20+K94+K500+K636+K680+K773+K1008+K664</f>
        <v>238137.00000000003</v>
      </c>
    </row>
    <row r="15" spans="2:11" ht="12.75" customHeight="1" hidden="1">
      <c r="B15" s="287" t="s">
        <v>614</v>
      </c>
      <c r="C15" s="288"/>
      <c r="D15" s="289"/>
      <c r="E15" s="289"/>
      <c r="F15" s="289"/>
      <c r="G15" s="289"/>
      <c r="H15" s="289">
        <v>1</v>
      </c>
      <c r="I15" s="290">
        <f>I95+I501+I637+I681+I774+I1010</f>
        <v>0</v>
      </c>
      <c r="J15" s="290">
        <f>J95+J501+J637+J681+J774+J1010</f>
        <v>0</v>
      </c>
      <c r="K15" s="290">
        <f>K95+K501+K637+K681+K774+K1010</f>
        <v>0</v>
      </c>
    </row>
    <row r="16" spans="2:11" ht="12.75" customHeight="1">
      <c r="B16" s="287" t="s">
        <v>272</v>
      </c>
      <c r="C16" s="288"/>
      <c r="D16" s="289"/>
      <c r="E16" s="289"/>
      <c r="F16" s="289"/>
      <c r="G16" s="289"/>
      <c r="H16" s="289">
        <v>2</v>
      </c>
      <c r="I16" s="290">
        <f>I21+I96+I502+I638+I682+I775+I1011+I666</f>
        <v>166528.30000000002</v>
      </c>
      <c r="J16" s="290">
        <f>J21+J96+J502+J638+J682+J775+J1011+J666</f>
        <v>106686.1</v>
      </c>
      <c r="K16" s="290">
        <f>K21+K96+K502+K638+K682+K775+K1011+K666</f>
        <v>109992</v>
      </c>
    </row>
    <row r="17" spans="2:11" ht="12.75" customHeight="1">
      <c r="B17" s="287" t="s">
        <v>273</v>
      </c>
      <c r="C17" s="288"/>
      <c r="D17" s="289"/>
      <c r="E17" s="289"/>
      <c r="F17" s="289"/>
      <c r="G17" s="289"/>
      <c r="H17" s="289">
        <v>3</v>
      </c>
      <c r="I17" s="290">
        <f>I22+I97+I503+I639+I683+I776+I1012</f>
        <v>172690.8</v>
      </c>
      <c r="J17" s="290">
        <f>J22+J97+J516+J652+J696+J793+J1044</f>
        <v>47874.299999999996</v>
      </c>
      <c r="K17" s="290">
        <f>K22+K97+K516+K652+K696+K793+K1044</f>
        <v>29198.300000000003</v>
      </c>
    </row>
    <row r="18" spans="2:11" ht="12.75" customHeight="1">
      <c r="B18" s="287" t="s">
        <v>274</v>
      </c>
      <c r="C18" s="288"/>
      <c r="D18" s="289"/>
      <c r="E18" s="289"/>
      <c r="F18" s="289"/>
      <c r="G18" s="289"/>
      <c r="H18" s="289">
        <v>4</v>
      </c>
      <c r="I18" s="290">
        <f>I23+I98+I504+I640+I684+I777+I1013</f>
        <v>19810.9</v>
      </c>
      <c r="J18" s="290">
        <f>J23+J98+J517+J653+J697+J794+J1045</f>
        <v>763.4</v>
      </c>
      <c r="K18" s="290">
        <f>K23+K98+K517+K653+K697+K794+K1045</f>
        <v>4051.7</v>
      </c>
    </row>
    <row r="19" spans="2:11" ht="12.75" customHeight="1" hidden="1">
      <c r="B19" s="291" t="s">
        <v>275</v>
      </c>
      <c r="C19" s="288"/>
      <c r="D19" s="289"/>
      <c r="E19" s="289"/>
      <c r="F19" s="289"/>
      <c r="G19" s="289"/>
      <c r="H19" s="289">
        <v>6</v>
      </c>
      <c r="I19" s="290">
        <f>I99+I505+I641+I685+I778+I1014</f>
        <v>0</v>
      </c>
      <c r="J19" s="290">
        <f>J99+J505+J641+J685+J778+J1014</f>
        <v>0</v>
      </c>
      <c r="K19" s="290">
        <f>K99+K505+K641+K685+K778+K1014</f>
        <v>0</v>
      </c>
    </row>
    <row r="20" spans="2:12" ht="27.75" customHeight="1">
      <c r="B20" s="292" t="s">
        <v>615</v>
      </c>
      <c r="C20" s="293">
        <v>163</v>
      </c>
      <c r="D20" s="289"/>
      <c r="E20" s="289"/>
      <c r="F20" s="289"/>
      <c r="G20" s="289"/>
      <c r="H20" s="289"/>
      <c r="I20" s="290">
        <f>I24+I73+I60+I53</f>
        <v>18911.1</v>
      </c>
      <c r="J20" s="290">
        <f>J24+J73+J60+J53</f>
        <v>5646.5</v>
      </c>
      <c r="K20" s="290">
        <f>K24+K73+K60+K53</f>
        <v>4996</v>
      </c>
      <c r="L20" s="294"/>
    </row>
    <row r="21" spans="2:11" ht="12.75" customHeight="1">
      <c r="B21" s="164" t="s">
        <v>272</v>
      </c>
      <c r="C21" s="295"/>
      <c r="D21" s="283"/>
      <c r="E21" s="283"/>
      <c r="F21" s="283"/>
      <c r="G21" s="283"/>
      <c r="H21" s="283">
        <v>2</v>
      </c>
      <c r="I21" s="296">
        <f>I30+I33+I36+I49+I45+I72+I66+I59+I52</f>
        <v>7981.000000000001</v>
      </c>
      <c r="J21" s="296">
        <f>J30+J33+J36+J49+J45+J72+J66+J59</f>
        <v>4049.5</v>
      </c>
      <c r="K21" s="296">
        <f>K30+K33+K36+K49+K45+K72+K66+K59</f>
        <v>3398.9999999999995</v>
      </c>
    </row>
    <row r="22" spans="2:11" ht="12.75" customHeight="1">
      <c r="B22" s="164" t="s">
        <v>273</v>
      </c>
      <c r="C22" s="295"/>
      <c r="D22" s="283"/>
      <c r="E22" s="283"/>
      <c r="F22" s="283"/>
      <c r="G22" s="283"/>
      <c r="H22" s="283">
        <v>3</v>
      </c>
      <c r="I22" s="296">
        <f>I78+I82+I40</f>
        <v>10930.1</v>
      </c>
      <c r="J22" s="296">
        <f>J78+J82+J40</f>
        <v>1597</v>
      </c>
      <c r="K22" s="296">
        <f>K78+K82+K40</f>
        <v>1597</v>
      </c>
    </row>
    <row r="23" spans="2:11" ht="12.75" customHeight="1" hidden="1">
      <c r="B23" s="164" t="s">
        <v>274</v>
      </c>
      <c r="C23" s="295"/>
      <c r="D23" s="283"/>
      <c r="E23" s="283"/>
      <c r="F23" s="283"/>
      <c r="G23" s="283"/>
      <c r="H23" s="283">
        <v>4</v>
      </c>
      <c r="I23" s="297"/>
      <c r="J23" s="297"/>
      <c r="K23" s="297"/>
    </row>
    <row r="24" spans="2:11" ht="12.75" customHeight="1">
      <c r="B24" s="291" t="s">
        <v>184</v>
      </c>
      <c r="C24" s="298"/>
      <c r="D24" s="299" t="s">
        <v>185</v>
      </c>
      <c r="E24" s="299"/>
      <c r="F24" s="299"/>
      <c r="G24" s="299"/>
      <c r="H24" s="299"/>
      <c r="I24" s="290">
        <f>I25+I41</f>
        <v>4395.9</v>
      </c>
      <c r="J24" s="290">
        <f>J25+J41</f>
        <v>1896.4</v>
      </c>
      <c r="K24" s="290">
        <f>K25+K41</f>
        <v>3373.3999999999996</v>
      </c>
    </row>
    <row r="25" spans="2:14" ht="26.25" customHeight="1">
      <c r="B25" s="300" t="s">
        <v>190</v>
      </c>
      <c r="C25" s="301"/>
      <c r="D25" s="302" t="s">
        <v>185</v>
      </c>
      <c r="E25" s="302" t="s">
        <v>191</v>
      </c>
      <c r="F25" s="299"/>
      <c r="G25" s="299"/>
      <c r="H25" s="299"/>
      <c r="I25" s="290">
        <f>I26+I37</f>
        <v>2494.5</v>
      </c>
      <c r="J25" s="290">
        <f>J26</f>
        <v>1666.3</v>
      </c>
      <c r="K25" s="290">
        <f>K26</f>
        <v>1866.3</v>
      </c>
      <c r="M25" s="303"/>
      <c r="N25" s="303"/>
    </row>
    <row r="26" spans="2:16" ht="12.75" customHeight="1">
      <c r="B26" s="167" t="s">
        <v>276</v>
      </c>
      <c r="C26" s="304"/>
      <c r="D26" s="165" t="s">
        <v>185</v>
      </c>
      <c r="E26" s="165" t="s">
        <v>191</v>
      </c>
      <c r="F26" s="165" t="s">
        <v>277</v>
      </c>
      <c r="G26" s="165"/>
      <c r="H26" s="283"/>
      <c r="I26" s="296">
        <f>I27</f>
        <v>2441</v>
      </c>
      <c r="J26" s="296">
        <f>J27</f>
        <v>1666.3</v>
      </c>
      <c r="K26" s="296">
        <f>K27</f>
        <v>1866.3</v>
      </c>
      <c r="P26" s="303"/>
    </row>
    <row r="27" spans="2:11" ht="14.25" customHeight="1">
      <c r="B27" s="305" t="s">
        <v>302</v>
      </c>
      <c r="C27" s="304"/>
      <c r="D27" s="165" t="s">
        <v>185</v>
      </c>
      <c r="E27" s="165" t="s">
        <v>191</v>
      </c>
      <c r="F27" s="166" t="s">
        <v>303</v>
      </c>
      <c r="G27" s="165"/>
      <c r="H27" s="283"/>
      <c r="I27" s="296">
        <f>I28+I31+I34</f>
        <v>2441</v>
      </c>
      <c r="J27" s="296">
        <f>J28+J31+J34</f>
        <v>1666.3</v>
      </c>
      <c r="K27" s="296">
        <f>K28+K31+K34</f>
        <v>1866.3</v>
      </c>
    </row>
    <row r="28" spans="2:11" ht="41.25" customHeight="1">
      <c r="B28" s="306" t="s">
        <v>280</v>
      </c>
      <c r="C28" s="304"/>
      <c r="D28" s="165" t="s">
        <v>185</v>
      </c>
      <c r="E28" s="165" t="s">
        <v>191</v>
      </c>
      <c r="F28" s="166" t="s">
        <v>303</v>
      </c>
      <c r="G28" s="165" t="s">
        <v>281</v>
      </c>
      <c r="H28" s="283"/>
      <c r="I28" s="296">
        <f aca="true" t="shared" si="0" ref="I28:K29">I29</f>
        <v>2059.4</v>
      </c>
      <c r="J28" s="296">
        <f t="shared" si="0"/>
        <v>1629.5</v>
      </c>
      <c r="K28" s="296">
        <f t="shared" si="0"/>
        <v>1829.5</v>
      </c>
    </row>
    <row r="29" spans="2:11" ht="12.75" customHeight="1">
      <c r="B29" s="167" t="s">
        <v>282</v>
      </c>
      <c r="C29" s="304"/>
      <c r="D29" s="165" t="s">
        <v>185</v>
      </c>
      <c r="E29" s="165" t="s">
        <v>191</v>
      </c>
      <c r="F29" s="166" t="s">
        <v>303</v>
      </c>
      <c r="G29" s="165" t="s">
        <v>283</v>
      </c>
      <c r="H29" s="283"/>
      <c r="I29" s="296">
        <f t="shared" si="0"/>
        <v>2059.4</v>
      </c>
      <c r="J29" s="296">
        <f t="shared" si="0"/>
        <v>1629.5</v>
      </c>
      <c r="K29" s="296">
        <f t="shared" si="0"/>
        <v>1829.5</v>
      </c>
    </row>
    <row r="30" spans="2:11" ht="14.25" customHeight="1">
      <c r="B30" s="167" t="s">
        <v>272</v>
      </c>
      <c r="C30" s="304"/>
      <c r="D30" s="165" t="s">
        <v>185</v>
      </c>
      <c r="E30" s="165" t="s">
        <v>191</v>
      </c>
      <c r="F30" s="166" t="s">
        <v>303</v>
      </c>
      <c r="G30" s="165" t="s">
        <v>283</v>
      </c>
      <c r="H30" s="283">
        <v>2</v>
      </c>
      <c r="I30" s="296">
        <v>2059.4</v>
      </c>
      <c r="J30" s="296">
        <v>1629.5</v>
      </c>
      <c r="K30" s="296">
        <v>1829.5</v>
      </c>
    </row>
    <row r="31" spans="2:11" ht="14.25" customHeight="1">
      <c r="B31" s="164" t="s">
        <v>288</v>
      </c>
      <c r="C31" s="304"/>
      <c r="D31" s="165" t="s">
        <v>185</v>
      </c>
      <c r="E31" s="165" t="s">
        <v>191</v>
      </c>
      <c r="F31" s="166" t="s">
        <v>303</v>
      </c>
      <c r="G31" s="165" t="s">
        <v>289</v>
      </c>
      <c r="H31" s="283"/>
      <c r="I31" s="296">
        <f aca="true" t="shared" si="1" ref="I31:K32">I32</f>
        <v>332.9</v>
      </c>
      <c r="J31" s="296">
        <f t="shared" si="1"/>
        <v>36.8</v>
      </c>
      <c r="K31" s="296">
        <f t="shared" si="1"/>
        <v>36.8</v>
      </c>
    </row>
    <row r="32" spans="2:11" ht="14.25" customHeight="1">
      <c r="B32" s="164" t="s">
        <v>290</v>
      </c>
      <c r="C32" s="304"/>
      <c r="D32" s="165" t="s">
        <v>185</v>
      </c>
      <c r="E32" s="165" t="s">
        <v>191</v>
      </c>
      <c r="F32" s="166" t="s">
        <v>303</v>
      </c>
      <c r="G32" s="165" t="s">
        <v>291</v>
      </c>
      <c r="H32" s="283"/>
      <c r="I32" s="296">
        <f t="shared" si="1"/>
        <v>332.9</v>
      </c>
      <c r="J32" s="296">
        <f t="shared" si="1"/>
        <v>36.8</v>
      </c>
      <c r="K32" s="296">
        <f t="shared" si="1"/>
        <v>36.8</v>
      </c>
    </row>
    <row r="33" spans="2:11" ht="14.25" customHeight="1">
      <c r="B33" s="167" t="s">
        <v>272</v>
      </c>
      <c r="C33" s="304"/>
      <c r="D33" s="165" t="s">
        <v>185</v>
      </c>
      <c r="E33" s="165" t="s">
        <v>191</v>
      </c>
      <c r="F33" s="166" t="s">
        <v>303</v>
      </c>
      <c r="G33" s="165" t="s">
        <v>291</v>
      </c>
      <c r="H33" s="283">
        <v>2</v>
      </c>
      <c r="I33" s="296">
        <v>332.9</v>
      </c>
      <c r="J33" s="296">
        <v>36.8</v>
      </c>
      <c r="K33" s="296">
        <v>36.8</v>
      </c>
    </row>
    <row r="34" spans="2:11" ht="14.25" customHeight="1">
      <c r="B34" s="307" t="s">
        <v>292</v>
      </c>
      <c r="C34" s="304"/>
      <c r="D34" s="165" t="s">
        <v>185</v>
      </c>
      <c r="E34" s="165" t="s">
        <v>191</v>
      </c>
      <c r="F34" s="166" t="s">
        <v>303</v>
      </c>
      <c r="G34" s="308">
        <v>800</v>
      </c>
      <c r="H34" s="283"/>
      <c r="I34" s="296">
        <f aca="true" t="shared" si="2" ref="I34:K35">I35</f>
        <v>48.7</v>
      </c>
      <c r="J34" s="296">
        <f t="shared" si="2"/>
        <v>0</v>
      </c>
      <c r="K34" s="296">
        <f t="shared" si="2"/>
        <v>0</v>
      </c>
    </row>
    <row r="35" spans="2:11" ht="14.25" customHeight="1">
      <c r="B35" s="307" t="s">
        <v>294</v>
      </c>
      <c r="C35" s="304"/>
      <c r="D35" s="165" t="s">
        <v>185</v>
      </c>
      <c r="E35" s="165" t="s">
        <v>191</v>
      </c>
      <c r="F35" s="166" t="s">
        <v>303</v>
      </c>
      <c r="G35" s="308">
        <v>850</v>
      </c>
      <c r="H35" s="283"/>
      <c r="I35" s="296">
        <f t="shared" si="2"/>
        <v>48.7</v>
      </c>
      <c r="J35" s="296">
        <f t="shared" si="2"/>
        <v>0</v>
      </c>
      <c r="K35" s="296">
        <f t="shared" si="2"/>
        <v>0</v>
      </c>
    </row>
    <row r="36" spans="2:11" ht="14.25" customHeight="1">
      <c r="B36" s="307" t="s">
        <v>272</v>
      </c>
      <c r="C36" s="298"/>
      <c r="D36" s="165" t="s">
        <v>185</v>
      </c>
      <c r="E36" s="165" t="s">
        <v>191</v>
      </c>
      <c r="F36" s="166" t="s">
        <v>303</v>
      </c>
      <c r="G36" s="308">
        <v>850</v>
      </c>
      <c r="H36" s="165" t="s">
        <v>296</v>
      </c>
      <c r="I36" s="296">
        <v>48.7</v>
      </c>
      <c r="J36" s="296"/>
      <c r="K36" s="296"/>
    </row>
    <row r="37" spans="2:11" ht="39.75" customHeight="1">
      <c r="B37" s="309" t="s">
        <v>284</v>
      </c>
      <c r="C37" s="310"/>
      <c r="D37" s="165" t="s">
        <v>185</v>
      </c>
      <c r="E37" s="165" t="s">
        <v>191</v>
      </c>
      <c r="F37" s="166" t="s">
        <v>285</v>
      </c>
      <c r="G37" s="165"/>
      <c r="H37" s="165"/>
      <c r="I37" s="296">
        <f aca="true" t="shared" si="3" ref="I37:K39">I38</f>
        <v>53.5</v>
      </c>
      <c r="J37" s="296">
        <f t="shared" si="3"/>
        <v>0</v>
      </c>
      <c r="K37" s="296">
        <f t="shared" si="3"/>
        <v>0</v>
      </c>
    </row>
    <row r="38" spans="2:11" ht="41.25" customHeight="1">
      <c r="B38" s="185" t="s">
        <v>280</v>
      </c>
      <c r="C38" s="310"/>
      <c r="D38" s="165" t="s">
        <v>185</v>
      </c>
      <c r="E38" s="165" t="s">
        <v>191</v>
      </c>
      <c r="F38" s="166" t="s">
        <v>285</v>
      </c>
      <c r="G38" s="165" t="s">
        <v>281</v>
      </c>
      <c r="H38" s="165"/>
      <c r="I38" s="296">
        <f t="shared" si="3"/>
        <v>53.5</v>
      </c>
      <c r="J38" s="296">
        <f t="shared" si="3"/>
        <v>0</v>
      </c>
      <c r="K38" s="296">
        <f t="shared" si="3"/>
        <v>0</v>
      </c>
    </row>
    <row r="39" spans="2:11" ht="14.25" customHeight="1">
      <c r="B39" s="167" t="s">
        <v>282</v>
      </c>
      <c r="C39" s="310"/>
      <c r="D39" s="165" t="s">
        <v>185</v>
      </c>
      <c r="E39" s="165" t="s">
        <v>191</v>
      </c>
      <c r="F39" s="166" t="s">
        <v>285</v>
      </c>
      <c r="G39" s="165" t="s">
        <v>283</v>
      </c>
      <c r="H39" s="165"/>
      <c r="I39" s="296">
        <f t="shared" si="3"/>
        <v>53.5</v>
      </c>
      <c r="J39" s="296">
        <f t="shared" si="3"/>
        <v>0</v>
      </c>
      <c r="K39" s="296">
        <f t="shared" si="3"/>
        <v>0</v>
      </c>
    </row>
    <row r="40" spans="2:11" ht="14.25" customHeight="1">
      <c r="B40" s="167" t="s">
        <v>273</v>
      </c>
      <c r="C40" s="310"/>
      <c r="D40" s="165" t="s">
        <v>185</v>
      </c>
      <c r="E40" s="165" t="s">
        <v>191</v>
      </c>
      <c r="F40" s="166" t="s">
        <v>285</v>
      </c>
      <c r="G40" s="165" t="s">
        <v>283</v>
      </c>
      <c r="H40" s="165">
        <v>3</v>
      </c>
      <c r="I40" s="296">
        <v>53.5</v>
      </c>
      <c r="J40" s="296"/>
      <c r="K40" s="296"/>
    </row>
    <row r="41" spans="2:11" ht="14.25" customHeight="1">
      <c r="B41" s="311" t="s">
        <v>198</v>
      </c>
      <c r="C41" s="301"/>
      <c r="D41" s="302" t="s">
        <v>185</v>
      </c>
      <c r="E41" s="302" t="s">
        <v>199</v>
      </c>
      <c r="F41" s="166"/>
      <c r="G41" s="308"/>
      <c r="H41" s="165"/>
      <c r="I41" s="296">
        <f>I45+I49+I52</f>
        <v>1901.4</v>
      </c>
      <c r="J41" s="296">
        <f>J45+J49</f>
        <v>230.10000000000002</v>
      </c>
      <c r="K41" s="296">
        <f>K45+K49</f>
        <v>1507.1</v>
      </c>
    </row>
    <row r="42" spans="2:11" ht="27.75" customHeight="1">
      <c r="B42" s="306" t="s">
        <v>341</v>
      </c>
      <c r="C42" s="304"/>
      <c r="D42" s="165" t="s">
        <v>185</v>
      </c>
      <c r="E42" s="165" t="s">
        <v>199</v>
      </c>
      <c r="F42" s="166" t="s">
        <v>342</v>
      </c>
      <c r="G42" s="308"/>
      <c r="H42" s="165"/>
      <c r="I42" s="296">
        <f aca="true" t="shared" si="4" ref="I42:K44">I43</f>
        <v>916.6</v>
      </c>
      <c r="J42" s="296">
        <f t="shared" si="4"/>
        <v>38.3</v>
      </c>
      <c r="K42" s="296">
        <f t="shared" si="4"/>
        <v>833.3</v>
      </c>
    </row>
    <row r="43" spans="2:11" ht="14.25" customHeight="1">
      <c r="B43" s="164" t="s">
        <v>288</v>
      </c>
      <c r="C43" s="312"/>
      <c r="D43" s="165" t="s">
        <v>185</v>
      </c>
      <c r="E43" s="165" t="s">
        <v>199</v>
      </c>
      <c r="F43" s="166" t="s">
        <v>342</v>
      </c>
      <c r="G43" s="283">
        <v>200</v>
      </c>
      <c r="H43" s="283"/>
      <c r="I43" s="296">
        <f t="shared" si="4"/>
        <v>916.6</v>
      </c>
      <c r="J43" s="296">
        <f t="shared" si="4"/>
        <v>38.3</v>
      </c>
      <c r="K43" s="296">
        <f t="shared" si="4"/>
        <v>833.3</v>
      </c>
    </row>
    <row r="44" spans="2:11" ht="14.25" customHeight="1">
      <c r="B44" s="164" t="s">
        <v>290</v>
      </c>
      <c r="C44" s="304"/>
      <c r="D44" s="165" t="s">
        <v>185</v>
      </c>
      <c r="E44" s="165" t="s">
        <v>199</v>
      </c>
      <c r="F44" s="166" t="s">
        <v>342</v>
      </c>
      <c r="G44" s="283">
        <v>240</v>
      </c>
      <c r="H44" s="283"/>
      <c r="I44" s="296">
        <f t="shared" si="4"/>
        <v>916.6</v>
      </c>
      <c r="J44" s="296">
        <f t="shared" si="4"/>
        <v>38.3</v>
      </c>
      <c r="K44" s="296">
        <f t="shared" si="4"/>
        <v>833.3</v>
      </c>
    </row>
    <row r="45" spans="2:11" ht="14.25" customHeight="1">
      <c r="B45" s="167" t="s">
        <v>272</v>
      </c>
      <c r="C45" s="304"/>
      <c r="D45" s="165" t="s">
        <v>185</v>
      </c>
      <c r="E45" s="165" t="s">
        <v>199</v>
      </c>
      <c r="F45" s="166" t="s">
        <v>342</v>
      </c>
      <c r="G45" s="283">
        <v>240</v>
      </c>
      <c r="H45" s="283">
        <v>2</v>
      </c>
      <c r="I45" s="296">
        <v>916.6</v>
      </c>
      <c r="J45" s="296">
        <v>38.3</v>
      </c>
      <c r="K45" s="296">
        <v>833.3</v>
      </c>
    </row>
    <row r="46" spans="2:11" ht="27.75" customHeight="1">
      <c r="B46" s="313" t="s">
        <v>339</v>
      </c>
      <c r="C46" s="314"/>
      <c r="D46" s="165" t="s">
        <v>185</v>
      </c>
      <c r="E46" s="165" t="s">
        <v>199</v>
      </c>
      <c r="F46" s="166" t="s">
        <v>340</v>
      </c>
      <c r="G46" s="283"/>
      <c r="H46" s="165"/>
      <c r="I46" s="296">
        <f aca="true" t="shared" si="5" ref="I46:K48">I47</f>
        <v>963.8</v>
      </c>
      <c r="J46" s="296">
        <f t="shared" si="5"/>
        <v>191.8</v>
      </c>
      <c r="K46" s="296">
        <f t="shared" si="5"/>
        <v>673.8</v>
      </c>
    </row>
    <row r="47" spans="2:11" ht="14.25" customHeight="1">
      <c r="B47" s="164" t="s">
        <v>288</v>
      </c>
      <c r="C47" s="298"/>
      <c r="D47" s="165" t="s">
        <v>185</v>
      </c>
      <c r="E47" s="165" t="s">
        <v>199</v>
      </c>
      <c r="F47" s="166" t="s">
        <v>340</v>
      </c>
      <c r="G47" s="283">
        <v>200</v>
      </c>
      <c r="H47" s="165"/>
      <c r="I47" s="296">
        <f t="shared" si="5"/>
        <v>963.8</v>
      </c>
      <c r="J47" s="296">
        <f t="shared" si="5"/>
        <v>191.8</v>
      </c>
      <c r="K47" s="296">
        <f t="shared" si="5"/>
        <v>673.8</v>
      </c>
    </row>
    <row r="48" spans="2:11" ht="14.25" customHeight="1">
      <c r="B48" s="164" t="s">
        <v>290</v>
      </c>
      <c r="C48" s="295"/>
      <c r="D48" s="165" t="s">
        <v>185</v>
      </c>
      <c r="E48" s="165" t="s">
        <v>199</v>
      </c>
      <c r="F48" s="166" t="s">
        <v>340</v>
      </c>
      <c r="G48" s="283">
        <v>240</v>
      </c>
      <c r="H48" s="165"/>
      <c r="I48" s="296">
        <f t="shared" si="5"/>
        <v>963.8</v>
      </c>
      <c r="J48" s="296">
        <f t="shared" si="5"/>
        <v>191.8</v>
      </c>
      <c r="K48" s="296">
        <f t="shared" si="5"/>
        <v>673.8</v>
      </c>
    </row>
    <row r="49" spans="2:11" ht="14.25" customHeight="1">
      <c r="B49" s="167" t="s">
        <v>272</v>
      </c>
      <c r="C49" s="295"/>
      <c r="D49" s="165" t="s">
        <v>185</v>
      </c>
      <c r="E49" s="165" t="s">
        <v>199</v>
      </c>
      <c r="F49" s="166" t="s">
        <v>340</v>
      </c>
      <c r="G49" s="283">
        <v>240</v>
      </c>
      <c r="H49" s="165" t="s">
        <v>296</v>
      </c>
      <c r="I49" s="296">
        <v>963.8</v>
      </c>
      <c r="J49" s="296">
        <v>191.8</v>
      </c>
      <c r="K49" s="296">
        <v>673.8</v>
      </c>
    </row>
    <row r="50" spans="2:11" ht="14.25" customHeight="1">
      <c r="B50" s="307" t="s">
        <v>292</v>
      </c>
      <c r="C50" s="295"/>
      <c r="D50" s="165" t="s">
        <v>185</v>
      </c>
      <c r="E50" s="165" t="s">
        <v>199</v>
      </c>
      <c r="F50" s="166" t="s">
        <v>340</v>
      </c>
      <c r="G50" s="283">
        <v>800</v>
      </c>
      <c r="H50" s="165"/>
      <c r="I50" s="296">
        <f aca="true" t="shared" si="6" ref="I50:K51">I51</f>
        <v>21</v>
      </c>
      <c r="J50" s="296">
        <f t="shared" si="6"/>
        <v>0</v>
      </c>
      <c r="K50" s="296">
        <f t="shared" si="6"/>
        <v>0</v>
      </c>
    </row>
    <row r="51" spans="2:11" ht="14.25" customHeight="1">
      <c r="B51" s="307" t="s">
        <v>294</v>
      </c>
      <c r="C51" s="295"/>
      <c r="D51" s="165" t="s">
        <v>185</v>
      </c>
      <c r="E51" s="165" t="s">
        <v>199</v>
      </c>
      <c r="F51" s="166" t="s">
        <v>340</v>
      </c>
      <c r="G51" s="283">
        <v>850</v>
      </c>
      <c r="H51" s="165"/>
      <c r="I51" s="296">
        <f t="shared" si="6"/>
        <v>21</v>
      </c>
      <c r="J51" s="296">
        <f t="shared" si="6"/>
        <v>0</v>
      </c>
      <c r="K51" s="296">
        <f t="shared" si="6"/>
        <v>0</v>
      </c>
    </row>
    <row r="52" spans="2:11" ht="14.25" customHeight="1">
      <c r="B52" s="307" t="s">
        <v>272</v>
      </c>
      <c r="C52" s="295"/>
      <c r="D52" s="165" t="s">
        <v>185</v>
      </c>
      <c r="E52" s="165" t="s">
        <v>199</v>
      </c>
      <c r="F52" s="166" t="s">
        <v>340</v>
      </c>
      <c r="G52" s="283">
        <v>850</v>
      </c>
      <c r="H52" s="165" t="s">
        <v>296</v>
      </c>
      <c r="I52" s="296">
        <v>21</v>
      </c>
      <c r="J52" s="296"/>
      <c r="K52" s="296"/>
    </row>
    <row r="53" spans="2:11" ht="14.25" customHeight="1" hidden="1">
      <c r="B53" s="291" t="s">
        <v>204</v>
      </c>
      <c r="C53" s="304"/>
      <c r="D53" s="299" t="s">
        <v>205</v>
      </c>
      <c r="E53" s="299"/>
      <c r="F53" s="299"/>
      <c r="G53" s="299"/>
      <c r="H53" s="299"/>
      <c r="I53" s="296">
        <f aca="true" t="shared" si="7" ref="I53:I58">I54</f>
        <v>0</v>
      </c>
      <c r="J53" s="296">
        <f aca="true" t="shared" si="8" ref="J53:J58">J54</f>
        <v>0</v>
      </c>
      <c r="K53" s="296">
        <f aca="true" t="shared" si="9" ref="K53:K58">K54</f>
        <v>0</v>
      </c>
    </row>
    <row r="54" spans="2:11" ht="14.25" customHeight="1" hidden="1">
      <c r="B54" s="315" t="s">
        <v>208</v>
      </c>
      <c r="C54" s="304"/>
      <c r="D54" s="302" t="s">
        <v>205</v>
      </c>
      <c r="E54" s="302" t="s">
        <v>209</v>
      </c>
      <c r="F54" s="165"/>
      <c r="G54" s="283"/>
      <c r="H54" s="165"/>
      <c r="I54" s="296">
        <f t="shared" si="7"/>
        <v>0</v>
      </c>
      <c r="J54" s="296">
        <f t="shared" si="8"/>
        <v>0</v>
      </c>
      <c r="K54" s="296">
        <f t="shared" si="9"/>
        <v>0</v>
      </c>
    </row>
    <row r="55" spans="2:11" ht="27.75" customHeight="1" hidden="1">
      <c r="B55" s="316" t="s">
        <v>364</v>
      </c>
      <c r="C55" s="304"/>
      <c r="D55" s="165" t="s">
        <v>205</v>
      </c>
      <c r="E55" s="165" t="s">
        <v>209</v>
      </c>
      <c r="F55" s="317" t="s">
        <v>365</v>
      </c>
      <c r="G55" s="283"/>
      <c r="H55" s="165"/>
      <c r="I55" s="296">
        <f t="shared" si="7"/>
        <v>0</v>
      </c>
      <c r="J55" s="296">
        <f t="shared" si="8"/>
        <v>0</v>
      </c>
      <c r="K55" s="296">
        <f t="shared" si="9"/>
        <v>0</v>
      </c>
    </row>
    <row r="56" spans="2:11" ht="27.75" customHeight="1" hidden="1">
      <c r="B56" s="318" t="s">
        <v>380</v>
      </c>
      <c r="C56" s="304"/>
      <c r="D56" s="165" t="s">
        <v>205</v>
      </c>
      <c r="E56" s="165" t="s">
        <v>209</v>
      </c>
      <c r="F56" s="317" t="s">
        <v>381</v>
      </c>
      <c r="G56" s="165"/>
      <c r="H56" s="165"/>
      <c r="I56" s="296">
        <f t="shared" si="7"/>
        <v>0</v>
      </c>
      <c r="J56" s="296">
        <f t="shared" si="8"/>
        <v>0</v>
      </c>
      <c r="K56" s="296">
        <f t="shared" si="9"/>
        <v>0</v>
      </c>
    </row>
    <row r="57" spans="2:11" ht="15.75" customHeight="1" hidden="1">
      <c r="B57" s="164" t="s">
        <v>288</v>
      </c>
      <c r="C57" s="304"/>
      <c r="D57" s="165" t="s">
        <v>205</v>
      </c>
      <c r="E57" s="165" t="s">
        <v>209</v>
      </c>
      <c r="F57" s="317" t="s">
        <v>381</v>
      </c>
      <c r="G57" s="165" t="s">
        <v>289</v>
      </c>
      <c r="H57" s="165"/>
      <c r="I57" s="296">
        <f t="shared" si="7"/>
        <v>0</v>
      </c>
      <c r="J57" s="296">
        <f t="shared" si="8"/>
        <v>0</v>
      </c>
      <c r="K57" s="296">
        <f t="shared" si="9"/>
        <v>0</v>
      </c>
    </row>
    <row r="58" spans="2:11" ht="14.25" customHeight="1" hidden="1">
      <c r="B58" s="164" t="s">
        <v>290</v>
      </c>
      <c r="C58" s="295"/>
      <c r="D58" s="165" t="s">
        <v>205</v>
      </c>
      <c r="E58" s="165" t="s">
        <v>209</v>
      </c>
      <c r="F58" s="317" t="s">
        <v>381</v>
      </c>
      <c r="G58" s="165" t="s">
        <v>291</v>
      </c>
      <c r="H58" s="165"/>
      <c r="I58" s="296">
        <f t="shared" si="7"/>
        <v>0</v>
      </c>
      <c r="J58" s="296">
        <f t="shared" si="8"/>
        <v>0</v>
      </c>
      <c r="K58" s="296">
        <f t="shared" si="9"/>
        <v>0</v>
      </c>
    </row>
    <row r="59" spans="2:11" ht="14.25" customHeight="1" hidden="1">
      <c r="B59" s="167" t="s">
        <v>272</v>
      </c>
      <c r="C59" s="295"/>
      <c r="D59" s="165" t="s">
        <v>205</v>
      </c>
      <c r="E59" s="165" t="s">
        <v>209</v>
      </c>
      <c r="F59" s="317" t="s">
        <v>381</v>
      </c>
      <c r="G59" s="165" t="s">
        <v>291</v>
      </c>
      <c r="H59" s="165" t="s">
        <v>296</v>
      </c>
      <c r="I59" s="296"/>
      <c r="J59" s="296"/>
      <c r="K59" s="296"/>
    </row>
    <row r="60" spans="2:11" ht="14.25" customHeight="1">
      <c r="B60" s="291" t="s">
        <v>210</v>
      </c>
      <c r="C60" s="312"/>
      <c r="D60" s="299" t="s">
        <v>211</v>
      </c>
      <c r="E60" s="299"/>
      <c r="F60" s="319"/>
      <c r="G60" s="289"/>
      <c r="H60" s="299"/>
      <c r="I60" s="290">
        <f>I67+I61</f>
        <v>3638.6</v>
      </c>
      <c r="J60" s="290">
        <f>J67+J61</f>
        <v>2153.1</v>
      </c>
      <c r="K60" s="290">
        <f>K67+K61</f>
        <v>25.6</v>
      </c>
    </row>
    <row r="61" spans="2:11" ht="14.25" customHeight="1">
      <c r="B61" s="315" t="s">
        <v>212</v>
      </c>
      <c r="C61" s="312"/>
      <c r="D61" s="302" t="s">
        <v>211</v>
      </c>
      <c r="E61" s="302" t="s">
        <v>213</v>
      </c>
      <c r="F61" s="166"/>
      <c r="G61" s="289"/>
      <c r="H61" s="299"/>
      <c r="I61" s="296">
        <f aca="true" t="shared" si="10" ref="I61:K65">I62</f>
        <v>121.6</v>
      </c>
      <c r="J61" s="296">
        <f t="shared" si="10"/>
        <v>75</v>
      </c>
      <c r="K61" s="296">
        <f t="shared" si="10"/>
        <v>0</v>
      </c>
    </row>
    <row r="62" spans="2:11" ht="14.25" customHeight="1">
      <c r="B62" s="167" t="s">
        <v>276</v>
      </c>
      <c r="C62" s="312"/>
      <c r="D62" s="165" t="s">
        <v>211</v>
      </c>
      <c r="E62" s="302" t="s">
        <v>213</v>
      </c>
      <c r="F62" s="166" t="s">
        <v>385</v>
      </c>
      <c r="G62" s="289"/>
      <c r="H62" s="299"/>
      <c r="I62" s="296">
        <f t="shared" si="10"/>
        <v>121.6</v>
      </c>
      <c r="J62" s="296">
        <f t="shared" si="10"/>
        <v>75</v>
      </c>
      <c r="K62" s="296">
        <f t="shared" si="10"/>
        <v>0</v>
      </c>
    </row>
    <row r="63" spans="2:11" ht="48.75" customHeight="1">
      <c r="B63" s="306" t="s">
        <v>384</v>
      </c>
      <c r="C63" s="312"/>
      <c r="D63" s="165" t="s">
        <v>211</v>
      </c>
      <c r="E63" s="302" t="s">
        <v>213</v>
      </c>
      <c r="F63" s="166" t="s">
        <v>385</v>
      </c>
      <c r="G63" s="289"/>
      <c r="H63" s="299"/>
      <c r="I63" s="296">
        <f t="shared" si="10"/>
        <v>121.6</v>
      </c>
      <c r="J63" s="296">
        <f t="shared" si="10"/>
        <v>75</v>
      </c>
      <c r="K63" s="296">
        <f t="shared" si="10"/>
        <v>0</v>
      </c>
    </row>
    <row r="64" spans="2:11" ht="14.25" customHeight="1">
      <c r="B64" s="164" t="s">
        <v>288</v>
      </c>
      <c r="C64" s="312"/>
      <c r="D64" s="165" t="s">
        <v>211</v>
      </c>
      <c r="E64" s="302" t="s">
        <v>213</v>
      </c>
      <c r="F64" s="166" t="s">
        <v>385</v>
      </c>
      <c r="G64" s="283">
        <v>200</v>
      </c>
      <c r="H64" s="299"/>
      <c r="I64" s="296">
        <f t="shared" si="10"/>
        <v>121.6</v>
      </c>
      <c r="J64" s="296">
        <f t="shared" si="10"/>
        <v>75</v>
      </c>
      <c r="K64" s="296">
        <f t="shared" si="10"/>
        <v>0</v>
      </c>
    </row>
    <row r="65" spans="2:11" ht="14.25" customHeight="1">
      <c r="B65" s="164" t="s">
        <v>290</v>
      </c>
      <c r="C65" s="312"/>
      <c r="D65" s="165" t="s">
        <v>211</v>
      </c>
      <c r="E65" s="302" t="s">
        <v>213</v>
      </c>
      <c r="F65" s="166" t="s">
        <v>385</v>
      </c>
      <c r="G65" s="283">
        <v>240</v>
      </c>
      <c r="H65" s="299"/>
      <c r="I65" s="296">
        <f t="shared" si="10"/>
        <v>121.6</v>
      </c>
      <c r="J65" s="296">
        <f t="shared" si="10"/>
        <v>75</v>
      </c>
      <c r="K65" s="296">
        <f t="shared" si="10"/>
        <v>0</v>
      </c>
    </row>
    <row r="66" spans="2:11" ht="14.25" customHeight="1">
      <c r="B66" s="167" t="s">
        <v>272</v>
      </c>
      <c r="C66" s="312"/>
      <c r="D66" s="165" t="s">
        <v>211</v>
      </c>
      <c r="E66" s="302" t="s">
        <v>213</v>
      </c>
      <c r="F66" s="166" t="s">
        <v>385</v>
      </c>
      <c r="G66" s="283">
        <v>240</v>
      </c>
      <c r="H66" s="165" t="s">
        <v>296</v>
      </c>
      <c r="I66" s="296">
        <v>121.6</v>
      </c>
      <c r="J66" s="296">
        <v>75</v>
      </c>
      <c r="K66" s="296"/>
    </row>
    <row r="67" spans="2:11" ht="14.25" customHeight="1">
      <c r="B67" s="320" t="s">
        <v>214</v>
      </c>
      <c r="C67" s="312"/>
      <c r="D67" s="302" t="s">
        <v>211</v>
      </c>
      <c r="E67" s="302" t="s">
        <v>215</v>
      </c>
      <c r="F67" s="165"/>
      <c r="G67" s="283"/>
      <c r="H67" s="165"/>
      <c r="I67" s="296">
        <f aca="true" t="shared" si="11" ref="I67:K71">I68</f>
        <v>3517</v>
      </c>
      <c r="J67" s="296">
        <f t="shared" si="11"/>
        <v>2078.1</v>
      </c>
      <c r="K67" s="296">
        <f t="shared" si="11"/>
        <v>25.6</v>
      </c>
    </row>
    <row r="68" spans="2:11" ht="27.75" customHeight="1">
      <c r="B68" s="292" t="s">
        <v>401</v>
      </c>
      <c r="C68" s="295"/>
      <c r="D68" s="165" t="s">
        <v>211</v>
      </c>
      <c r="E68" s="165" t="s">
        <v>215</v>
      </c>
      <c r="F68" s="166" t="s">
        <v>402</v>
      </c>
      <c r="G68" s="283"/>
      <c r="H68" s="165"/>
      <c r="I68" s="296">
        <f t="shared" si="11"/>
        <v>3517</v>
      </c>
      <c r="J68" s="296">
        <f t="shared" si="11"/>
        <v>2078.1</v>
      </c>
      <c r="K68" s="296">
        <f t="shared" si="11"/>
        <v>25.6</v>
      </c>
    </row>
    <row r="69" spans="2:11" ht="27.75" customHeight="1">
      <c r="B69" s="318" t="s">
        <v>411</v>
      </c>
      <c r="C69" s="310"/>
      <c r="D69" s="165" t="s">
        <v>211</v>
      </c>
      <c r="E69" s="165" t="s">
        <v>215</v>
      </c>
      <c r="F69" s="166" t="s">
        <v>412</v>
      </c>
      <c r="G69" s="165"/>
      <c r="H69" s="165"/>
      <c r="I69" s="296">
        <f t="shared" si="11"/>
        <v>3517</v>
      </c>
      <c r="J69" s="296">
        <f t="shared" si="11"/>
        <v>2078.1</v>
      </c>
      <c r="K69" s="296">
        <f t="shared" si="11"/>
        <v>25.6</v>
      </c>
    </row>
    <row r="70" spans="2:11" ht="14.25" customHeight="1">
      <c r="B70" s="164" t="s">
        <v>288</v>
      </c>
      <c r="C70" s="310"/>
      <c r="D70" s="165" t="s">
        <v>211</v>
      </c>
      <c r="E70" s="165" t="s">
        <v>215</v>
      </c>
      <c r="F70" s="166" t="s">
        <v>412</v>
      </c>
      <c r="G70" s="165" t="s">
        <v>289</v>
      </c>
      <c r="H70" s="165"/>
      <c r="I70" s="296">
        <f t="shared" si="11"/>
        <v>3517</v>
      </c>
      <c r="J70" s="296">
        <f t="shared" si="11"/>
        <v>2078.1</v>
      </c>
      <c r="K70" s="296">
        <f t="shared" si="11"/>
        <v>25.6</v>
      </c>
    </row>
    <row r="71" spans="2:11" ht="14.25" customHeight="1">
      <c r="B71" s="164" t="s">
        <v>290</v>
      </c>
      <c r="C71" s="310"/>
      <c r="D71" s="165" t="s">
        <v>211</v>
      </c>
      <c r="E71" s="165" t="s">
        <v>215</v>
      </c>
      <c r="F71" s="166" t="s">
        <v>412</v>
      </c>
      <c r="G71" s="165" t="s">
        <v>291</v>
      </c>
      <c r="H71" s="165"/>
      <c r="I71" s="296">
        <f t="shared" si="11"/>
        <v>3517</v>
      </c>
      <c r="J71" s="296">
        <f t="shared" si="11"/>
        <v>2078.1</v>
      </c>
      <c r="K71" s="296">
        <f t="shared" si="11"/>
        <v>25.6</v>
      </c>
    </row>
    <row r="72" spans="2:11" ht="14.25" customHeight="1">
      <c r="B72" s="167" t="s">
        <v>272</v>
      </c>
      <c r="C72" s="310"/>
      <c r="D72" s="165" t="s">
        <v>211</v>
      </c>
      <c r="E72" s="165" t="s">
        <v>215</v>
      </c>
      <c r="F72" s="166" t="s">
        <v>412</v>
      </c>
      <c r="G72" s="165" t="s">
        <v>291</v>
      </c>
      <c r="H72" s="165" t="s">
        <v>296</v>
      </c>
      <c r="I72" s="296">
        <v>3517</v>
      </c>
      <c r="J72" s="296">
        <v>2078.1</v>
      </c>
      <c r="K72" s="296">
        <v>25.6</v>
      </c>
    </row>
    <row r="73" spans="2:11" ht="14.25" customHeight="1">
      <c r="B73" s="291" t="s">
        <v>242</v>
      </c>
      <c r="C73" s="288"/>
      <c r="D73" s="299" t="s">
        <v>243</v>
      </c>
      <c r="E73" s="299"/>
      <c r="F73" s="319"/>
      <c r="G73" s="289"/>
      <c r="H73" s="299"/>
      <c r="I73" s="290">
        <f>I74</f>
        <v>10876.6</v>
      </c>
      <c r="J73" s="290">
        <f>J74</f>
        <v>1597</v>
      </c>
      <c r="K73" s="290">
        <f>K74</f>
        <v>1597</v>
      </c>
    </row>
    <row r="74" spans="2:11" ht="14.25" customHeight="1">
      <c r="B74" s="315" t="s">
        <v>248</v>
      </c>
      <c r="C74" s="321"/>
      <c r="D74" s="302" t="s">
        <v>243</v>
      </c>
      <c r="E74" s="302" t="s">
        <v>249</v>
      </c>
      <c r="F74" s="166"/>
      <c r="G74" s="283"/>
      <c r="H74" s="165"/>
      <c r="I74" s="296">
        <f>I75+I79</f>
        <v>10876.6</v>
      </c>
      <c r="J74" s="296">
        <f aca="true" t="shared" si="12" ref="J74:K77">J75</f>
        <v>1597</v>
      </c>
      <c r="K74" s="296">
        <f t="shared" si="12"/>
        <v>1597</v>
      </c>
    </row>
    <row r="75" spans="2:11" ht="42.75">
      <c r="B75" s="306" t="s">
        <v>584</v>
      </c>
      <c r="C75" s="295"/>
      <c r="D75" s="182">
        <v>1000</v>
      </c>
      <c r="E75" s="182">
        <v>1004</v>
      </c>
      <c r="F75" s="81" t="s">
        <v>585</v>
      </c>
      <c r="G75" s="165"/>
      <c r="H75" s="165"/>
      <c r="I75" s="296">
        <f>I76</f>
        <v>9759.6</v>
      </c>
      <c r="J75" s="296">
        <f t="shared" si="12"/>
        <v>1597</v>
      </c>
      <c r="K75" s="296">
        <f t="shared" si="12"/>
        <v>1597</v>
      </c>
    </row>
    <row r="76" spans="2:11" ht="27.75" customHeight="1">
      <c r="B76" s="164" t="s">
        <v>415</v>
      </c>
      <c r="C76" s="304"/>
      <c r="D76" s="182">
        <v>1000</v>
      </c>
      <c r="E76" s="182">
        <v>1004</v>
      </c>
      <c r="F76" s="81" t="s">
        <v>585</v>
      </c>
      <c r="G76" s="165" t="s">
        <v>390</v>
      </c>
      <c r="H76" s="165"/>
      <c r="I76" s="296">
        <f>I77</f>
        <v>9759.6</v>
      </c>
      <c r="J76" s="296">
        <f t="shared" si="12"/>
        <v>1597</v>
      </c>
      <c r="K76" s="296">
        <f t="shared" si="12"/>
        <v>1597</v>
      </c>
    </row>
    <row r="77" spans="2:11" ht="14.25" customHeight="1">
      <c r="B77" s="322" t="s">
        <v>391</v>
      </c>
      <c r="C77" s="312"/>
      <c r="D77" s="182">
        <v>1000</v>
      </c>
      <c r="E77" s="182">
        <v>1004</v>
      </c>
      <c r="F77" s="81" t="s">
        <v>585</v>
      </c>
      <c r="G77" s="165" t="s">
        <v>392</v>
      </c>
      <c r="H77" s="165"/>
      <c r="I77" s="296">
        <f>I78</f>
        <v>9759.6</v>
      </c>
      <c r="J77" s="296">
        <f t="shared" si="12"/>
        <v>1597</v>
      </c>
      <c r="K77" s="296">
        <f t="shared" si="12"/>
        <v>1597</v>
      </c>
    </row>
    <row r="78" spans="2:11" ht="12.75" customHeight="1">
      <c r="B78" s="167" t="s">
        <v>273</v>
      </c>
      <c r="C78" s="312"/>
      <c r="D78" s="182">
        <v>1000</v>
      </c>
      <c r="E78" s="182">
        <v>1004</v>
      </c>
      <c r="F78" s="81" t="s">
        <v>585</v>
      </c>
      <c r="G78" s="165" t="s">
        <v>392</v>
      </c>
      <c r="H78" s="165" t="s">
        <v>332</v>
      </c>
      <c r="I78" s="296">
        <v>9759.6</v>
      </c>
      <c r="J78" s="296">
        <v>1597</v>
      </c>
      <c r="K78" s="296">
        <v>1597</v>
      </c>
    </row>
    <row r="79" spans="2:11" ht="42.75">
      <c r="B79" s="306" t="s">
        <v>584</v>
      </c>
      <c r="C79" s="312"/>
      <c r="D79" s="182">
        <v>1000</v>
      </c>
      <c r="E79" s="182">
        <v>1004</v>
      </c>
      <c r="F79" s="81" t="s">
        <v>586</v>
      </c>
      <c r="G79" s="165"/>
      <c r="H79" s="165"/>
      <c r="I79" s="296">
        <f>I80</f>
        <v>1117</v>
      </c>
      <c r="J79" s="323">
        <v>0</v>
      </c>
      <c r="K79" s="323">
        <v>0</v>
      </c>
    </row>
    <row r="80" spans="2:11" ht="28.5">
      <c r="B80" s="164" t="s">
        <v>415</v>
      </c>
      <c r="C80" s="312"/>
      <c r="D80" s="182">
        <v>1000</v>
      </c>
      <c r="E80" s="182">
        <v>1004</v>
      </c>
      <c r="F80" s="81" t="s">
        <v>586</v>
      </c>
      <c r="G80" s="165" t="s">
        <v>390</v>
      </c>
      <c r="H80" s="165"/>
      <c r="I80" s="296">
        <f>I81</f>
        <v>1117</v>
      </c>
      <c r="J80" s="323">
        <v>0</v>
      </c>
      <c r="K80" s="323">
        <v>0</v>
      </c>
    </row>
    <row r="81" spans="2:11" ht="12.75" customHeight="1">
      <c r="B81" s="322" t="s">
        <v>391</v>
      </c>
      <c r="C81" s="312"/>
      <c r="D81" s="182">
        <v>1000</v>
      </c>
      <c r="E81" s="182">
        <v>1004</v>
      </c>
      <c r="F81" s="81" t="s">
        <v>586</v>
      </c>
      <c r="G81" s="165" t="s">
        <v>392</v>
      </c>
      <c r="H81" s="165"/>
      <c r="I81" s="296">
        <f>I82</f>
        <v>1117</v>
      </c>
      <c r="J81" s="323">
        <v>0</v>
      </c>
      <c r="K81" s="323">
        <v>0</v>
      </c>
    </row>
    <row r="82" spans="2:11" ht="14.25" customHeight="1">
      <c r="B82" s="167" t="s">
        <v>273</v>
      </c>
      <c r="C82" s="312"/>
      <c r="D82" s="182">
        <v>1000</v>
      </c>
      <c r="E82" s="182">
        <v>1004</v>
      </c>
      <c r="F82" s="81" t="s">
        <v>586</v>
      </c>
      <c r="G82" s="165" t="s">
        <v>392</v>
      </c>
      <c r="H82" s="165" t="s">
        <v>332</v>
      </c>
      <c r="I82" s="296">
        <v>1117</v>
      </c>
      <c r="J82" s="296"/>
      <c r="K82" s="296"/>
    </row>
    <row r="83" spans="2:11" ht="12.75" customHeight="1" hidden="1">
      <c r="B83" s="167"/>
      <c r="C83" s="298"/>
      <c r="D83" s="165"/>
      <c r="E83" s="165"/>
      <c r="F83" s="165"/>
      <c r="G83" s="165"/>
      <c r="H83" s="165"/>
      <c r="I83" s="296"/>
      <c r="J83" s="296"/>
      <c r="K83" s="296"/>
    </row>
    <row r="84" spans="2:11" ht="12.75" customHeight="1" hidden="1">
      <c r="B84" s="167"/>
      <c r="C84" s="304"/>
      <c r="D84" s="165"/>
      <c r="E84" s="165"/>
      <c r="F84" s="165"/>
      <c r="G84" s="165"/>
      <c r="H84" s="165"/>
      <c r="I84" s="296"/>
      <c r="J84" s="296"/>
      <c r="K84" s="296"/>
    </row>
    <row r="85" spans="2:11" ht="12.75" customHeight="1" hidden="1">
      <c r="B85" s="164"/>
      <c r="C85" s="314"/>
      <c r="D85" s="182"/>
      <c r="E85" s="182"/>
      <c r="F85" s="166"/>
      <c r="G85" s="299"/>
      <c r="H85" s="299"/>
      <c r="I85" s="296"/>
      <c r="J85" s="296"/>
      <c r="K85" s="296"/>
    </row>
    <row r="86" spans="2:11" ht="38.25" customHeight="1" hidden="1">
      <c r="B86" s="167"/>
      <c r="C86" s="304"/>
      <c r="D86" s="182"/>
      <c r="E86" s="182"/>
      <c r="F86" s="81"/>
      <c r="G86" s="165"/>
      <c r="H86" s="165"/>
      <c r="I86" s="296"/>
      <c r="J86" s="296"/>
      <c r="K86" s="296"/>
    </row>
    <row r="87" spans="2:11" ht="12.75" customHeight="1" hidden="1">
      <c r="B87" s="164"/>
      <c r="C87" s="304"/>
      <c r="D87" s="182"/>
      <c r="E87" s="182"/>
      <c r="F87" s="81"/>
      <c r="G87" s="165"/>
      <c r="H87" s="165"/>
      <c r="I87" s="296"/>
      <c r="J87" s="296"/>
      <c r="K87" s="296"/>
    </row>
    <row r="88" spans="2:11" ht="12.75" customHeight="1" hidden="1">
      <c r="B88" s="164"/>
      <c r="C88" s="304"/>
      <c r="D88" s="182"/>
      <c r="E88" s="182"/>
      <c r="F88" s="81"/>
      <c r="G88" s="165"/>
      <c r="H88" s="165"/>
      <c r="I88" s="296"/>
      <c r="J88" s="296"/>
      <c r="K88" s="296"/>
    </row>
    <row r="89" spans="2:11" ht="14.25" customHeight="1" hidden="1">
      <c r="B89" s="167"/>
      <c r="C89" s="304"/>
      <c r="D89" s="182"/>
      <c r="E89" s="182"/>
      <c r="F89" s="81"/>
      <c r="G89" s="165"/>
      <c r="H89" s="165"/>
      <c r="I89" s="296"/>
      <c r="J89" s="296"/>
      <c r="K89" s="296"/>
    </row>
    <row r="90" spans="2:11" ht="25.5" customHeight="1" hidden="1">
      <c r="B90" s="167"/>
      <c r="C90" s="304"/>
      <c r="D90" s="182"/>
      <c r="E90" s="182"/>
      <c r="F90" s="81"/>
      <c r="G90" s="165"/>
      <c r="H90" s="165"/>
      <c r="I90" s="296"/>
      <c r="J90" s="296"/>
      <c r="K90" s="296"/>
    </row>
    <row r="91" spans="2:11" ht="12.75" customHeight="1" hidden="1">
      <c r="B91" s="164"/>
      <c r="C91" s="304"/>
      <c r="D91" s="182"/>
      <c r="E91" s="182"/>
      <c r="F91" s="81"/>
      <c r="G91" s="165"/>
      <c r="H91" s="165"/>
      <c r="I91" s="296"/>
      <c r="J91" s="296"/>
      <c r="K91" s="296"/>
    </row>
    <row r="92" spans="2:11" ht="12.75" customHeight="1" hidden="1">
      <c r="B92" s="322"/>
      <c r="C92" s="304"/>
      <c r="D92" s="182"/>
      <c r="E92" s="182"/>
      <c r="F92" s="81"/>
      <c r="G92" s="165"/>
      <c r="H92" s="165"/>
      <c r="I92" s="296"/>
      <c r="J92" s="296"/>
      <c r="K92" s="296"/>
    </row>
    <row r="93" spans="2:11" ht="14.25" customHeight="1" hidden="1">
      <c r="B93" s="167"/>
      <c r="C93" s="304"/>
      <c r="D93" s="182"/>
      <c r="E93" s="182"/>
      <c r="F93" s="81"/>
      <c r="G93" s="165"/>
      <c r="H93" s="165"/>
      <c r="I93" s="296"/>
      <c r="J93" s="296"/>
      <c r="K93" s="296"/>
    </row>
    <row r="94" spans="2:12" ht="14.25" customHeight="1">
      <c r="B94" s="291" t="s">
        <v>616</v>
      </c>
      <c r="C94" s="324" t="s">
        <v>617</v>
      </c>
      <c r="D94" s="299"/>
      <c r="E94" s="165"/>
      <c r="F94" s="165"/>
      <c r="G94" s="165"/>
      <c r="H94" s="165"/>
      <c r="I94" s="290">
        <f>I100+I272+I312+I402</f>
        <v>106011.1</v>
      </c>
      <c r="J94" s="290">
        <f>J100+J272+J312+J402</f>
        <v>69738.3</v>
      </c>
      <c r="K94" s="290">
        <f>K100+K272+K312+K402</f>
        <v>51701.7</v>
      </c>
      <c r="L94" s="294"/>
    </row>
    <row r="95" spans="2:11" ht="14.25" customHeight="1" hidden="1">
      <c r="B95" s="164" t="s">
        <v>271</v>
      </c>
      <c r="C95" s="324"/>
      <c r="D95" s="299"/>
      <c r="E95" s="165"/>
      <c r="F95" s="165"/>
      <c r="G95" s="165"/>
      <c r="H95" s="165" t="s">
        <v>531</v>
      </c>
      <c r="I95" s="296"/>
      <c r="J95" s="296"/>
      <c r="K95" s="296"/>
    </row>
    <row r="96" spans="2:11" ht="14.25" customHeight="1">
      <c r="B96" s="164" t="s">
        <v>272</v>
      </c>
      <c r="C96" s="298"/>
      <c r="D96" s="299"/>
      <c r="E96" s="165"/>
      <c r="F96" s="165"/>
      <c r="G96" s="165"/>
      <c r="H96" s="283">
        <v>2</v>
      </c>
      <c r="I96" s="296">
        <f>I106+I117+I122+I125+I128+I144+I163+I181+I247+I256+I260+I263+I267+I279+I286+I290+I294+I303+I311+I343+I347+I351+I355+I383+I408+I425+I428+I244+I298+I377+I265+I184+I370+I373+I333+I338+I252+I254+I467+I319+I326+I250+I213+I430+I153+I389+I395+I156+I438+I359+I185+I149</f>
        <v>45187.70000000002</v>
      </c>
      <c r="J96" s="296">
        <f>J106+J117+J122+J125+J128+J144+J163+J181+J247+J256+J260+J263+J267+J279+J286+J290+J294+J303+J311+J343+J347+J351+J355+J383+J408+J425+J428+J244+J298+J377+J265+J184+J370+J373+J333+J338+J252+J254+J467+J319+J326+J250+J213+J430+J153+J389+J395+J156+J438+J359</f>
        <v>25652.799999999996</v>
      </c>
      <c r="K96" s="296">
        <f>K106+K117+K122+K125+K128+K144+K163+K181+K247+K256+K260+K263+K267+K279+K286+K290+K294+K303+K311+K343+K347+K351+K355+K383+K408+K425+K428+K244+K298+K377+K265+K184+K370+K373+K333+K338+K252+K254+K467+K319+K326+K250+K213+K430+K153+K389+K395+K156+K438+K359</f>
        <v>23003.9</v>
      </c>
    </row>
    <row r="97" spans="2:11" ht="14.25" customHeight="1">
      <c r="B97" s="164" t="s">
        <v>273</v>
      </c>
      <c r="C97" s="298"/>
      <c r="D97" s="299"/>
      <c r="E97" s="165"/>
      <c r="F97" s="165"/>
      <c r="G97" s="165"/>
      <c r="H97" s="283">
        <v>3</v>
      </c>
      <c r="I97" s="296">
        <f>I222+I225+I229+I232+I299+I401+I452+I456+I458+I462+I473+I479+I482+I378+I236+I132+I218+I366+I468+I320+I327+I390+I396+I494+I497+I110+I486+I360</f>
        <v>58863.899999999994</v>
      </c>
      <c r="J97" s="296">
        <f>J222+J225+J229+J232+J299+J401+J452+J456+J458+J462+J473+J479+J482+J378+J236+J132+J218+J366+J468+J320+J327+J390+J396+J494+J497+J110+J486+J360</f>
        <v>43372.1</v>
      </c>
      <c r="K97" s="296">
        <f>K222+K225+K229+K232+K299+K401+K452+K456+K458+K462+K473+K479+K482+K378+K236+K132+K218+K366+K468+K320+K327+K390+K396+K494+K497+K110+K486+K360</f>
        <v>24696.100000000002</v>
      </c>
    </row>
    <row r="98" spans="2:11" ht="14.25" customHeight="1">
      <c r="B98" s="164" t="s">
        <v>274</v>
      </c>
      <c r="C98" s="298"/>
      <c r="D98" s="299"/>
      <c r="E98" s="165"/>
      <c r="F98" s="165"/>
      <c r="G98" s="165"/>
      <c r="H98" s="283">
        <v>4</v>
      </c>
      <c r="I98" s="296">
        <f>I138+I448+I469+I434+I442+I321+I328+I391+I397+I490+I271</f>
        <v>1959.5</v>
      </c>
      <c r="J98" s="296">
        <f>J138+J448+J469+J434+J442+J321+J328+J391+J397</f>
        <v>713.4</v>
      </c>
      <c r="K98" s="296">
        <f>K138+K448+K469+K434+K442+K321+K328+K391+K397</f>
        <v>4001.7</v>
      </c>
    </row>
    <row r="99" spans="2:11" ht="14.25" customHeight="1" hidden="1">
      <c r="B99" s="164" t="s">
        <v>275</v>
      </c>
      <c r="C99" s="298"/>
      <c r="D99" s="299"/>
      <c r="E99" s="165"/>
      <c r="F99" s="165"/>
      <c r="G99" s="165"/>
      <c r="H99" s="283">
        <v>6</v>
      </c>
      <c r="I99" s="296"/>
      <c r="J99" s="296"/>
      <c r="K99" s="296"/>
    </row>
    <row r="100" spans="2:11" ht="14.25" customHeight="1">
      <c r="B100" s="291" t="s">
        <v>184</v>
      </c>
      <c r="C100" s="298"/>
      <c r="D100" s="299" t="s">
        <v>185</v>
      </c>
      <c r="E100" s="299"/>
      <c r="F100" s="299"/>
      <c r="G100" s="299"/>
      <c r="H100" s="299"/>
      <c r="I100" s="290">
        <f>I101+I111+I133+I139+I145</f>
        <v>38085.2</v>
      </c>
      <c r="J100" s="290">
        <f>J101+J111+J133+J139+J145</f>
        <v>20516.399999999994</v>
      </c>
      <c r="K100" s="290">
        <f>K101+K111+K133+K139+K145</f>
        <v>20875.699999999997</v>
      </c>
    </row>
    <row r="101" spans="2:11" ht="27.75" customHeight="1">
      <c r="B101" s="300" t="s">
        <v>186</v>
      </c>
      <c r="C101" s="325"/>
      <c r="D101" s="302" t="s">
        <v>185</v>
      </c>
      <c r="E101" s="302" t="s">
        <v>187</v>
      </c>
      <c r="F101" s="165"/>
      <c r="G101" s="165"/>
      <c r="H101" s="165"/>
      <c r="I101" s="296">
        <f>I102+I107</f>
        <v>1896.1</v>
      </c>
      <c r="J101" s="296">
        <f aca="true" t="shared" si="13" ref="J101:K105">J102</f>
        <v>1366.8</v>
      </c>
      <c r="K101" s="296">
        <f t="shared" si="13"/>
        <v>1566.8</v>
      </c>
    </row>
    <row r="102" spans="2:11" ht="14.25" customHeight="1">
      <c r="B102" s="164" t="s">
        <v>276</v>
      </c>
      <c r="C102" s="314"/>
      <c r="D102" s="165" t="s">
        <v>185</v>
      </c>
      <c r="E102" s="165" t="s">
        <v>187</v>
      </c>
      <c r="F102" s="165" t="s">
        <v>277</v>
      </c>
      <c r="G102" s="165"/>
      <c r="H102" s="165"/>
      <c r="I102" s="296">
        <f>I103</f>
        <v>1843</v>
      </c>
      <c r="J102" s="296">
        <f t="shared" si="13"/>
        <v>1366.8</v>
      </c>
      <c r="K102" s="296">
        <f t="shared" si="13"/>
        <v>1566.8</v>
      </c>
    </row>
    <row r="103" spans="2:11" ht="14.25" customHeight="1">
      <c r="B103" s="305" t="s">
        <v>278</v>
      </c>
      <c r="C103" s="304"/>
      <c r="D103" s="165" t="s">
        <v>185</v>
      </c>
      <c r="E103" s="165" t="s">
        <v>187</v>
      </c>
      <c r="F103" s="166" t="s">
        <v>279</v>
      </c>
      <c r="G103" s="165"/>
      <c r="H103" s="165"/>
      <c r="I103" s="296">
        <f>I104</f>
        <v>1843</v>
      </c>
      <c r="J103" s="296">
        <f t="shared" si="13"/>
        <v>1366.8</v>
      </c>
      <c r="K103" s="296">
        <f t="shared" si="13"/>
        <v>1566.8</v>
      </c>
    </row>
    <row r="104" spans="2:11" ht="40.5" customHeight="1">
      <c r="B104" s="306" t="s">
        <v>280</v>
      </c>
      <c r="C104" s="304"/>
      <c r="D104" s="165" t="s">
        <v>185</v>
      </c>
      <c r="E104" s="165" t="s">
        <v>187</v>
      </c>
      <c r="F104" s="166" t="s">
        <v>279</v>
      </c>
      <c r="G104" s="165" t="s">
        <v>281</v>
      </c>
      <c r="H104" s="165"/>
      <c r="I104" s="296">
        <f>I105</f>
        <v>1843</v>
      </c>
      <c r="J104" s="296">
        <f t="shared" si="13"/>
        <v>1366.8</v>
      </c>
      <c r="K104" s="296">
        <f t="shared" si="13"/>
        <v>1566.8</v>
      </c>
    </row>
    <row r="105" spans="2:11" ht="14.25" customHeight="1">
      <c r="B105" s="167" t="s">
        <v>282</v>
      </c>
      <c r="C105" s="304"/>
      <c r="D105" s="165" t="s">
        <v>185</v>
      </c>
      <c r="E105" s="165" t="s">
        <v>187</v>
      </c>
      <c r="F105" s="166" t="s">
        <v>279</v>
      </c>
      <c r="G105" s="165" t="s">
        <v>283</v>
      </c>
      <c r="H105" s="165"/>
      <c r="I105" s="296">
        <f>I106</f>
        <v>1843</v>
      </c>
      <c r="J105" s="296">
        <f t="shared" si="13"/>
        <v>1366.8</v>
      </c>
      <c r="K105" s="296">
        <f t="shared" si="13"/>
        <v>1566.8</v>
      </c>
    </row>
    <row r="106" spans="2:12" ht="14.25" customHeight="1">
      <c r="B106" s="167" t="s">
        <v>272</v>
      </c>
      <c r="C106" s="304"/>
      <c r="D106" s="165" t="s">
        <v>185</v>
      </c>
      <c r="E106" s="165" t="s">
        <v>187</v>
      </c>
      <c r="F106" s="166" t="s">
        <v>279</v>
      </c>
      <c r="G106" s="165" t="s">
        <v>283</v>
      </c>
      <c r="H106" s="165">
        <v>2</v>
      </c>
      <c r="I106" s="296">
        <v>1843</v>
      </c>
      <c r="J106" s="296">
        <v>1366.8</v>
      </c>
      <c r="K106" s="296">
        <v>1566.8</v>
      </c>
      <c r="L106" s="271">
        <v>162.6</v>
      </c>
    </row>
    <row r="107" spans="2:11" ht="42.75">
      <c r="B107" s="309" t="s">
        <v>284</v>
      </c>
      <c r="C107" s="310"/>
      <c r="D107" s="165" t="s">
        <v>185</v>
      </c>
      <c r="E107" s="165" t="s">
        <v>187</v>
      </c>
      <c r="F107" s="166" t="s">
        <v>285</v>
      </c>
      <c r="G107" s="165"/>
      <c r="H107" s="165"/>
      <c r="I107" s="296">
        <f aca="true" t="shared" si="14" ref="I107:K109">I108</f>
        <v>53.1</v>
      </c>
      <c r="J107" s="296">
        <f t="shared" si="14"/>
        <v>0</v>
      </c>
      <c r="K107" s="296">
        <f t="shared" si="14"/>
        <v>0</v>
      </c>
    </row>
    <row r="108" spans="2:11" ht="42.75">
      <c r="B108" s="185" t="s">
        <v>280</v>
      </c>
      <c r="C108" s="310"/>
      <c r="D108" s="165" t="s">
        <v>185</v>
      </c>
      <c r="E108" s="165" t="s">
        <v>187</v>
      </c>
      <c r="F108" s="166" t="s">
        <v>285</v>
      </c>
      <c r="G108" s="165" t="s">
        <v>281</v>
      </c>
      <c r="H108" s="165"/>
      <c r="I108" s="296">
        <f t="shared" si="14"/>
        <v>53.1</v>
      </c>
      <c r="J108" s="296">
        <f t="shared" si="14"/>
        <v>0</v>
      </c>
      <c r="K108" s="296">
        <f t="shared" si="14"/>
        <v>0</v>
      </c>
    </row>
    <row r="109" spans="2:11" ht="14.25" customHeight="1">
      <c r="B109" s="167" t="s">
        <v>282</v>
      </c>
      <c r="C109" s="310"/>
      <c r="D109" s="165" t="s">
        <v>185</v>
      </c>
      <c r="E109" s="165" t="s">
        <v>187</v>
      </c>
      <c r="F109" s="166" t="s">
        <v>285</v>
      </c>
      <c r="G109" s="165" t="s">
        <v>283</v>
      </c>
      <c r="H109" s="165"/>
      <c r="I109" s="296">
        <f t="shared" si="14"/>
        <v>53.1</v>
      </c>
      <c r="J109" s="296">
        <f t="shared" si="14"/>
        <v>0</v>
      </c>
      <c r="K109" s="296">
        <f t="shared" si="14"/>
        <v>0</v>
      </c>
    </row>
    <row r="110" spans="2:11" ht="14.25" customHeight="1">
      <c r="B110" s="167" t="s">
        <v>273</v>
      </c>
      <c r="C110" s="310"/>
      <c r="D110" s="165" t="s">
        <v>185</v>
      </c>
      <c r="E110" s="165" t="s">
        <v>187</v>
      </c>
      <c r="F110" s="166" t="s">
        <v>285</v>
      </c>
      <c r="G110" s="165" t="s">
        <v>283</v>
      </c>
      <c r="H110" s="165">
        <v>3</v>
      </c>
      <c r="I110" s="296">
        <v>53.1</v>
      </c>
      <c r="J110" s="296"/>
      <c r="K110" s="296"/>
    </row>
    <row r="111" spans="2:11" ht="27.75" customHeight="1">
      <c r="B111" s="300" t="s">
        <v>190</v>
      </c>
      <c r="C111" s="301"/>
      <c r="D111" s="302" t="s">
        <v>185</v>
      </c>
      <c r="E111" s="302" t="s">
        <v>191</v>
      </c>
      <c r="F111" s="182"/>
      <c r="G111" s="165"/>
      <c r="H111" s="165"/>
      <c r="I111" s="296">
        <f>I112+I118</f>
        <v>13897.800000000001</v>
      </c>
      <c r="J111" s="296">
        <f>J112+J118</f>
        <v>10190.099999999999</v>
      </c>
      <c r="K111" s="296">
        <f>K112+K118</f>
        <v>10390.099999999999</v>
      </c>
    </row>
    <row r="112" spans="2:11" ht="27.75" customHeight="1">
      <c r="B112" s="292" t="s">
        <v>618</v>
      </c>
      <c r="C112" s="304"/>
      <c r="D112" s="165" t="s">
        <v>185</v>
      </c>
      <c r="E112" s="165" t="s">
        <v>191</v>
      </c>
      <c r="F112" s="166" t="s">
        <v>298</v>
      </c>
      <c r="G112" s="165"/>
      <c r="H112" s="165"/>
      <c r="I112" s="296">
        <f>I114</f>
        <v>15</v>
      </c>
      <c r="J112" s="296">
        <f>J114</f>
        <v>0</v>
      </c>
      <c r="K112" s="296">
        <f>K114</f>
        <v>0</v>
      </c>
    </row>
    <row r="113" spans="2:11" ht="14.25" customHeight="1">
      <c r="B113" s="167" t="s">
        <v>299</v>
      </c>
      <c r="C113" s="304"/>
      <c r="D113" s="165" t="s">
        <v>185</v>
      </c>
      <c r="E113" s="165" t="s">
        <v>191</v>
      </c>
      <c r="F113" s="166" t="s">
        <v>298</v>
      </c>
      <c r="G113" s="165"/>
      <c r="H113" s="165"/>
      <c r="I113" s="296">
        <f aca="true" t="shared" si="15" ref="I113:K116">I114</f>
        <v>15</v>
      </c>
      <c r="J113" s="296">
        <f t="shared" si="15"/>
        <v>0</v>
      </c>
      <c r="K113" s="296">
        <f t="shared" si="15"/>
        <v>0</v>
      </c>
    </row>
    <row r="114" spans="2:11" ht="14.25" customHeight="1">
      <c r="B114" s="167" t="s">
        <v>300</v>
      </c>
      <c r="C114" s="304"/>
      <c r="D114" s="165" t="s">
        <v>185</v>
      </c>
      <c r="E114" s="165" t="s">
        <v>191</v>
      </c>
      <c r="F114" s="166" t="s">
        <v>301</v>
      </c>
      <c r="G114" s="165"/>
      <c r="H114" s="165"/>
      <c r="I114" s="296">
        <f t="shared" si="15"/>
        <v>15</v>
      </c>
      <c r="J114" s="296">
        <f t="shared" si="15"/>
        <v>0</v>
      </c>
      <c r="K114" s="296">
        <f t="shared" si="15"/>
        <v>0</v>
      </c>
    </row>
    <row r="115" spans="2:11" ht="14.25" customHeight="1">
      <c r="B115" s="164" t="s">
        <v>288</v>
      </c>
      <c r="C115" s="304"/>
      <c r="D115" s="165" t="s">
        <v>185</v>
      </c>
      <c r="E115" s="165" t="s">
        <v>191</v>
      </c>
      <c r="F115" s="166" t="s">
        <v>301</v>
      </c>
      <c r="G115" s="165" t="s">
        <v>289</v>
      </c>
      <c r="H115" s="165"/>
      <c r="I115" s="296">
        <f t="shared" si="15"/>
        <v>15</v>
      </c>
      <c r="J115" s="296">
        <f t="shared" si="15"/>
        <v>0</v>
      </c>
      <c r="K115" s="296">
        <f t="shared" si="15"/>
        <v>0</v>
      </c>
    </row>
    <row r="116" spans="2:11" ht="14.25" customHeight="1">
      <c r="B116" s="164" t="s">
        <v>290</v>
      </c>
      <c r="C116" s="304"/>
      <c r="D116" s="165" t="s">
        <v>185</v>
      </c>
      <c r="E116" s="165" t="s">
        <v>191</v>
      </c>
      <c r="F116" s="166" t="s">
        <v>301</v>
      </c>
      <c r="G116" s="165" t="s">
        <v>291</v>
      </c>
      <c r="H116" s="165"/>
      <c r="I116" s="296">
        <f t="shared" si="15"/>
        <v>15</v>
      </c>
      <c r="J116" s="296">
        <f t="shared" si="15"/>
        <v>0</v>
      </c>
      <c r="K116" s="296">
        <f t="shared" si="15"/>
        <v>0</v>
      </c>
    </row>
    <row r="117" spans="2:11" ht="14.25" customHeight="1">
      <c r="B117" s="167" t="s">
        <v>272</v>
      </c>
      <c r="C117" s="295"/>
      <c r="D117" s="165" t="s">
        <v>185</v>
      </c>
      <c r="E117" s="165" t="s">
        <v>191</v>
      </c>
      <c r="F117" s="166" t="s">
        <v>301</v>
      </c>
      <c r="G117" s="165" t="s">
        <v>291</v>
      </c>
      <c r="H117" s="165" t="s">
        <v>296</v>
      </c>
      <c r="I117" s="296">
        <v>15</v>
      </c>
      <c r="J117" s="296"/>
      <c r="K117" s="296"/>
    </row>
    <row r="118" spans="2:11" ht="14.25" customHeight="1">
      <c r="B118" s="167" t="s">
        <v>276</v>
      </c>
      <c r="C118" s="295"/>
      <c r="D118" s="165" t="s">
        <v>185</v>
      </c>
      <c r="E118" s="165" t="s">
        <v>191</v>
      </c>
      <c r="F118" s="165" t="s">
        <v>277</v>
      </c>
      <c r="G118" s="165"/>
      <c r="H118" s="165"/>
      <c r="I118" s="296">
        <f>I119+I129</f>
        <v>13882.800000000001</v>
      </c>
      <c r="J118" s="296">
        <f>J119</f>
        <v>10190.099999999999</v>
      </c>
      <c r="K118" s="296">
        <f>K119</f>
        <v>10390.099999999999</v>
      </c>
    </row>
    <row r="119" spans="2:11" ht="14.25" customHeight="1">
      <c r="B119" s="305" t="s">
        <v>302</v>
      </c>
      <c r="C119" s="304"/>
      <c r="D119" s="165" t="s">
        <v>185</v>
      </c>
      <c r="E119" s="165" t="s">
        <v>191</v>
      </c>
      <c r="F119" s="166" t="s">
        <v>303</v>
      </c>
      <c r="G119" s="165"/>
      <c r="H119" s="165"/>
      <c r="I119" s="296">
        <f>I120+I123+I126</f>
        <v>13548.2</v>
      </c>
      <c r="J119" s="296">
        <f>J120+J123+J126</f>
        <v>10190.099999999999</v>
      </c>
      <c r="K119" s="296">
        <f>K120+K123+K126</f>
        <v>10390.099999999999</v>
      </c>
    </row>
    <row r="120" spans="1:256" s="327" customFormat="1" ht="41.25" customHeight="1">
      <c r="A120" s="326"/>
      <c r="B120" s="306" t="s">
        <v>280</v>
      </c>
      <c r="C120" s="307"/>
      <c r="D120" s="165" t="s">
        <v>185</v>
      </c>
      <c r="E120" s="165" t="s">
        <v>191</v>
      </c>
      <c r="F120" s="166" t="s">
        <v>303</v>
      </c>
      <c r="G120" s="165" t="s">
        <v>281</v>
      </c>
      <c r="H120" s="165"/>
      <c r="I120" s="296">
        <f aca="true" t="shared" si="16" ref="I120:K121">I121</f>
        <v>12708</v>
      </c>
      <c r="J120" s="296">
        <f t="shared" si="16"/>
        <v>10000.3</v>
      </c>
      <c r="K120" s="296">
        <f t="shared" si="16"/>
        <v>10200.3</v>
      </c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/>
      <c r="BE120" s="326"/>
      <c r="BF120" s="326"/>
      <c r="BG120" s="326"/>
      <c r="BH120" s="326"/>
      <c r="BI120" s="326"/>
      <c r="BJ120" s="326"/>
      <c r="BK120" s="326"/>
      <c r="BL120" s="326"/>
      <c r="BM120" s="326"/>
      <c r="BN120" s="326"/>
      <c r="IS120" s="272"/>
      <c r="IT120" s="272"/>
      <c r="IU120" s="272"/>
      <c r="IV120" s="272"/>
    </row>
    <row r="121" spans="1:256" s="327" customFormat="1" ht="16.5" customHeight="1">
      <c r="A121" s="326"/>
      <c r="B121" s="167" t="s">
        <v>282</v>
      </c>
      <c r="C121" s="307"/>
      <c r="D121" s="165" t="s">
        <v>185</v>
      </c>
      <c r="E121" s="165" t="s">
        <v>191</v>
      </c>
      <c r="F121" s="166" t="s">
        <v>303</v>
      </c>
      <c r="G121" s="165" t="s">
        <v>283</v>
      </c>
      <c r="H121" s="165"/>
      <c r="I121" s="296">
        <f t="shared" si="16"/>
        <v>12708</v>
      </c>
      <c r="J121" s="296">
        <f t="shared" si="16"/>
        <v>10000.3</v>
      </c>
      <c r="K121" s="296">
        <f t="shared" si="16"/>
        <v>10200.3</v>
      </c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326"/>
      <c r="BD121" s="326"/>
      <c r="BE121" s="326"/>
      <c r="BF121" s="326"/>
      <c r="BG121" s="326"/>
      <c r="BH121" s="326"/>
      <c r="BI121" s="326"/>
      <c r="BJ121" s="326"/>
      <c r="BK121" s="326"/>
      <c r="BL121" s="326"/>
      <c r="BM121" s="326"/>
      <c r="BN121" s="326"/>
      <c r="IS121" s="272"/>
      <c r="IT121" s="272"/>
      <c r="IU121" s="272"/>
      <c r="IV121" s="272"/>
    </row>
    <row r="122" spans="1:256" s="327" customFormat="1" ht="16.5" customHeight="1">
      <c r="A122" s="326"/>
      <c r="B122" s="167" t="s">
        <v>272</v>
      </c>
      <c r="C122" s="307"/>
      <c r="D122" s="165" t="s">
        <v>185</v>
      </c>
      <c r="E122" s="165" t="s">
        <v>191</v>
      </c>
      <c r="F122" s="166" t="s">
        <v>303</v>
      </c>
      <c r="G122" s="165" t="s">
        <v>283</v>
      </c>
      <c r="H122" s="165">
        <v>2</v>
      </c>
      <c r="I122" s="296">
        <v>12708</v>
      </c>
      <c r="J122" s="296">
        <v>10000.3</v>
      </c>
      <c r="K122" s="296">
        <v>10200.3</v>
      </c>
      <c r="L122" s="328">
        <v>915</v>
      </c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IS122" s="272"/>
      <c r="IT122" s="272"/>
      <c r="IU122" s="272"/>
      <c r="IV122" s="272"/>
    </row>
    <row r="123" spans="2:11" ht="14.25" customHeight="1">
      <c r="B123" s="164" t="s">
        <v>288</v>
      </c>
      <c r="C123" s="304"/>
      <c r="D123" s="165" t="s">
        <v>185</v>
      </c>
      <c r="E123" s="165" t="s">
        <v>191</v>
      </c>
      <c r="F123" s="166" t="s">
        <v>303</v>
      </c>
      <c r="G123" s="165" t="s">
        <v>289</v>
      </c>
      <c r="H123" s="165"/>
      <c r="I123" s="296">
        <f aca="true" t="shared" si="17" ref="I123:K124">I124</f>
        <v>805.2</v>
      </c>
      <c r="J123" s="296">
        <f t="shared" si="17"/>
        <v>189.8</v>
      </c>
      <c r="K123" s="296">
        <f t="shared" si="17"/>
        <v>189.8</v>
      </c>
    </row>
    <row r="124" spans="2:11" ht="14.25" customHeight="1">
      <c r="B124" s="164" t="s">
        <v>290</v>
      </c>
      <c r="C124" s="304"/>
      <c r="D124" s="165" t="s">
        <v>185</v>
      </c>
      <c r="E124" s="165" t="s">
        <v>191</v>
      </c>
      <c r="F124" s="166" t="s">
        <v>303</v>
      </c>
      <c r="G124" s="165" t="s">
        <v>291</v>
      </c>
      <c r="H124" s="165"/>
      <c r="I124" s="296">
        <f t="shared" si="17"/>
        <v>805.2</v>
      </c>
      <c r="J124" s="296">
        <f t="shared" si="17"/>
        <v>189.8</v>
      </c>
      <c r="K124" s="296">
        <f t="shared" si="17"/>
        <v>189.8</v>
      </c>
    </row>
    <row r="125" spans="2:12" ht="17.25" customHeight="1">
      <c r="B125" s="167" t="s">
        <v>272</v>
      </c>
      <c r="C125" s="304"/>
      <c r="D125" s="165" t="s">
        <v>185</v>
      </c>
      <c r="E125" s="165" t="s">
        <v>191</v>
      </c>
      <c r="F125" s="166" t="s">
        <v>303</v>
      </c>
      <c r="G125" s="165" t="s">
        <v>291</v>
      </c>
      <c r="H125" s="165">
        <v>2</v>
      </c>
      <c r="I125" s="296">
        <v>805.2</v>
      </c>
      <c r="J125" s="296">
        <v>189.8</v>
      </c>
      <c r="K125" s="296">
        <v>189.8</v>
      </c>
      <c r="L125" s="328"/>
    </row>
    <row r="126" spans="2:11" ht="14.25" customHeight="1">
      <c r="B126" s="307" t="s">
        <v>292</v>
      </c>
      <c r="C126" s="304"/>
      <c r="D126" s="165" t="s">
        <v>185</v>
      </c>
      <c r="E126" s="165" t="s">
        <v>191</v>
      </c>
      <c r="F126" s="166" t="s">
        <v>303</v>
      </c>
      <c r="G126" s="308">
        <v>800</v>
      </c>
      <c r="H126" s="312"/>
      <c r="I126" s="296">
        <f aca="true" t="shared" si="18" ref="I126:K127">I127</f>
        <v>35</v>
      </c>
      <c r="J126" s="296">
        <f t="shared" si="18"/>
        <v>0</v>
      </c>
      <c r="K126" s="296">
        <f t="shared" si="18"/>
        <v>0</v>
      </c>
    </row>
    <row r="127" spans="2:11" ht="14.25" customHeight="1">
      <c r="B127" s="307" t="s">
        <v>294</v>
      </c>
      <c r="C127" s="304"/>
      <c r="D127" s="165" t="s">
        <v>185</v>
      </c>
      <c r="E127" s="165" t="s">
        <v>191</v>
      </c>
      <c r="F127" s="166" t="s">
        <v>303</v>
      </c>
      <c r="G127" s="308">
        <v>850</v>
      </c>
      <c r="H127" s="312"/>
      <c r="I127" s="296">
        <f t="shared" si="18"/>
        <v>35</v>
      </c>
      <c r="J127" s="296">
        <f t="shared" si="18"/>
        <v>0</v>
      </c>
      <c r="K127" s="296">
        <f t="shared" si="18"/>
        <v>0</v>
      </c>
    </row>
    <row r="128" spans="2:11" ht="14.25" customHeight="1">
      <c r="B128" s="307" t="s">
        <v>272</v>
      </c>
      <c r="C128" s="304"/>
      <c r="D128" s="165" t="s">
        <v>185</v>
      </c>
      <c r="E128" s="165" t="s">
        <v>191</v>
      </c>
      <c r="F128" s="166" t="s">
        <v>303</v>
      </c>
      <c r="G128" s="308">
        <v>850</v>
      </c>
      <c r="H128" s="308">
        <v>2</v>
      </c>
      <c r="I128" s="296">
        <v>35</v>
      </c>
      <c r="J128" s="296"/>
      <c r="K128" s="296"/>
    </row>
    <row r="129" spans="2:11" ht="41.25" customHeight="1">
      <c r="B129" s="309" t="s">
        <v>284</v>
      </c>
      <c r="C129" s="310"/>
      <c r="D129" s="165" t="s">
        <v>185</v>
      </c>
      <c r="E129" s="165" t="s">
        <v>191</v>
      </c>
      <c r="F129" s="166" t="s">
        <v>285</v>
      </c>
      <c r="G129" s="165"/>
      <c r="H129" s="165"/>
      <c r="I129" s="296">
        <f aca="true" t="shared" si="19" ref="I129:K131">I130</f>
        <v>334.6</v>
      </c>
      <c r="J129" s="296">
        <f t="shared" si="19"/>
        <v>0</v>
      </c>
      <c r="K129" s="296">
        <f t="shared" si="19"/>
        <v>0</v>
      </c>
    </row>
    <row r="130" spans="2:11" ht="30.75" customHeight="1">
      <c r="B130" s="185" t="s">
        <v>280</v>
      </c>
      <c r="C130" s="310"/>
      <c r="D130" s="165" t="s">
        <v>185</v>
      </c>
      <c r="E130" s="165" t="s">
        <v>191</v>
      </c>
      <c r="F130" s="166" t="s">
        <v>285</v>
      </c>
      <c r="G130" s="165" t="s">
        <v>281</v>
      </c>
      <c r="H130" s="165"/>
      <c r="I130" s="296">
        <f t="shared" si="19"/>
        <v>334.6</v>
      </c>
      <c r="J130" s="296">
        <f t="shared" si="19"/>
        <v>0</v>
      </c>
      <c r="K130" s="296">
        <f t="shared" si="19"/>
        <v>0</v>
      </c>
    </row>
    <row r="131" spans="2:11" ht="14.25" customHeight="1">
      <c r="B131" s="167" t="s">
        <v>282</v>
      </c>
      <c r="C131" s="310"/>
      <c r="D131" s="165" t="s">
        <v>185</v>
      </c>
      <c r="E131" s="165" t="s">
        <v>191</v>
      </c>
      <c r="F131" s="166" t="s">
        <v>285</v>
      </c>
      <c r="G131" s="165" t="s">
        <v>283</v>
      </c>
      <c r="H131" s="165"/>
      <c r="I131" s="296">
        <f t="shared" si="19"/>
        <v>334.6</v>
      </c>
      <c r="J131" s="296">
        <f t="shared" si="19"/>
        <v>0</v>
      </c>
      <c r="K131" s="296">
        <f t="shared" si="19"/>
        <v>0</v>
      </c>
    </row>
    <row r="132" spans="2:11" ht="14.25" customHeight="1">
      <c r="B132" s="167" t="s">
        <v>273</v>
      </c>
      <c r="C132" s="310"/>
      <c r="D132" s="165" t="s">
        <v>185</v>
      </c>
      <c r="E132" s="165" t="s">
        <v>191</v>
      </c>
      <c r="F132" s="166" t="s">
        <v>285</v>
      </c>
      <c r="G132" s="165" t="s">
        <v>283</v>
      </c>
      <c r="H132" s="165">
        <v>3</v>
      </c>
      <c r="I132" s="296">
        <v>334.6</v>
      </c>
      <c r="J132" s="296"/>
      <c r="K132" s="296"/>
    </row>
    <row r="133" spans="2:11" ht="15" customHeight="1">
      <c r="B133" s="329" t="s">
        <v>192</v>
      </c>
      <c r="C133" s="301"/>
      <c r="D133" s="302" t="s">
        <v>185</v>
      </c>
      <c r="E133" s="302" t="s">
        <v>193</v>
      </c>
      <c r="F133" s="166"/>
      <c r="G133" s="165"/>
      <c r="H133" s="165"/>
      <c r="I133" s="296">
        <f aca="true" t="shared" si="20" ref="I133:K137">I134</f>
        <v>48.2</v>
      </c>
      <c r="J133" s="296">
        <f t="shared" si="20"/>
        <v>3.4</v>
      </c>
      <c r="K133" s="296">
        <f t="shared" si="20"/>
        <v>3</v>
      </c>
    </row>
    <row r="134" spans="2:11" ht="15" customHeight="1">
      <c r="B134" s="167" t="s">
        <v>276</v>
      </c>
      <c r="C134" s="304"/>
      <c r="D134" s="165" t="s">
        <v>185</v>
      </c>
      <c r="E134" s="165" t="s">
        <v>193</v>
      </c>
      <c r="F134" s="165" t="s">
        <v>277</v>
      </c>
      <c r="G134" s="165"/>
      <c r="H134" s="165"/>
      <c r="I134" s="296">
        <f t="shared" si="20"/>
        <v>48.2</v>
      </c>
      <c r="J134" s="296">
        <f t="shared" si="20"/>
        <v>3.4</v>
      </c>
      <c r="K134" s="296">
        <f t="shared" si="20"/>
        <v>3</v>
      </c>
    </row>
    <row r="135" spans="2:11" ht="40.5" customHeight="1">
      <c r="B135" s="306" t="s">
        <v>304</v>
      </c>
      <c r="C135" s="304"/>
      <c r="D135" s="165" t="s">
        <v>185</v>
      </c>
      <c r="E135" s="165" t="s">
        <v>193</v>
      </c>
      <c r="F135" s="166" t="s">
        <v>305</v>
      </c>
      <c r="G135" s="165"/>
      <c r="H135" s="165"/>
      <c r="I135" s="296">
        <f t="shared" si="20"/>
        <v>48.2</v>
      </c>
      <c r="J135" s="296">
        <f t="shared" si="20"/>
        <v>3.4</v>
      </c>
      <c r="K135" s="296">
        <f t="shared" si="20"/>
        <v>3</v>
      </c>
    </row>
    <row r="136" spans="2:11" ht="15.75" customHeight="1">
      <c r="B136" s="164" t="s">
        <v>288</v>
      </c>
      <c r="C136" s="304"/>
      <c r="D136" s="165" t="s">
        <v>185</v>
      </c>
      <c r="E136" s="165" t="s">
        <v>193</v>
      </c>
      <c r="F136" s="166" t="s">
        <v>305</v>
      </c>
      <c r="G136" s="165" t="s">
        <v>289</v>
      </c>
      <c r="H136" s="165"/>
      <c r="I136" s="296">
        <f t="shared" si="20"/>
        <v>48.2</v>
      </c>
      <c r="J136" s="296">
        <f t="shared" si="20"/>
        <v>3.4</v>
      </c>
      <c r="K136" s="296">
        <f t="shared" si="20"/>
        <v>3</v>
      </c>
    </row>
    <row r="137" spans="2:11" ht="12.75" customHeight="1">
      <c r="B137" s="164" t="s">
        <v>290</v>
      </c>
      <c r="C137" s="304"/>
      <c r="D137" s="165" t="s">
        <v>185</v>
      </c>
      <c r="E137" s="165" t="s">
        <v>193</v>
      </c>
      <c r="F137" s="166" t="s">
        <v>305</v>
      </c>
      <c r="G137" s="165" t="s">
        <v>291</v>
      </c>
      <c r="H137" s="165"/>
      <c r="I137" s="296">
        <f t="shared" si="20"/>
        <v>48.2</v>
      </c>
      <c r="J137" s="296">
        <f t="shared" si="20"/>
        <v>3.4</v>
      </c>
      <c r="K137" s="296">
        <f t="shared" si="20"/>
        <v>3</v>
      </c>
    </row>
    <row r="138" spans="2:11" ht="14.25" customHeight="1">
      <c r="B138" s="167" t="s">
        <v>274</v>
      </c>
      <c r="C138" s="304"/>
      <c r="D138" s="165" t="s">
        <v>185</v>
      </c>
      <c r="E138" s="165" t="s">
        <v>193</v>
      </c>
      <c r="F138" s="166" t="s">
        <v>305</v>
      </c>
      <c r="G138" s="165" t="s">
        <v>291</v>
      </c>
      <c r="H138" s="165" t="s">
        <v>306</v>
      </c>
      <c r="I138" s="296">
        <v>48.2</v>
      </c>
      <c r="J138" s="296">
        <v>3.4</v>
      </c>
      <c r="K138" s="296">
        <v>3</v>
      </c>
    </row>
    <row r="139" spans="2:11" ht="12.75" customHeight="1">
      <c r="B139" s="311" t="s">
        <v>196</v>
      </c>
      <c r="C139" s="321"/>
      <c r="D139" s="302" t="s">
        <v>185</v>
      </c>
      <c r="E139" s="302" t="s">
        <v>197</v>
      </c>
      <c r="F139" s="182"/>
      <c r="G139" s="165"/>
      <c r="H139" s="165"/>
      <c r="I139" s="296">
        <f aca="true" t="shared" si="21" ref="I139:K143">I140</f>
        <v>100</v>
      </c>
      <c r="J139" s="296">
        <f t="shared" si="21"/>
        <v>100</v>
      </c>
      <c r="K139" s="296">
        <f t="shared" si="21"/>
        <v>100</v>
      </c>
    </row>
    <row r="140" spans="2:11" ht="15.75" customHeight="1">
      <c r="B140" s="164" t="s">
        <v>276</v>
      </c>
      <c r="C140" s="304"/>
      <c r="D140" s="165" t="s">
        <v>185</v>
      </c>
      <c r="E140" s="165" t="s">
        <v>197</v>
      </c>
      <c r="F140" s="182" t="s">
        <v>277</v>
      </c>
      <c r="G140" s="165"/>
      <c r="H140" s="165"/>
      <c r="I140" s="296">
        <f t="shared" si="21"/>
        <v>100</v>
      </c>
      <c r="J140" s="296">
        <f t="shared" si="21"/>
        <v>100</v>
      </c>
      <c r="K140" s="296">
        <f t="shared" si="21"/>
        <v>100</v>
      </c>
    </row>
    <row r="141" spans="2:11" ht="13.5" customHeight="1">
      <c r="B141" s="164" t="s">
        <v>307</v>
      </c>
      <c r="C141" s="304"/>
      <c r="D141" s="165" t="s">
        <v>185</v>
      </c>
      <c r="E141" s="165" t="s">
        <v>197</v>
      </c>
      <c r="F141" s="166" t="s">
        <v>308</v>
      </c>
      <c r="G141" s="165"/>
      <c r="H141" s="165"/>
      <c r="I141" s="296">
        <f t="shared" si="21"/>
        <v>100</v>
      </c>
      <c r="J141" s="296">
        <f t="shared" si="21"/>
        <v>100</v>
      </c>
      <c r="K141" s="296">
        <f t="shared" si="21"/>
        <v>100</v>
      </c>
    </row>
    <row r="142" spans="2:11" ht="12.75" customHeight="1">
      <c r="B142" s="164" t="s">
        <v>292</v>
      </c>
      <c r="C142" s="304"/>
      <c r="D142" s="165" t="s">
        <v>185</v>
      </c>
      <c r="E142" s="165" t="s">
        <v>197</v>
      </c>
      <c r="F142" s="166" t="s">
        <v>308</v>
      </c>
      <c r="G142" s="165" t="s">
        <v>293</v>
      </c>
      <c r="H142" s="165"/>
      <c r="I142" s="296">
        <f t="shared" si="21"/>
        <v>100</v>
      </c>
      <c r="J142" s="296">
        <f t="shared" si="21"/>
        <v>100</v>
      </c>
      <c r="K142" s="296">
        <f t="shared" si="21"/>
        <v>100</v>
      </c>
    </row>
    <row r="143" spans="2:11" ht="12.75" customHeight="1">
      <c r="B143" s="164" t="s">
        <v>309</v>
      </c>
      <c r="C143" s="304"/>
      <c r="D143" s="165" t="s">
        <v>185</v>
      </c>
      <c r="E143" s="165" t="s">
        <v>197</v>
      </c>
      <c r="F143" s="166" t="s">
        <v>308</v>
      </c>
      <c r="G143" s="165" t="s">
        <v>310</v>
      </c>
      <c r="H143" s="165"/>
      <c r="I143" s="296">
        <f t="shared" si="21"/>
        <v>100</v>
      </c>
      <c r="J143" s="296">
        <f t="shared" si="21"/>
        <v>100</v>
      </c>
      <c r="K143" s="296">
        <f t="shared" si="21"/>
        <v>100</v>
      </c>
    </row>
    <row r="144" spans="2:11" ht="12.75" customHeight="1">
      <c r="B144" s="167" t="s">
        <v>272</v>
      </c>
      <c r="C144" s="304"/>
      <c r="D144" s="165" t="s">
        <v>185</v>
      </c>
      <c r="E144" s="165" t="s">
        <v>197</v>
      </c>
      <c r="F144" s="166" t="s">
        <v>308</v>
      </c>
      <c r="G144" s="165" t="s">
        <v>310</v>
      </c>
      <c r="H144" s="165">
        <v>2</v>
      </c>
      <c r="I144" s="296">
        <v>100</v>
      </c>
      <c r="J144" s="296">
        <v>100</v>
      </c>
      <c r="K144" s="296">
        <v>100</v>
      </c>
    </row>
    <row r="145" spans="2:11" ht="12.75" customHeight="1">
      <c r="B145" s="311" t="s">
        <v>198</v>
      </c>
      <c r="C145" s="301"/>
      <c r="D145" s="302" t="s">
        <v>185</v>
      </c>
      <c r="E145" s="302" t="s">
        <v>199</v>
      </c>
      <c r="F145" s="166"/>
      <c r="G145" s="165"/>
      <c r="H145" s="165"/>
      <c r="I145" s="296">
        <f>I157+I214+I175+I209+I153+I156+I268+I149</f>
        <v>22143.1</v>
      </c>
      <c r="J145" s="296">
        <f>J157+J214+J175</f>
        <v>8856.099999999999</v>
      </c>
      <c r="K145" s="296">
        <f>K157+K214+K175</f>
        <v>8815.8</v>
      </c>
    </row>
    <row r="146" spans="2:11" ht="28.5">
      <c r="B146" s="164" t="s">
        <v>311</v>
      </c>
      <c r="C146" s="301"/>
      <c r="D146" s="165" t="s">
        <v>185</v>
      </c>
      <c r="E146" s="165" t="s">
        <v>199</v>
      </c>
      <c r="F146" s="166" t="s">
        <v>312</v>
      </c>
      <c r="G146" s="165"/>
      <c r="H146" s="165"/>
      <c r="I146" s="296">
        <f aca="true" t="shared" si="22" ref="I146:K148">I147</f>
        <v>456.3</v>
      </c>
      <c r="J146" s="296">
        <f t="shared" si="22"/>
        <v>0</v>
      </c>
      <c r="K146" s="296">
        <f t="shared" si="22"/>
        <v>0</v>
      </c>
    </row>
    <row r="147" spans="2:11" ht="12.75" customHeight="1">
      <c r="B147" s="164" t="s">
        <v>288</v>
      </c>
      <c r="C147" s="301"/>
      <c r="D147" s="165" t="s">
        <v>185</v>
      </c>
      <c r="E147" s="165" t="s">
        <v>199</v>
      </c>
      <c r="F147" s="166" t="s">
        <v>312</v>
      </c>
      <c r="G147" s="165" t="s">
        <v>289</v>
      </c>
      <c r="H147" s="165"/>
      <c r="I147" s="296">
        <f t="shared" si="22"/>
        <v>456.3</v>
      </c>
      <c r="J147" s="296">
        <f t="shared" si="22"/>
        <v>0</v>
      </c>
      <c r="K147" s="296">
        <f t="shared" si="22"/>
        <v>0</v>
      </c>
    </row>
    <row r="148" spans="2:11" ht="12.75" customHeight="1">
      <c r="B148" s="164" t="s">
        <v>290</v>
      </c>
      <c r="C148" s="301"/>
      <c r="D148" s="165" t="s">
        <v>185</v>
      </c>
      <c r="E148" s="165" t="s">
        <v>199</v>
      </c>
      <c r="F148" s="166" t="s">
        <v>312</v>
      </c>
      <c r="G148" s="165" t="s">
        <v>291</v>
      </c>
      <c r="H148" s="165"/>
      <c r="I148" s="296">
        <f t="shared" si="22"/>
        <v>456.3</v>
      </c>
      <c r="J148" s="296">
        <f t="shared" si="22"/>
        <v>0</v>
      </c>
      <c r="K148" s="296">
        <f t="shared" si="22"/>
        <v>0</v>
      </c>
    </row>
    <row r="149" spans="2:11" ht="12.75" customHeight="1">
      <c r="B149" s="167" t="s">
        <v>272</v>
      </c>
      <c r="C149" s="301"/>
      <c r="D149" s="165" t="s">
        <v>185</v>
      </c>
      <c r="E149" s="165" t="s">
        <v>199</v>
      </c>
      <c r="F149" s="166" t="s">
        <v>312</v>
      </c>
      <c r="G149" s="165" t="s">
        <v>291</v>
      </c>
      <c r="H149" s="165" t="s">
        <v>296</v>
      </c>
      <c r="I149" s="296">
        <v>456.3</v>
      </c>
      <c r="J149" s="296"/>
      <c r="K149" s="296"/>
    </row>
    <row r="150" spans="2:11" ht="28.5" customHeight="1">
      <c r="B150" s="164" t="s">
        <v>346</v>
      </c>
      <c r="C150" s="301"/>
      <c r="D150" s="165" t="s">
        <v>185</v>
      </c>
      <c r="E150" s="165" t="s">
        <v>199</v>
      </c>
      <c r="F150" s="166" t="s">
        <v>347</v>
      </c>
      <c r="G150" s="165"/>
      <c r="H150" s="165"/>
      <c r="I150" s="296">
        <f>I151+I156</f>
        <v>2445.8</v>
      </c>
      <c r="J150" s="296">
        <f>J151+J156</f>
        <v>0</v>
      </c>
      <c r="K150" s="296">
        <f>K151+K156</f>
        <v>0</v>
      </c>
    </row>
    <row r="151" spans="2:11" ht="12.75" customHeight="1">
      <c r="B151" s="164" t="s">
        <v>288</v>
      </c>
      <c r="C151" s="301"/>
      <c r="D151" s="165" t="s">
        <v>185</v>
      </c>
      <c r="E151" s="165" t="s">
        <v>199</v>
      </c>
      <c r="F151" s="166" t="s">
        <v>347</v>
      </c>
      <c r="G151" s="165" t="s">
        <v>289</v>
      </c>
      <c r="H151" s="165"/>
      <c r="I151" s="296">
        <f aca="true" t="shared" si="23" ref="I151:K152">I152</f>
        <v>2441.9</v>
      </c>
      <c r="J151" s="296">
        <f t="shared" si="23"/>
        <v>0</v>
      </c>
      <c r="K151" s="296">
        <f t="shared" si="23"/>
        <v>0</v>
      </c>
    </row>
    <row r="152" spans="2:11" ht="12.75" customHeight="1">
      <c r="B152" s="164" t="s">
        <v>290</v>
      </c>
      <c r="C152" s="301"/>
      <c r="D152" s="165" t="s">
        <v>185</v>
      </c>
      <c r="E152" s="165" t="s">
        <v>199</v>
      </c>
      <c r="F152" s="166" t="s">
        <v>347</v>
      </c>
      <c r="G152" s="165" t="s">
        <v>291</v>
      </c>
      <c r="H152" s="165"/>
      <c r="I152" s="296">
        <f t="shared" si="23"/>
        <v>2441.9</v>
      </c>
      <c r="J152" s="296">
        <f t="shared" si="23"/>
        <v>0</v>
      </c>
      <c r="K152" s="296">
        <f t="shared" si="23"/>
        <v>0</v>
      </c>
    </row>
    <row r="153" spans="2:12" ht="12.75" customHeight="1">
      <c r="B153" s="167" t="s">
        <v>272</v>
      </c>
      <c r="C153" s="301"/>
      <c r="D153" s="165" t="s">
        <v>185</v>
      </c>
      <c r="E153" s="165" t="s">
        <v>199</v>
      </c>
      <c r="F153" s="166" t="s">
        <v>347</v>
      </c>
      <c r="G153" s="165" t="s">
        <v>291</v>
      </c>
      <c r="H153" s="165" t="s">
        <v>296</v>
      </c>
      <c r="I153" s="296">
        <v>2441.9</v>
      </c>
      <c r="J153" s="296"/>
      <c r="K153" s="296"/>
      <c r="L153" s="271">
        <v>695</v>
      </c>
    </row>
    <row r="154" spans="2:11" ht="12.75" customHeight="1">
      <c r="B154" s="307" t="s">
        <v>292</v>
      </c>
      <c r="C154" s="301"/>
      <c r="D154" s="165" t="s">
        <v>185</v>
      </c>
      <c r="E154" s="165" t="s">
        <v>199</v>
      </c>
      <c r="F154" s="166" t="s">
        <v>347</v>
      </c>
      <c r="G154" s="165" t="s">
        <v>293</v>
      </c>
      <c r="H154" s="165"/>
      <c r="I154" s="296">
        <f aca="true" t="shared" si="24" ref="I154:K155">I155</f>
        <v>3.9</v>
      </c>
      <c r="J154" s="296">
        <f t="shared" si="24"/>
        <v>0</v>
      </c>
      <c r="K154" s="296">
        <f t="shared" si="24"/>
        <v>0</v>
      </c>
    </row>
    <row r="155" spans="2:11" ht="12.75" customHeight="1">
      <c r="B155" s="307" t="s">
        <v>294</v>
      </c>
      <c r="C155" s="301"/>
      <c r="D155" s="165" t="s">
        <v>185</v>
      </c>
      <c r="E155" s="165" t="s">
        <v>199</v>
      </c>
      <c r="F155" s="166" t="s">
        <v>347</v>
      </c>
      <c r="G155" s="165" t="s">
        <v>295</v>
      </c>
      <c r="H155" s="165"/>
      <c r="I155" s="296">
        <f t="shared" si="24"/>
        <v>3.9</v>
      </c>
      <c r="J155" s="296">
        <f t="shared" si="24"/>
        <v>0</v>
      </c>
      <c r="K155" s="296">
        <f t="shared" si="24"/>
        <v>0</v>
      </c>
    </row>
    <row r="156" spans="2:12" ht="12.75" customHeight="1">
      <c r="B156" s="307" t="s">
        <v>272</v>
      </c>
      <c r="C156" s="301"/>
      <c r="D156" s="165" t="s">
        <v>185</v>
      </c>
      <c r="E156" s="165" t="s">
        <v>199</v>
      </c>
      <c r="F156" s="166" t="s">
        <v>347</v>
      </c>
      <c r="G156" s="165" t="s">
        <v>295</v>
      </c>
      <c r="H156" s="165" t="s">
        <v>296</v>
      </c>
      <c r="I156" s="296">
        <v>3.9</v>
      </c>
      <c r="J156" s="296"/>
      <c r="K156" s="296"/>
      <c r="L156" s="271">
        <v>1.2</v>
      </c>
    </row>
    <row r="157" spans="2:11" ht="28.5" customHeight="1">
      <c r="B157" s="330" t="s">
        <v>313</v>
      </c>
      <c r="C157" s="304"/>
      <c r="D157" s="165" t="s">
        <v>185</v>
      </c>
      <c r="E157" s="165" t="s">
        <v>199</v>
      </c>
      <c r="F157" s="331" t="s">
        <v>314</v>
      </c>
      <c r="G157" s="165"/>
      <c r="H157" s="165"/>
      <c r="I157" s="296">
        <f>I158</f>
        <v>11.3</v>
      </c>
      <c r="J157" s="296">
        <f>J158</f>
        <v>11.3</v>
      </c>
      <c r="K157" s="296">
        <f>K158</f>
        <v>0</v>
      </c>
    </row>
    <row r="158" spans="2:11" ht="12.75" customHeight="1">
      <c r="B158" s="305" t="s">
        <v>300</v>
      </c>
      <c r="C158" s="332"/>
      <c r="D158" s="165" t="s">
        <v>185</v>
      </c>
      <c r="E158" s="165" t="s">
        <v>199</v>
      </c>
      <c r="F158" s="81" t="s">
        <v>315</v>
      </c>
      <c r="G158" s="165"/>
      <c r="H158" s="165"/>
      <c r="I158" s="296">
        <f>I160</f>
        <v>11.3</v>
      </c>
      <c r="J158" s="296">
        <f>J161</f>
        <v>11.3</v>
      </c>
      <c r="K158" s="296">
        <f>K160</f>
        <v>0</v>
      </c>
    </row>
    <row r="159" spans="2:11" ht="12.75" customHeight="1" hidden="1">
      <c r="B159" s="333"/>
      <c r="C159" s="332"/>
      <c r="D159" s="165"/>
      <c r="E159" s="165"/>
      <c r="F159" s="81"/>
      <c r="G159" s="165"/>
      <c r="H159" s="165"/>
      <c r="I159" s="296">
        <f>I160</f>
        <v>11.3</v>
      </c>
      <c r="J159" s="296"/>
      <c r="K159" s="296"/>
    </row>
    <row r="160" spans="2:11" ht="12.75" customHeight="1" hidden="1">
      <c r="B160" s="334"/>
      <c r="C160" s="332"/>
      <c r="D160" s="165"/>
      <c r="E160" s="165"/>
      <c r="F160" s="81"/>
      <c r="G160" s="165"/>
      <c r="H160" s="165"/>
      <c r="I160" s="296">
        <f>I161</f>
        <v>11.3</v>
      </c>
      <c r="J160" s="296"/>
      <c r="K160" s="296"/>
    </row>
    <row r="161" spans="2:11" ht="12.75" customHeight="1">
      <c r="B161" s="164" t="s">
        <v>288</v>
      </c>
      <c r="C161" s="332"/>
      <c r="D161" s="165" t="s">
        <v>185</v>
      </c>
      <c r="E161" s="165" t="s">
        <v>199</v>
      </c>
      <c r="F161" s="81" t="s">
        <v>315</v>
      </c>
      <c r="G161" s="165" t="s">
        <v>289</v>
      </c>
      <c r="H161" s="165"/>
      <c r="I161" s="296">
        <f>I162</f>
        <v>11.3</v>
      </c>
      <c r="J161" s="296">
        <f>J162</f>
        <v>11.3</v>
      </c>
      <c r="K161" s="296">
        <f>K162</f>
        <v>0</v>
      </c>
    </row>
    <row r="162" spans="2:11" ht="12.75" customHeight="1">
      <c r="B162" s="164" t="s">
        <v>290</v>
      </c>
      <c r="C162" s="304"/>
      <c r="D162" s="165" t="s">
        <v>185</v>
      </c>
      <c r="E162" s="165" t="s">
        <v>199</v>
      </c>
      <c r="F162" s="81" t="s">
        <v>315</v>
      </c>
      <c r="G162" s="165" t="s">
        <v>291</v>
      </c>
      <c r="H162" s="165"/>
      <c r="I162" s="296">
        <f>I163</f>
        <v>11.3</v>
      </c>
      <c r="J162" s="296">
        <f>J163</f>
        <v>11.3</v>
      </c>
      <c r="K162" s="296">
        <f>K163</f>
        <v>0</v>
      </c>
    </row>
    <row r="163" spans="2:11" ht="12.75" customHeight="1">
      <c r="B163" s="167" t="s">
        <v>272</v>
      </c>
      <c r="C163" s="304"/>
      <c r="D163" s="165" t="s">
        <v>185</v>
      </c>
      <c r="E163" s="165" t="s">
        <v>199</v>
      </c>
      <c r="F163" s="81" t="s">
        <v>315</v>
      </c>
      <c r="G163" s="165" t="s">
        <v>291</v>
      </c>
      <c r="H163" s="165" t="s">
        <v>296</v>
      </c>
      <c r="I163" s="296">
        <v>11.3</v>
      </c>
      <c r="J163" s="296">
        <v>11.3</v>
      </c>
      <c r="K163" s="296"/>
    </row>
    <row r="164" spans="2:11" ht="14.25" customHeight="1" hidden="1">
      <c r="B164" s="167"/>
      <c r="C164" s="304"/>
      <c r="D164" s="165"/>
      <c r="E164" s="165"/>
      <c r="F164" s="331"/>
      <c r="G164" s="165"/>
      <c r="H164" s="165"/>
      <c r="I164" s="183"/>
      <c r="J164" s="183"/>
      <c r="K164" s="183"/>
    </row>
    <row r="165" spans="2:11" ht="25.5" customHeight="1" hidden="1">
      <c r="B165" s="164"/>
      <c r="C165" s="304"/>
      <c r="D165" s="165"/>
      <c r="E165" s="165"/>
      <c r="F165" s="331"/>
      <c r="G165" s="165"/>
      <c r="H165" s="165"/>
      <c r="I165" s="183"/>
      <c r="J165" s="183"/>
      <c r="K165" s="183"/>
    </row>
    <row r="166" spans="2:11" ht="12.75" customHeight="1" hidden="1">
      <c r="B166" s="164"/>
      <c r="C166" s="312"/>
      <c r="D166" s="165"/>
      <c r="E166" s="165"/>
      <c r="F166" s="331"/>
      <c r="G166" s="165"/>
      <c r="H166" s="165"/>
      <c r="I166" s="183"/>
      <c r="J166" s="183"/>
      <c r="K166" s="183"/>
    </row>
    <row r="167" spans="2:11" ht="12.75" customHeight="1" hidden="1">
      <c r="B167" s="164"/>
      <c r="C167" s="312"/>
      <c r="D167" s="165"/>
      <c r="E167" s="165"/>
      <c r="F167" s="331"/>
      <c r="G167" s="165"/>
      <c r="H167" s="165"/>
      <c r="I167" s="183"/>
      <c r="J167" s="183"/>
      <c r="K167" s="183"/>
    </row>
    <row r="168" spans="2:11" ht="12.75" customHeight="1" hidden="1">
      <c r="B168" s="164"/>
      <c r="C168" s="312"/>
      <c r="D168" s="165"/>
      <c r="E168" s="165"/>
      <c r="F168" s="331"/>
      <c r="G168" s="165"/>
      <c r="H168" s="165"/>
      <c r="I168" s="183"/>
      <c r="J168" s="183"/>
      <c r="K168" s="183"/>
    </row>
    <row r="169" spans="2:11" ht="12.75" customHeight="1" hidden="1">
      <c r="B169" s="167"/>
      <c r="C169" s="312"/>
      <c r="D169" s="165"/>
      <c r="E169" s="165"/>
      <c r="F169" s="331"/>
      <c r="G169" s="165"/>
      <c r="H169" s="165"/>
      <c r="I169" s="183"/>
      <c r="J169" s="183"/>
      <c r="K169" s="183"/>
    </row>
    <row r="170" spans="2:11" ht="14.25" customHeight="1" hidden="1">
      <c r="B170" s="164"/>
      <c r="C170" s="312"/>
      <c r="D170" s="165"/>
      <c r="E170" s="165"/>
      <c r="F170" s="81"/>
      <c r="G170" s="165"/>
      <c r="H170" s="165"/>
      <c r="I170" s="183"/>
      <c r="J170" s="183"/>
      <c r="K170" s="183"/>
    </row>
    <row r="171" spans="2:11" ht="25.5" customHeight="1" hidden="1">
      <c r="B171" s="164"/>
      <c r="C171" s="312"/>
      <c r="D171" s="165"/>
      <c r="E171" s="165"/>
      <c r="F171" s="81"/>
      <c r="G171" s="165"/>
      <c r="H171" s="165"/>
      <c r="I171" s="183"/>
      <c r="J171" s="183"/>
      <c r="K171" s="183"/>
    </row>
    <row r="172" spans="2:11" ht="12.75" customHeight="1" hidden="1">
      <c r="B172" s="164"/>
      <c r="C172" s="312"/>
      <c r="D172" s="165"/>
      <c r="E172" s="165"/>
      <c r="F172" s="81"/>
      <c r="G172" s="165"/>
      <c r="H172" s="165"/>
      <c r="I172" s="183"/>
      <c r="J172" s="183"/>
      <c r="K172" s="183"/>
    </row>
    <row r="173" spans="2:11" ht="12.75" customHeight="1" hidden="1">
      <c r="B173" s="164"/>
      <c r="C173" s="312"/>
      <c r="D173" s="165"/>
      <c r="E173" s="165"/>
      <c r="F173" s="81"/>
      <c r="G173" s="165"/>
      <c r="H173" s="165"/>
      <c r="I173" s="183"/>
      <c r="J173" s="183"/>
      <c r="K173" s="183"/>
    </row>
    <row r="174" spans="2:11" ht="12.75" customHeight="1" hidden="1">
      <c r="B174" s="167"/>
      <c r="C174" s="312"/>
      <c r="D174" s="165"/>
      <c r="E174" s="165"/>
      <c r="F174" s="81"/>
      <c r="G174" s="165"/>
      <c r="H174" s="165"/>
      <c r="I174" s="183"/>
      <c r="J174" s="183"/>
      <c r="K174" s="183"/>
    </row>
    <row r="175" spans="2:11" ht="27.75" customHeight="1">
      <c r="B175" s="316" t="s">
        <v>619</v>
      </c>
      <c r="C175" s="312"/>
      <c r="D175" s="299" t="s">
        <v>185</v>
      </c>
      <c r="E175" s="299" t="s">
        <v>199</v>
      </c>
      <c r="F175" s="335" t="s">
        <v>298</v>
      </c>
      <c r="G175" s="299"/>
      <c r="H175" s="299"/>
      <c r="I175" s="290">
        <f>I178</f>
        <v>1208</v>
      </c>
      <c r="J175" s="290">
        <f>J178</f>
        <v>30</v>
      </c>
      <c r="K175" s="290">
        <f>K178</f>
        <v>30</v>
      </c>
    </row>
    <row r="176" spans="2:11" ht="14.25" customHeight="1" hidden="1">
      <c r="B176" s="305"/>
      <c r="C176" s="312"/>
      <c r="D176" s="165"/>
      <c r="E176" s="165"/>
      <c r="F176" s="331"/>
      <c r="G176" s="165"/>
      <c r="H176" s="165"/>
      <c r="I176" s="296"/>
      <c r="J176" s="296"/>
      <c r="K176" s="296"/>
    </row>
    <row r="177" spans="2:11" ht="25.5" customHeight="1" hidden="1">
      <c r="B177" s="305"/>
      <c r="C177" s="304"/>
      <c r="D177" s="165"/>
      <c r="E177" s="165"/>
      <c r="F177" s="331"/>
      <c r="G177" s="165"/>
      <c r="H177" s="165"/>
      <c r="I177" s="296"/>
      <c r="J177" s="296"/>
      <c r="K177" s="296"/>
    </row>
    <row r="178" spans="2:11" ht="14.25" customHeight="1">
      <c r="B178" s="305" t="s">
        <v>300</v>
      </c>
      <c r="C178" s="304"/>
      <c r="D178" s="165" t="s">
        <v>185</v>
      </c>
      <c r="E178" s="165" t="s">
        <v>199</v>
      </c>
      <c r="F178" s="81" t="s">
        <v>318</v>
      </c>
      <c r="G178" s="165"/>
      <c r="H178" s="165"/>
      <c r="I178" s="296">
        <f>I179+I182</f>
        <v>1208</v>
      </c>
      <c r="J178" s="296">
        <f>J179+J182</f>
        <v>30</v>
      </c>
      <c r="K178" s="296">
        <f>K179+K182</f>
        <v>30</v>
      </c>
    </row>
    <row r="179" spans="2:11" ht="12.75" customHeight="1">
      <c r="B179" s="164" t="s">
        <v>288</v>
      </c>
      <c r="C179" s="304"/>
      <c r="D179" s="165" t="s">
        <v>185</v>
      </c>
      <c r="E179" s="165" t="s">
        <v>199</v>
      </c>
      <c r="F179" s="81" t="s">
        <v>318</v>
      </c>
      <c r="G179" s="165" t="s">
        <v>289</v>
      </c>
      <c r="H179" s="165"/>
      <c r="I179" s="296">
        <f aca="true" t="shared" si="25" ref="I179:K180">I180</f>
        <v>1188.5</v>
      </c>
      <c r="J179" s="296">
        <f t="shared" si="25"/>
        <v>21</v>
      </c>
      <c r="K179" s="296">
        <f t="shared" si="25"/>
        <v>21</v>
      </c>
    </row>
    <row r="180" spans="2:11" ht="12.75" customHeight="1">
      <c r="B180" s="164" t="s">
        <v>290</v>
      </c>
      <c r="C180" s="304"/>
      <c r="D180" s="165" t="s">
        <v>185</v>
      </c>
      <c r="E180" s="165" t="s">
        <v>199</v>
      </c>
      <c r="F180" s="81" t="s">
        <v>318</v>
      </c>
      <c r="G180" s="165" t="s">
        <v>291</v>
      </c>
      <c r="H180" s="165"/>
      <c r="I180" s="296">
        <f t="shared" si="25"/>
        <v>1188.5</v>
      </c>
      <c r="J180" s="296">
        <f t="shared" si="25"/>
        <v>21</v>
      </c>
      <c r="K180" s="296">
        <f t="shared" si="25"/>
        <v>21</v>
      </c>
    </row>
    <row r="181" spans="2:11" ht="12.75" customHeight="1">
      <c r="B181" s="167" t="s">
        <v>272</v>
      </c>
      <c r="C181" s="304"/>
      <c r="D181" s="165" t="s">
        <v>185</v>
      </c>
      <c r="E181" s="165" t="s">
        <v>199</v>
      </c>
      <c r="F181" s="81" t="s">
        <v>318</v>
      </c>
      <c r="G181" s="165" t="s">
        <v>291</v>
      </c>
      <c r="H181" s="165">
        <v>2</v>
      </c>
      <c r="I181" s="296">
        <v>1188.5</v>
      </c>
      <c r="J181" s="296">
        <v>21</v>
      </c>
      <c r="K181" s="296">
        <v>21</v>
      </c>
    </row>
    <row r="182" spans="2:11" ht="14.25" customHeight="1">
      <c r="B182" s="305" t="s">
        <v>300</v>
      </c>
      <c r="C182" s="304"/>
      <c r="D182" s="165" t="s">
        <v>185</v>
      </c>
      <c r="E182" s="165" t="s">
        <v>199</v>
      </c>
      <c r="F182" s="81" t="s">
        <v>318</v>
      </c>
      <c r="G182" s="165" t="s">
        <v>319</v>
      </c>
      <c r="H182" s="165"/>
      <c r="I182" s="296">
        <f>I183+I185</f>
        <v>19.5</v>
      </c>
      <c r="J182" s="296">
        <f>J183</f>
        <v>9</v>
      </c>
      <c r="K182" s="296">
        <f>K183</f>
        <v>9</v>
      </c>
    </row>
    <row r="183" spans="2:11" ht="15.75" customHeight="1">
      <c r="B183" s="167" t="s">
        <v>320</v>
      </c>
      <c r="C183" s="304"/>
      <c r="D183" s="165" t="s">
        <v>185</v>
      </c>
      <c r="E183" s="165" t="s">
        <v>199</v>
      </c>
      <c r="F183" s="81" t="s">
        <v>318</v>
      </c>
      <c r="G183" s="165" t="s">
        <v>321</v>
      </c>
      <c r="H183" s="165"/>
      <c r="I183" s="296">
        <f>I184</f>
        <v>9</v>
      </c>
      <c r="J183" s="296">
        <f>J184</f>
        <v>9</v>
      </c>
      <c r="K183" s="296">
        <f>K184</f>
        <v>9</v>
      </c>
    </row>
    <row r="184" spans="2:11" ht="15.75" customHeight="1">
      <c r="B184" s="167" t="s">
        <v>322</v>
      </c>
      <c r="C184" s="304"/>
      <c r="D184" s="165" t="s">
        <v>185</v>
      </c>
      <c r="E184" s="165" t="s">
        <v>199</v>
      </c>
      <c r="F184" s="81" t="s">
        <v>318</v>
      </c>
      <c r="G184" s="165" t="s">
        <v>321</v>
      </c>
      <c r="H184" s="165" t="s">
        <v>296</v>
      </c>
      <c r="I184" s="296">
        <v>9</v>
      </c>
      <c r="J184" s="296">
        <v>9</v>
      </c>
      <c r="K184" s="296">
        <v>9</v>
      </c>
    </row>
    <row r="185" spans="2:11" ht="15.75" customHeight="1">
      <c r="B185" s="167" t="s">
        <v>323</v>
      </c>
      <c r="C185" s="304"/>
      <c r="D185" s="165" t="s">
        <v>185</v>
      </c>
      <c r="E185" s="165" t="s">
        <v>199</v>
      </c>
      <c r="F185" s="81" t="s">
        <v>318</v>
      </c>
      <c r="G185" s="165" t="s">
        <v>324</v>
      </c>
      <c r="H185" s="165" t="s">
        <v>296</v>
      </c>
      <c r="I185" s="296">
        <v>10.5</v>
      </c>
      <c r="J185" s="296"/>
      <c r="K185" s="296"/>
    </row>
    <row r="186" spans="2:11" ht="15.75" customHeight="1" hidden="1">
      <c r="B186" s="167"/>
      <c r="C186" s="304"/>
      <c r="D186" s="165"/>
      <c r="E186" s="165"/>
      <c r="F186" s="81"/>
      <c r="G186" s="165"/>
      <c r="H186" s="165"/>
      <c r="I186" s="183"/>
      <c r="J186" s="183"/>
      <c r="K186" s="183"/>
    </row>
    <row r="187" spans="2:11" ht="12.75" customHeight="1" hidden="1">
      <c r="B187" s="167"/>
      <c r="C187" s="304"/>
      <c r="D187" s="165"/>
      <c r="E187" s="165"/>
      <c r="F187" s="81"/>
      <c r="G187" s="165"/>
      <c r="H187" s="165"/>
      <c r="I187" s="183"/>
      <c r="J187" s="183"/>
      <c r="K187" s="183"/>
    </row>
    <row r="188" spans="2:11" ht="12.75" customHeight="1" hidden="1">
      <c r="B188" s="164"/>
      <c r="C188" s="304"/>
      <c r="D188" s="165"/>
      <c r="E188" s="165"/>
      <c r="F188" s="81"/>
      <c r="G188" s="165"/>
      <c r="H188" s="165"/>
      <c r="I188" s="183"/>
      <c r="J188" s="183"/>
      <c r="K188" s="183"/>
    </row>
    <row r="189" spans="2:11" ht="12.75" customHeight="1" hidden="1">
      <c r="B189" s="167"/>
      <c r="C189" s="304"/>
      <c r="D189" s="165"/>
      <c r="E189" s="165"/>
      <c r="F189" s="81"/>
      <c r="G189" s="165"/>
      <c r="H189" s="165"/>
      <c r="I189" s="183"/>
      <c r="J189" s="183"/>
      <c r="K189" s="183"/>
    </row>
    <row r="190" spans="2:11" ht="14.25" customHeight="1" hidden="1">
      <c r="B190" s="291"/>
      <c r="C190" s="304"/>
      <c r="D190" s="165"/>
      <c r="E190" s="165"/>
      <c r="F190" s="81"/>
      <c r="G190" s="165"/>
      <c r="H190" s="165"/>
      <c r="I190" s="183"/>
      <c r="J190" s="183"/>
      <c r="K190" s="183"/>
    </row>
    <row r="191" spans="2:11" ht="12.75" customHeight="1" hidden="1">
      <c r="B191" s="167"/>
      <c r="C191" s="295"/>
      <c r="D191" s="165"/>
      <c r="E191" s="165"/>
      <c r="F191" s="81"/>
      <c r="G191" s="165"/>
      <c r="H191" s="165"/>
      <c r="I191" s="183"/>
      <c r="J191" s="183"/>
      <c r="K191" s="183"/>
    </row>
    <row r="192" spans="2:11" ht="38.25" customHeight="1" hidden="1">
      <c r="B192" s="305"/>
      <c r="C192" s="295"/>
      <c r="D192" s="165"/>
      <c r="E192" s="165"/>
      <c r="F192" s="81"/>
      <c r="G192" s="165"/>
      <c r="H192" s="165"/>
      <c r="I192" s="183"/>
      <c r="J192" s="183"/>
      <c r="K192" s="183"/>
    </row>
    <row r="193" spans="2:11" ht="25.5" customHeight="1" hidden="1">
      <c r="B193" s="164"/>
      <c r="C193" s="304"/>
      <c r="D193" s="165"/>
      <c r="E193" s="165"/>
      <c r="F193" s="81"/>
      <c r="G193" s="165"/>
      <c r="H193" s="165"/>
      <c r="I193" s="183"/>
      <c r="J193" s="183"/>
      <c r="K193" s="183"/>
    </row>
    <row r="194" spans="2:11" ht="12.75" customHeight="1" hidden="1">
      <c r="B194" s="164"/>
      <c r="C194" s="304"/>
      <c r="D194" s="165"/>
      <c r="E194" s="165"/>
      <c r="F194" s="81"/>
      <c r="G194" s="165"/>
      <c r="H194" s="165"/>
      <c r="I194" s="183"/>
      <c r="J194" s="183"/>
      <c r="K194" s="183"/>
    </row>
    <row r="195" spans="2:11" ht="14.25" customHeight="1" hidden="1">
      <c r="B195" s="167"/>
      <c r="C195" s="304"/>
      <c r="D195" s="165"/>
      <c r="E195" s="165"/>
      <c r="F195" s="81"/>
      <c r="G195" s="165"/>
      <c r="H195" s="165"/>
      <c r="I195" s="183"/>
      <c r="J195" s="183"/>
      <c r="K195" s="183"/>
    </row>
    <row r="196" spans="2:11" ht="12.75" customHeight="1" hidden="1">
      <c r="B196" s="291"/>
      <c r="C196" s="295"/>
      <c r="D196" s="165"/>
      <c r="E196" s="165"/>
      <c r="F196" s="166"/>
      <c r="G196" s="165"/>
      <c r="H196" s="165"/>
      <c r="I196" s="183"/>
      <c r="J196" s="183"/>
      <c r="K196" s="183"/>
    </row>
    <row r="197" spans="2:11" ht="25.5" customHeight="1" hidden="1">
      <c r="B197" s="167"/>
      <c r="C197" s="304"/>
      <c r="D197" s="165"/>
      <c r="E197" s="165"/>
      <c r="F197" s="166"/>
      <c r="G197" s="165"/>
      <c r="H197" s="165"/>
      <c r="I197" s="183"/>
      <c r="J197" s="183"/>
      <c r="K197" s="183"/>
    </row>
    <row r="198" spans="2:11" ht="12.75" customHeight="1" hidden="1">
      <c r="B198" s="305"/>
      <c r="C198" s="304"/>
      <c r="D198" s="165"/>
      <c r="E198" s="165"/>
      <c r="F198" s="166"/>
      <c r="G198" s="165"/>
      <c r="H198" s="165"/>
      <c r="I198" s="183"/>
      <c r="J198" s="183"/>
      <c r="K198" s="183"/>
    </row>
    <row r="199" spans="2:11" ht="14.25" customHeight="1" hidden="1">
      <c r="B199" s="164"/>
      <c r="C199" s="304"/>
      <c r="D199" s="165"/>
      <c r="E199" s="165"/>
      <c r="F199" s="166"/>
      <c r="G199" s="165"/>
      <c r="H199" s="165"/>
      <c r="I199" s="183"/>
      <c r="J199" s="183"/>
      <c r="K199" s="183"/>
    </row>
    <row r="200" spans="2:11" ht="25.5" customHeight="1" hidden="1">
      <c r="B200" s="164"/>
      <c r="C200" s="304"/>
      <c r="D200" s="165"/>
      <c r="E200" s="165"/>
      <c r="F200" s="166"/>
      <c r="G200" s="165"/>
      <c r="H200" s="165"/>
      <c r="I200" s="183"/>
      <c r="J200" s="183"/>
      <c r="K200" s="183"/>
    </row>
    <row r="201" spans="2:11" ht="12.75" customHeight="1" hidden="1">
      <c r="B201" s="167"/>
      <c r="C201" s="304"/>
      <c r="D201" s="165"/>
      <c r="E201" s="165"/>
      <c r="F201" s="166"/>
      <c r="G201" s="165"/>
      <c r="H201" s="165"/>
      <c r="I201" s="183"/>
      <c r="J201" s="183"/>
      <c r="K201" s="183"/>
    </row>
    <row r="202" spans="2:11" ht="12.75" customHeight="1" hidden="1">
      <c r="B202" s="291"/>
      <c r="C202" s="304"/>
      <c r="D202" s="165"/>
      <c r="E202" s="165"/>
      <c r="F202" s="165"/>
      <c r="G202" s="165"/>
      <c r="H202" s="165"/>
      <c r="I202" s="183"/>
      <c r="J202" s="183"/>
      <c r="K202" s="183"/>
    </row>
    <row r="203" spans="2:11" ht="14.25" customHeight="1" hidden="1">
      <c r="B203" s="167"/>
      <c r="C203" s="304"/>
      <c r="D203" s="165"/>
      <c r="E203" s="165"/>
      <c r="F203" s="165"/>
      <c r="G203" s="165"/>
      <c r="H203" s="165"/>
      <c r="I203" s="183"/>
      <c r="J203" s="183"/>
      <c r="K203" s="183"/>
    </row>
    <row r="204" spans="2:11" ht="12.75" customHeight="1" hidden="1">
      <c r="B204" s="305"/>
      <c r="C204" s="295"/>
      <c r="D204" s="165"/>
      <c r="E204" s="165"/>
      <c r="F204" s="165"/>
      <c r="G204" s="165"/>
      <c r="H204" s="165"/>
      <c r="I204" s="183"/>
      <c r="J204" s="183"/>
      <c r="K204" s="183"/>
    </row>
    <row r="205" spans="2:11" ht="12.75" customHeight="1" hidden="1">
      <c r="B205" s="164"/>
      <c r="C205" s="295"/>
      <c r="D205" s="165"/>
      <c r="E205" s="165"/>
      <c r="F205" s="165"/>
      <c r="G205" s="165"/>
      <c r="H205" s="165"/>
      <c r="I205" s="183"/>
      <c r="J205" s="183"/>
      <c r="K205" s="183"/>
    </row>
    <row r="206" spans="2:11" ht="14.25" customHeight="1" hidden="1">
      <c r="B206" s="164"/>
      <c r="C206" s="295"/>
      <c r="D206" s="165"/>
      <c r="E206" s="165"/>
      <c r="F206" s="165"/>
      <c r="G206" s="165"/>
      <c r="H206" s="165"/>
      <c r="I206" s="183"/>
      <c r="J206" s="183"/>
      <c r="K206" s="183"/>
    </row>
    <row r="207" spans="2:11" ht="38.25" customHeight="1" hidden="1">
      <c r="B207" s="167"/>
      <c r="C207" s="332"/>
      <c r="D207" s="165"/>
      <c r="E207" s="165"/>
      <c r="F207" s="165"/>
      <c r="G207" s="165"/>
      <c r="H207" s="165"/>
      <c r="I207" s="183"/>
      <c r="J207" s="183"/>
      <c r="K207" s="183"/>
    </row>
    <row r="208" spans="2:11" ht="43.5" customHeight="1" hidden="1">
      <c r="B208" s="167"/>
      <c r="C208" s="332"/>
      <c r="D208" s="165"/>
      <c r="E208" s="165"/>
      <c r="F208" s="166"/>
      <c r="G208" s="165"/>
      <c r="H208" s="165"/>
      <c r="I208" s="183"/>
      <c r="J208" s="183"/>
      <c r="K208" s="183"/>
    </row>
    <row r="209" spans="2:11" ht="28.5" customHeight="1">
      <c r="B209" s="336" t="s">
        <v>328</v>
      </c>
      <c r="C209" s="332"/>
      <c r="D209" s="299" t="s">
        <v>185</v>
      </c>
      <c r="E209" s="299" t="s">
        <v>199</v>
      </c>
      <c r="F209" s="337" t="s">
        <v>317</v>
      </c>
      <c r="G209" s="299"/>
      <c r="H209" s="299"/>
      <c r="I209" s="290">
        <f aca="true" t="shared" si="26" ref="I209:K212">I210</f>
        <v>18</v>
      </c>
      <c r="J209" s="290">
        <f t="shared" si="26"/>
        <v>0</v>
      </c>
      <c r="K209" s="290">
        <f t="shared" si="26"/>
        <v>0</v>
      </c>
    </row>
    <row r="210" spans="2:11" ht="15.75" customHeight="1">
      <c r="B210" s="313" t="s">
        <v>300</v>
      </c>
      <c r="C210" s="332"/>
      <c r="D210" s="165" t="s">
        <v>185</v>
      </c>
      <c r="E210" s="165" t="s">
        <v>199</v>
      </c>
      <c r="F210" s="338" t="s">
        <v>329</v>
      </c>
      <c r="G210" s="165"/>
      <c r="H210" s="165"/>
      <c r="I210" s="296">
        <f t="shared" si="26"/>
        <v>18</v>
      </c>
      <c r="J210" s="296">
        <f t="shared" si="26"/>
        <v>0</v>
      </c>
      <c r="K210" s="296">
        <f t="shared" si="26"/>
        <v>0</v>
      </c>
    </row>
    <row r="211" spans="2:11" ht="15.75" customHeight="1">
      <c r="B211" s="164" t="s">
        <v>288</v>
      </c>
      <c r="C211" s="332"/>
      <c r="D211" s="165" t="s">
        <v>185</v>
      </c>
      <c r="E211" s="165" t="s">
        <v>199</v>
      </c>
      <c r="F211" s="338" t="s">
        <v>329</v>
      </c>
      <c r="G211" s="165" t="s">
        <v>289</v>
      </c>
      <c r="H211" s="165"/>
      <c r="I211" s="296">
        <f t="shared" si="26"/>
        <v>18</v>
      </c>
      <c r="J211" s="296">
        <f t="shared" si="26"/>
        <v>0</v>
      </c>
      <c r="K211" s="296">
        <f t="shared" si="26"/>
        <v>0</v>
      </c>
    </row>
    <row r="212" spans="2:11" ht="15.75" customHeight="1">
      <c r="B212" s="164" t="s">
        <v>290</v>
      </c>
      <c r="C212" s="332"/>
      <c r="D212" s="165" t="s">
        <v>185</v>
      </c>
      <c r="E212" s="165" t="s">
        <v>199</v>
      </c>
      <c r="F212" s="338" t="s">
        <v>329</v>
      </c>
      <c r="G212" s="165" t="s">
        <v>291</v>
      </c>
      <c r="H212" s="165"/>
      <c r="I212" s="296">
        <f t="shared" si="26"/>
        <v>18</v>
      </c>
      <c r="J212" s="296">
        <f t="shared" si="26"/>
        <v>0</v>
      </c>
      <c r="K212" s="296">
        <f t="shared" si="26"/>
        <v>0</v>
      </c>
    </row>
    <row r="213" spans="2:11" ht="15.75" customHeight="1">
      <c r="B213" s="167" t="s">
        <v>272</v>
      </c>
      <c r="C213" s="332"/>
      <c r="D213" s="165" t="s">
        <v>185</v>
      </c>
      <c r="E213" s="165" t="s">
        <v>199</v>
      </c>
      <c r="F213" s="338" t="s">
        <v>329</v>
      </c>
      <c r="G213" s="165" t="s">
        <v>291</v>
      </c>
      <c r="H213" s="165">
        <v>2</v>
      </c>
      <c r="I213" s="296">
        <v>18</v>
      </c>
      <c r="J213" s="296"/>
      <c r="K213" s="296"/>
    </row>
    <row r="214" spans="2:11" ht="14.25" customHeight="1">
      <c r="B214" s="339" t="s">
        <v>276</v>
      </c>
      <c r="C214" s="332"/>
      <c r="D214" s="165" t="s">
        <v>185</v>
      </c>
      <c r="E214" s="165" t="s">
        <v>199</v>
      </c>
      <c r="F214" s="166" t="s">
        <v>277</v>
      </c>
      <c r="G214" s="165"/>
      <c r="H214" s="165"/>
      <c r="I214" s="296">
        <f>I219+I226+I237+I257+I215+I233</f>
        <v>16795.6</v>
      </c>
      <c r="J214" s="296">
        <f>J219+J226+J237+J257</f>
        <v>8814.8</v>
      </c>
      <c r="K214" s="296">
        <f>K219+K226+K237+K257</f>
        <v>8785.8</v>
      </c>
    </row>
    <row r="215" spans="2:11" ht="42.75" customHeight="1">
      <c r="B215" s="309" t="s">
        <v>284</v>
      </c>
      <c r="C215" s="310"/>
      <c r="D215" s="165" t="s">
        <v>185</v>
      </c>
      <c r="E215" s="165" t="s">
        <v>199</v>
      </c>
      <c r="F215" s="166" t="s">
        <v>285</v>
      </c>
      <c r="G215" s="165"/>
      <c r="H215" s="165"/>
      <c r="I215" s="296">
        <f aca="true" t="shared" si="27" ref="I215:K217">I216</f>
        <v>24.6</v>
      </c>
      <c r="J215" s="296">
        <f t="shared" si="27"/>
        <v>0</v>
      </c>
      <c r="K215" s="296">
        <f t="shared" si="27"/>
        <v>0</v>
      </c>
    </row>
    <row r="216" spans="2:11" ht="41.25" customHeight="1">
      <c r="B216" s="185" t="s">
        <v>280</v>
      </c>
      <c r="C216" s="310"/>
      <c r="D216" s="165" t="s">
        <v>185</v>
      </c>
      <c r="E216" s="165" t="s">
        <v>199</v>
      </c>
      <c r="F216" s="166" t="s">
        <v>285</v>
      </c>
      <c r="G216" s="165" t="s">
        <v>281</v>
      </c>
      <c r="H216" s="165"/>
      <c r="I216" s="296">
        <f t="shared" si="27"/>
        <v>24.6</v>
      </c>
      <c r="J216" s="296">
        <f t="shared" si="27"/>
        <v>0</v>
      </c>
      <c r="K216" s="296">
        <f t="shared" si="27"/>
        <v>0</v>
      </c>
    </row>
    <row r="217" spans="2:11" ht="14.25" customHeight="1">
      <c r="B217" s="167" t="s">
        <v>282</v>
      </c>
      <c r="C217" s="310"/>
      <c r="D217" s="165" t="s">
        <v>185</v>
      </c>
      <c r="E217" s="165" t="s">
        <v>199</v>
      </c>
      <c r="F217" s="166" t="s">
        <v>285</v>
      </c>
      <c r="G217" s="165" t="s">
        <v>283</v>
      </c>
      <c r="H217" s="165"/>
      <c r="I217" s="296">
        <f t="shared" si="27"/>
        <v>24.6</v>
      </c>
      <c r="J217" s="296">
        <f t="shared" si="27"/>
        <v>0</v>
      </c>
      <c r="K217" s="296">
        <f t="shared" si="27"/>
        <v>0</v>
      </c>
    </row>
    <row r="218" spans="2:11" ht="14.25" customHeight="1">
      <c r="B218" s="167" t="s">
        <v>273</v>
      </c>
      <c r="C218" s="310"/>
      <c r="D218" s="165" t="s">
        <v>185</v>
      </c>
      <c r="E218" s="165" t="s">
        <v>199</v>
      </c>
      <c r="F218" s="166" t="s">
        <v>285</v>
      </c>
      <c r="G218" s="165" t="s">
        <v>283</v>
      </c>
      <c r="H218" s="165">
        <v>3</v>
      </c>
      <c r="I218" s="296">
        <v>24.6</v>
      </c>
      <c r="J218" s="296"/>
      <c r="K218" s="296"/>
    </row>
    <row r="219" spans="2:11" ht="40.5" customHeight="1">
      <c r="B219" s="313" t="s">
        <v>330</v>
      </c>
      <c r="C219" s="332"/>
      <c r="D219" s="165" t="s">
        <v>185</v>
      </c>
      <c r="E219" s="165" t="s">
        <v>199</v>
      </c>
      <c r="F219" s="166" t="s">
        <v>331</v>
      </c>
      <c r="G219" s="165"/>
      <c r="H219" s="165"/>
      <c r="I219" s="296">
        <f>I220+I223</f>
        <v>327.4</v>
      </c>
      <c r="J219" s="296">
        <f>J220+J223</f>
        <v>327.4</v>
      </c>
      <c r="K219" s="296">
        <f>K220+K223</f>
        <v>327.4</v>
      </c>
    </row>
    <row r="220" spans="2:11" ht="40.5" customHeight="1">
      <c r="B220" s="306" t="s">
        <v>280</v>
      </c>
      <c r="C220" s="332"/>
      <c r="D220" s="165" t="s">
        <v>185</v>
      </c>
      <c r="E220" s="165" t="s">
        <v>199</v>
      </c>
      <c r="F220" s="166" t="s">
        <v>331</v>
      </c>
      <c r="G220" s="165" t="s">
        <v>281</v>
      </c>
      <c r="H220" s="165"/>
      <c r="I220" s="296">
        <f aca="true" t="shared" si="28" ref="I220:K221">I221</f>
        <v>324.9</v>
      </c>
      <c r="J220" s="296">
        <f t="shared" si="28"/>
        <v>327.4</v>
      </c>
      <c r="K220" s="296">
        <f t="shared" si="28"/>
        <v>327.4</v>
      </c>
    </row>
    <row r="221" spans="2:11" ht="14.25" customHeight="1">
      <c r="B221" s="167" t="s">
        <v>282</v>
      </c>
      <c r="C221" s="332"/>
      <c r="D221" s="165" t="s">
        <v>185</v>
      </c>
      <c r="E221" s="165" t="s">
        <v>199</v>
      </c>
      <c r="F221" s="166" t="s">
        <v>331</v>
      </c>
      <c r="G221" s="165" t="s">
        <v>283</v>
      </c>
      <c r="H221" s="165"/>
      <c r="I221" s="296">
        <f t="shared" si="28"/>
        <v>324.9</v>
      </c>
      <c r="J221" s="296">
        <f t="shared" si="28"/>
        <v>327.4</v>
      </c>
      <c r="K221" s="296">
        <f t="shared" si="28"/>
        <v>327.4</v>
      </c>
    </row>
    <row r="222" spans="2:11" ht="12.75" customHeight="1">
      <c r="B222" s="167" t="s">
        <v>273</v>
      </c>
      <c r="C222" s="332"/>
      <c r="D222" s="165" t="s">
        <v>185</v>
      </c>
      <c r="E222" s="165" t="s">
        <v>199</v>
      </c>
      <c r="F222" s="166" t="s">
        <v>331</v>
      </c>
      <c r="G222" s="165" t="s">
        <v>283</v>
      </c>
      <c r="H222" s="165">
        <v>3</v>
      </c>
      <c r="I222" s="296">
        <v>324.9</v>
      </c>
      <c r="J222" s="296">
        <v>327.4</v>
      </c>
      <c r="K222" s="296">
        <v>327.4</v>
      </c>
    </row>
    <row r="223" spans="2:11" ht="14.25" customHeight="1">
      <c r="B223" s="164" t="s">
        <v>288</v>
      </c>
      <c r="C223" s="332"/>
      <c r="D223" s="165" t="s">
        <v>185</v>
      </c>
      <c r="E223" s="165" t="s">
        <v>199</v>
      </c>
      <c r="F223" s="166" t="s">
        <v>331</v>
      </c>
      <c r="G223" s="283">
        <v>200</v>
      </c>
      <c r="H223" s="165"/>
      <c r="I223" s="296">
        <f aca="true" t="shared" si="29" ref="I223:K224">I224</f>
        <v>2.5</v>
      </c>
      <c r="J223" s="296">
        <f t="shared" si="29"/>
        <v>0</v>
      </c>
      <c r="K223" s="296">
        <f t="shared" si="29"/>
        <v>0</v>
      </c>
    </row>
    <row r="224" spans="2:11" ht="12.75" customHeight="1">
      <c r="B224" s="164" t="s">
        <v>290</v>
      </c>
      <c r="C224" s="332"/>
      <c r="D224" s="165" t="s">
        <v>185</v>
      </c>
      <c r="E224" s="165" t="s">
        <v>199</v>
      </c>
      <c r="F224" s="166" t="s">
        <v>331</v>
      </c>
      <c r="G224" s="283">
        <v>240</v>
      </c>
      <c r="H224" s="165"/>
      <c r="I224" s="296">
        <f t="shared" si="29"/>
        <v>2.5</v>
      </c>
      <c r="J224" s="296">
        <f t="shared" si="29"/>
        <v>0</v>
      </c>
      <c r="K224" s="296">
        <f t="shared" si="29"/>
        <v>0</v>
      </c>
    </row>
    <row r="225" spans="2:11" ht="12.75" customHeight="1">
      <c r="B225" s="167" t="s">
        <v>273</v>
      </c>
      <c r="C225" s="332"/>
      <c r="D225" s="165" t="s">
        <v>185</v>
      </c>
      <c r="E225" s="165" t="s">
        <v>199</v>
      </c>
      <c r="F225" s="166" t="s">
        <v>331</v>
      </c>
      <c r="G225" s="283">
        <v>240</v>
      </c>
      <c r="H225" s="165" t="s">
        <v>332</v>
      </c>
      <c r="I225" s="296">
        <v>2.5</v>
      </c>
      <c r="J225" s="296"/>
      <c r="K225" s="296"/>
    </row>
    <row r="226" spans="2:11" ht="14.25" customHeight="1">
      <c r="B226" s="305" t="s">
        <v>335</v>
      </c>
      <c r="C226" s="332"/>
      <c r="D226" s="165" t="s">
        <v>185</v>
      </c>
      <c r="E226" s="165" t="s">
        <v>199</v>
      </c>
      <c r="F226" s="166" t="s">
        <v>336</v>
      </c>
      <c r="G226" s="165"/>
      <c r="H226" s="165"/>
      <c r="I226" s="296">
        <f>I227+I230</f>
        <v>331.2</v>
      </c>
      <c r="J226" s="296">
        <f>J227+J230</f>
        <v>331.2</v>
      </c>
      <c r="K226" s="296">
        <f>K227+K230</f>
        <v>331.2</v>
      </c>
    </row>
    <row r="227" spans="2:11" ht="40.5" customHeight="1">
      <c r="B227" s="306" t="s">
        <v>280</v>
      </c>
      <c r="C227" s="304"/>
      <c r="D227" s="165" t="s">
        <v>185</v>
      </c>
      <c r="E227" s="165" t="s">
        <v>199</v>
      </c>
      <c r="F227" s="166" t="s">
        <v>336</v>
      </c>
      <c r="G227" s="165" t="s">
        <v>281</v>
      </c>
      <c r="H227" s="165"/>
      <c r="I227" s="296">
        <f aca="true" t="shared" si="30" ref="I227:K228">I228</f>
        <v>329.2</v>
      </c>
      <c r="J227" s="296">
        <f t="shared" si="30"/>
        <v>331.2</v>
      </c>
      <c r="K227" s="296">
        <f t="shared" si="30"/>
        <v>331.2</v>
      </c>
    </row>
    <row r="228" spans="2:11" ht="12.75" customHeight="1">
      <c r="B228" s="167" t="s">
        <v>282</v>
      </c>
      <c r="C228" s="304"/>
      <c r="D228" s="165" t="s">
        <v>185</v>
      </c>
      <c r="E228" s="165" t="s">
        <v>199</v>
      </c>
      <c r="F228" s="166" t="s">
        <v>336</v>
      </c>
      <c r="G228" s="165" t="s">
        <v>283</v>
      </c>
      <c r="H228" s="165"/>
      <c r="I228" s="296">
        <f t="shared" si="30"/>
        <v>329.2</v>
      </c>
      <c r="J228" s="296">
        <f t="shared" si="30"/>
        <v>331.2</v>
      </c>
      <c r="K228" s="296">
        <f t="shared" si="30"/>
        <v>331.2</v>
      </c>
    </row>
    <row r="229" spans="2:11" ht="12.75" customHeight="1">
      <c r="B229" s="167" t="s">
        <v>273</v>
      </c>
      <c r="C229" s="304"/>
      <c r="D229" s="165" t="s">
        <v>185</v>
      </c>
      <c r="E229" s="165" t="s">
        <v>199</v>
      </c>
      <c r="F229" s="166" t="s">
        <v>336</v>
      </c>
      <c r="G229" s="165" t="s">
        <v>283</v>
      </c>
      <c r="H229" s="165" t="s">
        <v>332</v>
      </c>
      <c r="I229" s="296">
        <v>329.2</v>
      </c>
      <c r="J229" s="296">
        <v>331.2</v>
      </c>
      <c r="K229" s="296">
        <v>331.2</v>
      </c>
    </row>
    <row r="230" spans="2:11" ht="12.75" customHeight="1">
      <c r="B230" s="164" t="s">
        <v>288</v>
      </c>
      <c r="C230" s="304"/>
      <c r="D230" s="165" t="s">
        <v>185</v>
      </c>
      <c r="E230" s="165" t="s">
        <v>199</v>
      </c>
      <c r="F230" s="166" t="s">
        <v>336</v>
      </c>
      <c r="G230" s="165" t="s">
        <v>289</v>
      </c>
      <c r="H230" s="165"/>
      <c r="I230" s="296">
        <f aca="true" t="shared" si="31" ref="I230:K231">I231</f>
        <v>2</v>
      </c>
      <c r="J230" s="296">
        <f t="shared" si="31"/>
        <v>0</v>
      </c>
      <c r="K230" s="296">
        <f t="shared" si="31"/>
        <v>0</v>
      </c>
    </row>
    <row r="231" spans="2:11" ht="12.75" customHeight="1">
      <c r="B231" s="164" t="s">
        <v>290</v>
      </c>
      <c r="C231" s="304"/>
      <c r="D231" s="165" t="s">
        <v>185</v>
      </c>
      <c r="E231" s="165" t="s">
        <v>199</v>
      </c>
      <c r="F231" s="166" t="s">
        <v>336</v>
      </c>
      <c r="G231" s="165" t="s">
        <v>291</v>
      </c>
      <c r="H231" s="165"/>
      <c r="I231" s="296">
        <f t="shared" si="31"/>
        <v>2</v>
      </c>
      <c r="J231" s="296">
        <f t="shared" si="31"/>
        <v>0</v>
      </c>
      <c r="K231" s="296">
        <f t="shared" si="31"/>
        <v>0</v>
      </c>
    </row>
    <row r="232" spans="2:11" ht="12.75" customHeight="1">
      <c r="B232" s="167" t="s">
        <v>273</v>
      </c>
      <c r="C232" s="304"/>
      <c r="D232" s="165" t="s">
        <v>185</v>
      </c>
      <c r="E232" s="165" t="s">
        <v>199</v>
      </c>
      <c r="F232" s="166" t="s">
        <v>336</v>
      </c>
      <c r="G232" s="165" t="s">
        <v>291</v>
      </c>
      <c r="H232" s="165">
        <v>3</v>
      </c>
      <c r="I232" s="296">
        <v>2</v>
      </c>
      <c r="J232" s="296"/>
      <c r="K232" s="296"/>
    </row>
    <row r="233" spans="2:11" ht="25.5" customHeight="1" hidden="1">
      <c r="B233" s="167" t="s">
        <v>348</v>
      </c>
      <c r="C233" s="304"/>
      <c r="D233" s="165" t="s">
        <v>185</v>
      </c>
      <c r="E233" s="165" t="s">
        <v>199</v>
      </c>
      <c r="F233" s="166" t="s">
        <v>349</v>
      </c>
      <c r="G233" s="165"/>
      <c r="H233" s="165"/>
      <c r="I233" s="296">
        <f aca="true" t="shared" si="32" ref="I233:K235">I234</f>
        <v>0</v>
      </c>
      <c r="J233" s="296">
        <f t="shared" si="32"/>
        <v>0</v>
      </c>
      <c r="K233" s="296">
        <f t="shared" si="32"/>
        <v>0</v>
      </c>
    </row>
    <row r="234" spans="2:11" ht="12.75" customHeight="1" hidden="1">
      <c r="B234" s="164" t="s">
        <v>288</v>
      </c>
      <c r="C234" s="304"/>
      <c r="D234" s="165" t="s">
        <v>185</v>
      </c>
      <c r="E234" s="165" t="s">
        <v>199</v>
      </c>
      <c r="F234" s="166" t="s">
        <v>349</v>
      </c>
      <c r="G234" s="165" t="s">
        <v>289</v>
      </c>
      <c r="H234" s="165"/>
      <c r="I234" s="296">
        <f t="shared" si="32"/>
        <v>0</v>
      </c>
      <c r="J234" s="296">
        <f t="shared" si="32"/>
        <v>0</v>
      </c>
      <c r="K234" s="296">
        <f t="shared" si="32"/>
        <v>0</v>
      </c>
    </row>
    <row r="235" spans="2:11" ht="12.75" customHeight="1" hidden="1">
      <c r="B235" s="164" t="s">
        <v>290</v>
      </c>
      <c r="C235" s="304"/>
      <c r="D235" s="165" t="s">
        <v>185</v>
      </c>
      <c r="E235" s="165" t="s">
        <v>199</v>
      </c>
      <c r="F235" s="166" t="s">
        <v>349</v>
      </c>
      <c r="G235" s="165" t="s">
        <v>291</v>
      </c>
      <c r="H235" s="165"/>
      <c r="I235" s="296">
        <f t="shared" si="32"/>
        <v>0</v>
      </c>
      <c r="J235" s="296">
        <f t="shared" si="32"/>
        <v>0</v>
      </c>
      <c r="K235" s="296">
        <f t="shared" si="32"/>
        <v>0</v>
      </c>
    </row>
    <row r="236" spans="2:11" ht="12.75" customHeight="1" hidden="1">
      <c r="B236" s="167" t="s">
        <v>273</v>
      </c>
      <c r="C236" s="304"/>
      <c r="D236" s="165" t="s">
        <v>185</v>
      </c>
      <c r="E236" s="165" t="s">
        <v>199</v>
      </c>
      <c r="F236" s="166" t="s">
        <v>349</v>
      </c>
      <c r="G236" s="165" t="s">
        <v>291</v>
      </c>
      <c r="H236" s="165" t="s">
        <v>332</v>
      </c>
      <c r="I236" s="296"/>
      <c r="J236" s="296"/>
      <c r="K236" s="296"/>
    </row>
    <row r="237" spans="2:11" ht="27.75" customHeight="1">
      <c r="B237" s="306" t="s">
        <v>341</v>
      </c>
      <c r="C237" s="304"/>
      <c r="D237" s="165" t="s">
        <v>185</v>
      </c>
      <c r="E237" s="165" t="s">
        <v>199</v>
      </c>
      <c r="F237" s="166" t="s">
        <v>342</v>
      </c>
      <c r="G237" s="165"/>
      <c r="H237" s="165"/>
      <c r="I237" s="296">
        <f>I245+I253+I242+I248</f>
        <v>3156.5</v>
      </c>
      <c r="J237" s="296">
        <f>J245+J253+J242</f>
        <v>172.29999999999998</v>
      </c>
      <c r="K237" s="296">
        <f>K245+K253+K242</f>
        <v>172.29999999999998</v>
      </c>
    </row>
    <row r="238" spans="2:11" ht="25.5" customHeight="1" hidden="1">
      <c r="B238" s="167" t="s">
        <v>280</v>
      </c>
      <c r="C238" s="312"/>
      <c r="D238" s="165" t="s">
        <v>185</v>
      </c>
      <c r="E238" s="165" t="s">
        <v>199</v>
      </c>
      <c r="F238" s="166" t="s">
        <v>342</v>
      </c>
      <c r="G238" s="165" t="s">
        <v>281</v>
      </c>
      <c r="H238" s="165"/>
      <c r="I238" s="296">
        <f>I239</f>
        <v>0</v>
      </c>
      <c r="J238" s="296"/>
      <c r="K238" s="296"/>
    </row>
    <row r="239" spans="2:11" ht="25.5" customHeight="1" hidden="1">
      <c r="B239" s="167" t="s">
        <v>282</v>
      </c>
      <c r="C239" s="312"/>
      <c r="D239" s="165" t="s">
        <v>185</v>
      </c>
      <c r="E239" s="165" t="s">
        <v>199</v>
      </c>
      <c r="F239" s="166" t="s">
        <v>342</v>
      </c>
      <c r="G239" s="165" t="s">
        <v>283</v>
      </c>
      <c r="H239" s="165"/>
      <c r="I239" s="296">
        <f>I240</f>
        <v>0</v>
      </c>
      <c r="J239" s="296"/>
      <c r="K239" s="296"/>
    </row>
    <row r="240" spans="2:11" ht="12.75" customHeight="1" hidden="1">
      <c r="B240" s="167" t="s">
        <v>272</v>
      </c>
      <c r="C240" s="312"/>
      <c r="D240" s="165" t="s">
        <v>185</v>
      </c>
      <c r="E240" s="165" t="s">
        <v>199</v>
      </c>
      <c r="F240" s="166" t="s">
        <v>342</v>
      </c>
      <c r="G240" s="165" t="s">
        <v>283</v>
      </c>
      <c r="H240" s="165" t="s">
        <v>296</v>
      </c>
      <c r="I240" s="296"/>
      <c r="J240" s="296"/>
      <c r="K240" s="296"/>
    </row>
    <row r="241" spans="2:11" ht="12.75" customHeight="1" hidden="1">
      <c r="B241" s="164"/>
      <c r="C241" s="312"/>
      <c r="D241" s="165"/>
      <c r="E241" s="165"/>
      <c r="F241" s="166"/>
      <c r="G241" s="283"/>
      <c r="H241" s="283"/>
      <c r="I241" s="296"/>
      <c r="J241" s="296"/>
      <c r="K241" s="296"/>
    </row>
    <row r="242" spans="2:11" ht="42.75">
      <c r="B242" s="306" t="s">
        <v>280</v>
      </c>
      <c r="C242" s="312"/>
      <c r="D242" s="165" t="s">
        <v>185</v>
      </c>
      <c r="E242" s="165" t="s">
        <v>199</v>
      </c>
      <c r="F242" s="166" t="s">
        <v>342</v>
      </c>
      <c r="G242" s="283"/>
      <c r="H242" s="283"/>
      <c r="I242" s="296">
        <f aca="true" t="shared" si="33" ref="I242:K243">I243</f>
        <v>294.8</v>
      </c>
      <c r="J242" s="296">
        <f t="shared" si="33"/>
        <v>140.6</v>
      </c>
      <c r="K242" s="296">
        <f t="shared" si="33"/>
        <v>140.6</v>
      </c>
    </row>
    <row r="243" spans="2:11" ht="12.75" customHeight="1">
      <c r="B243" s="167" t="s">
        <v>282</v>
      </c>
      <c r="C243" s="312"/>
      <c r="D243" s="165" t="s">
        <v>185</v>
      </c>
      <c r="E243" s="165" t="s">
        <v>199</v>
      </c>
      <c r="F243" s="166" t="s">
        <v>342</v>
      </c>
      <c r="G243" s="283">
        <v>100</v>
      </c>
      <c r="H243" s="283"/>
      <c r="I243" s="296">
        <f t="shared" si="33"/>
        <v>294.8</v>
      </c>
      <c r="J243" s="296">
        <f t="shared" si="33"/>
        <v>140.6</v>
      </c>
      <c r="K243" s="296">
        <f t="shared" si="33"/>
        <v>140.6</v>
      </c>
    </row>
    <row r="244" spans="2:12" ht="12.75" customHeight="1">
      <c r="B244" s="167" t="s">
        <v>272</v>
      </c>
      <c r="C244" s="312"/>
      <c r="D244" s="165" t="s">
        <v>185</v>
      </c>
      <c r="E244" s="165" t="s">
        <v>199</v>
      </c>
      <c r="F244" s="166" t="s">
        <v>342</v>
      </c>
      <c r="G244" s="283">
        <v>120</v>
      </c>
      <c r="H244" s="283">
        <v>2</v>
      </c>
      <c r="I244" s="296">
        <v>294.8</v>
      </c>
      <c r="J244" s="296">
        <v>140.6</v>
      </c>
      <c r="K244" s="296">
        <v>140.6</v>
      </c>
      <c r="L244" s="271">
        <v>15.1</v>
      </c>
    </row>
    <row r="245" spans="2:11" ht="12.75" customHeight="1">
      <c r="B245" s="164" t="s">
        <v>288</v>
      </c>
      <c r="C245" s="312"/>
      <c r="D245" s="165" t="s">
        <v>185</v>
      </c>
      <c r="E245" s="165" t="s">
        <v>199</v>
      </c>
      <c r="F245" s="166" t="s">
        <v>342</v>
      </c>
      <c r="G245" s="283">
        <v>200</v>
      </c>
      <c r="H245" s="283"/>
      <c r="I245" s="296">
        <f aca="true" t="shared" si="34" ref="I245:K246">I246</f>
        <v>2464</v>
      </c>
      <c r="J245" s="296">
        <f t="shared" si="34"/>
        <v>0</v>
      </c>
      <c r="K245" s="296">
        <f t="shared" si="34"/>
        <v>0</v>
      </c>
    </row>
    <row r="246" spans="2:11" ht="14.25" customHeight="1">
      <c r="B246" s="164" t="s">
        <v>290</v>
      </c>
      <c r="C246" s="304"/>
      <c r="D246" s="165" t="s">
        <v>185</v>
      </c>
      <c r="E246" s="165" t="s">
        <v>199</v>
      </c>
      <c r="F246" s="166" t="s">
        <v>342</v>
      </c>
      <c r="G246" s="283">
        <v>240</v>
      </c>
      <c r="H246" s="283"/>
      <c r="I246" s="296">
        <f t="shared" si="34"/>
        <v>2464</v>
      </c>
      <c r="J246" s="296">
        <f t="shared" si="34"/>
        <v>0</v>
      </c>
      <c r="K246" s="296">
        <f t="shared" si="34"/>
        <v>0</v>
      </c>
    </row>
    <row r="247" spans="2:12" ht="12.75" customHeight="1">
      <c r="B247" s="167" t="s">
        <v>272</v>
      </c>
      <c r="C247" s="304"/>
      <c r="D247" s="165" t="s">
        <v>185</v>
      </c>
      <c r="E247" s="165" t="s">
        <v>199</v>
      </c>
      <c r="F247" s="166" t="s">
        <v>342</v>
      </c>
      <c r="G247" s="283">
        <v>240</v>
      </c>
      <c r="H247" s="283">
        <v>2</v>
      </c>
      <c r="I247" s="296">
        <v>2464</v>
      </c>
      <c r="J247" s="296"/>
      <c r="K247" s="296">
        <v>0</v>
      </c>
      <c r="L247" s="271">
        <v>-36.2</v>
      </c>
    </row>
    <row r="248" spans="2:11" ht="12.75" customHeight="1">
      <c r="B248" s="167" t="s">
        <v>320</v>
      </c>
      <c r="C248" s="304"/>
      <c r="D248" s="165" t="s">
        <v>185</v>
      </c>
      <c r="E248" s="165" t="s">
        <v>199</v>
      </c>
      <c r="F248" s="166" t="s">
        <v>342</v>
      </c>
      <c r="G248" s="283">
        <v>300</v>
      </c>
      <c r="H248" s="283"/>
      <c r="I248" s="296">
        <f>I251+I250</f>
        <v>330</v>
      </c>
      <c r="J248" s="296">
        <f>J251</f>
        <v>0</v>
      </c>
      <c r="K248" s="296">
        <f>K251</f>
        <v>0</v>
      </c>
    </row>
    <row r="249" spans="2:11" ht="12.75" customHeight="1" hidden="1">
      <c r="B249" s="340" t="s">
        <v>322</v>
      </c>
      <c r="C249" s="304"/>
      <c r="D249" s="165" t="s">
        <v>185</v>
      </c>
      <c r="E249" s="165" t="s">
        <v>199</v>
      </c>
      <c r="F249" s="166" t="s">
        <v>342</v>
      </c>
      <c r="G249" s="283">
        <v>320</v>
      </c>
      <c r="H249" s="283"/>
      <c r="I249" s="296">
        <f>I250</f>
        <v>0</v>
      </c>
      <c r="J249" s="296">
        <f>J250</f>
        <v>0</v>
      </c>
      <c r="K249" s="296">
        <f>K250</f>
        <v>0</v>
      </c>
    </row>
    <row r="250" spans="2:11" ht="12.75" customHeight="1" hidden="1">
      <c r="B250" s="167" t="s">
        <v>272</v>
      </c>
      <c r="C250" s="304"/>
      <c r="D250" s="165" t="s">
        <v>185</v>
      </c>
      <c r="E250" s="165" t="s">
        <v>199</v>
      </c>
      <c r="F250" s="166" t="s">
        <v>342</v>
      </c>
      <c r="G250" s="283">
        <v>320</v>
      </c>
      <c r="H250" s="283">
        <v>2</v>
      </c>
      <c r="I250" s="296"/>
      <c r="J250" s="296"/>
      <c r="K250" s="296"/>
    </row>
    <row r="251" spans="2:11" ht="12.75" customHeight="1">
      <c r="B251" s="167" t="s">
        <v>343</v>
      </c>
      <c r="C251" s="304"/>
      <c r="D251" s="165" t="s">
        <v>185</v>
      </c>
      <c r="E251" s="165" t="s">
        <v>199</v>
      </c>
      <c r="F251" s="166" t="s">
        <v>342</v>
      </c>
      <c r="G251" s="283">
        <v>360</v>
      </c>
      <c r="H251" s="283"/>
      <c r="I251" s="296">
        <f>I252</f>
        <v>330</v>
      </c>
      <c r="J251" s="296">
        <f>J252</f>
        <v>0</v>
      </c>
      <c r="K251" s="296">
        <f>K252</f>
        <v>0</v>
      </c>
    </row>
    <row r="252" spans="2:12" ht="12.75" customHeight="1">
      <c r="B252" s="167" t="s">
        <v>272</v>
      </c>
      <c r="C252" s="304"/>
      <c r="D252" s="165" t="s">
        <v>185</v>
      </c>
      <c r="E252" s="165" t="s">
        <v>199</v>
      </c>
      <c r="F252" s="166" t="s">
        <v>342</v>
      </c>
      <c r="G252" s="283">
        <v>360</v>
      </c>
      <c r="H252" s="283">
        <v>2</v>
      </c>
      <c r="I252" s="296">
        <v>330</v>
      </c>
      <c r="J252" s="296"/>
      <c r="K252" s="296"/>
      <c r="L252" s="271">
        <v>50</v>
      </c>
    </row>
    <row r="253" spans="2:11" ht="12.75" customHeight="1">
      <c r="B253" s="164" t="s">
        <v>292</v>
      </c>
      <c r="C253" s="304"/>
      <c r="D253" s="165" t="s">
        <v>185</v>
      </c>
      <c r="E253" s="165" t="s">
        <v>199</v>
      </c>
      <c r="F253" s="166" t="s">
        <v>342</v>
      </c>
      <c r="G253" s="165" t="s">
        <v>293</v>
      </c>
      <c r="H253" s="165"/>
      <c r="I253" s="296">
        <f>I256+I254</f>
        <v>67.7</v>
      </c>
      <c r="J253" s="296">
        <f>J255</f>
        <v>31.7</v>
      </c>
      <c r="K253" s="296">
        <f>K255</f>
        <v>31.7</v>
      </c>
    </row>
    <row r="254" spans="2:11" ht="12.75" customHeight="1" hidden="1">
      <c r="B254" s="341" t="s">
        <v>344</v>
      </c>
      <c r="C254" s="304"/>
      <c r="D254" s="165" t="s">
        <v>185</v>
      </c>
      <c r="E254" s="165" t="s">
        <v>199</v>
      </c>
      <c r="F254" s="166" t="s">
        <v>342</v>
      </c>
      <c r="G254" s="165" t="s">
        <v>345</v>
      </c>
      <c r="H254" s="165" t="s">
        <v>296</v>
      </c>
      <c r="I254" s="296"/>
      <c r="J254" s="296"/>
      <c r="K254" s="296"/>
    </row>
    <row r="255" spans="2:11" ht="14.25" customHeight="1">
      <c r="B255" s="164" t="s">
        <v>294</v>
      </c>
      <c r="C255" s="304"/>
      <c r="D255" s="165" t="s">
        <v>185</v>
      </c>
      <c r="E255" s="165" t="s">
        <v>199</v>
      </c>
      <c r="F255" s="166" t="s">
        <v>342</v>
      </c>
      <c r="G255" s="165" t="s">
        <v>295</v>
      </c>
      <c r="H255" s="165"/>
      <c r="I255" s="296">
        <f>I256</f>
        <v>67.7</v>
      </c>
      <c r="J255" s="296">
        <f>J256</f>
        <v>31.7</v>
      </c>
      <c r="K255" s="296">
        <f>K256</f>
        <v>31.7</v>
      </c>
    </row>
    <row r="256" spans="2:11" ht="12.75" customHeight="1">
      <c r="B256" s="167" t="s">
        <v>272</v>
      </c>
      <c r="C256" s="295"/>
      <c r="D256" s="165" t="s">
        <v>185</v>
      </c>
      <c r="E256" s="165" t="s">
        <v>199</v>
      </c>
      <c r="F256" s="166" t="s">
        <v>342</v>
      </c>
      <c r="G256" s="165" t="s">
        <v>295</v>
      </c>
      <c r="H256" s="165" t="s">
        <v>296</v>
      </c>
      <c r="I256" s="296">
        <v>67.7</v>
      </c>
      <c r="J256" s="296">
        <v>31.7</v>
      </c>
      <c r="K256" s="296">
        <v>31.7</v>
      </c>
    </row>
    <row r="257" spans="2:11" ht="40.5" customHeight="1">
      <c r="B257" s="313" t="s">
        <v>350</v>
      </c>
      <c r="C257" s="295"/>
      <c r="D257" s="165" t="s">
        <v>185</v>
      </c>
      <c r="E257" s="165" t="s">
        <v>199</v>
      </c>
      <c r="F257" s="165" t="s">
        <v>351</v>
      </c>
      <c r="G257" s="165"/>
      <c r="H257" s="165"/>
      <c r="I257" s="296">
        <f>I258+I261+I264</f>
        <v>12955.9</v>
      </c>
      <c r="J257" s="296">
        <f>J258+J261+J264</f>
        <v>7983.9</v>
      </c>
      <c r="K257" s="296">
        <f>K258+K261+K264</f>
        <v>7954.9</v>
      </c>
    </row>
    <row r="258" spans="2:11" ht="40.5" customHeight="1">
      <c r="B258" s="306" t="s">
        <v>280</v>
      </c>
      <c r="C258" s="304"/>
      <c r="D258" s="165" t="s">
        <v>185</v>
      </c>
      <c r="E258" s="165" t="s">
        <v>199</v>
      </c>
      <c r="F258" s="165" t="s">
        <v>351</v>
      </c>
      <c r="G258" s="165" t="s">
        <v>281</v>
      </c>
      <c r="H258" s="165"/>
      <c r="I258" s="296">
        <f aca="true" t="shared" si="35" ref="I258:K259">I259</f>
        <v>7132.5</v>
      </c>
      <c r="J258" s="296">
        <f t="shared" si="35"/>
        <v>4743.8</v>
      </c>
      <c r="K258" s="296">
        <f t="shared" si="35"/>
        <v>4905</v>
      </c>
    </row>
    <row r="259" spans="2:11" ht="12.75" customHeight="1">
      <c r="B259" s="167" t="s">
        <v>352</v>
      </c>
      <c r="C259" s="304"/>
      <c r="D259" s="165" t="s">
        <v>185</v>
      </c>
      <c r="E259" s="165" t="s">
        <v>199</v>
      </c>
      <c r="F259" s="165" t="s">
        <v>351</v>
      </c>
      <c r="G259" s="165" t="s">
        <v>353</v>
      </c>
      <c r="H259" s="165"/>
      <c r="I259" s="296">
        <f t="shared" si="35"/>
        <v>7132.5</v>
      </c>
      <c r="J259" s="296">
        <f t="shared" si="35"/>
        <v>4743.8</v>
      </c>
      <c r="K259" s="296">
        <f t="shared" si="35"/>
        <v>4905</v>
      </c>
    </row>
    <row r="260" spans="2:12" ht="12.75" customHeight="1">
      <c r="B260" s="167" t="s">
        <v>272</v>
      </c>
      <c r="C260" s="304"/>
      <c r="D260" s="165" t="s">
        <v>185</v>
      </c>
      <c r="E260" s="165" t="s">
        <v>199</v>
      </c>
      <c r="F260" s="165" t="s">
        <v>351</v>
      </c>
      <c r="G260" s="165" t="s">
        <v>353</v>
      </c>
      <c r="H260" s="165" t="s">
        <v>296</v>
      </c>
      <c r="I260" s="296">
        <v>7132.5</v>
      </c>
      <c r="J260" s="296">
        <v>4743.8</v>
      </c>
      <c r="K260" s="296">
        <v>4905</v>
      </c>
      <c r="L260" s="271">
        <v>477.8</v>
      </c>
    </row>
    <row r="261" spans="2:11" ht="12.75" customHeight="1">
      <c r="B261" s="164" t="s">
        <v>288</v>
      </c>
      <c r="C261" s="314"/>
      <c r="D261" s="165" t="s">
        <v>185</v>
      </c>
      <c r="E261" s="165" t="s">
        <v>199</v>
      </c>
      <c r="F261" s="165" t="s">
        <v>351</v>
      </c>
      <c r="G261" s="165" t="s">
        <v>289</v>
      </c>
      <c r="H261" s="165"/>
      <c r="I261" s="296">
        <f aca="true" t="shared" si="36" ref="I261:K262">I262</f>
        <v>5808.1</v>
      </c>
      <c r="J261" s="296">
        <f t="shared" si="36"/>
        <v>3230.1</v>
      </c>
      <c r="K261" s="296">
        <f t="shared" si="36"/>
        <v>3039.9</v>
      </c>
    </row>
    <row r="262" spans="2:11" ht="12.75" customHeight="1">
      <c r="B262" s="164" t="s">
        <v>290</v>
      </c>
      <c r="C262" s="304"/>
      <c r="D262" s="165" t="s">
        <v>185</v>
      </c>
      <c r="E262" s="165" t="s">
        <v>199</v>
      </c>
      <c r="F262" s="165" t="s">
        <v>351</v>
      </c>
      <c r="G262" s="165" t="s">
        <v>291</v>
      </c>
      <c r="H262" s="165"/>
      <c r="I262" s="296">
        <f t="shared" si="36"/>
        <v>5808.1</v>
      </c>
      <c r="J262" s="296">
        <f t="shared" si="36"/>
        <v>3230.1</v>
      </c>
      <c r="K262" s="296">
        <f t="shared" si="36"/>
        <v>3039.9</v>
      </c>
    </row>
    <row r="263" spans="2:12" ht="12.75" customHeight="1">
      <c r="B263" s="167" t="s">
        <v>272</v>
      </c>
      <c r="C263" s="295"/>
      <c r="D263" s="165" t="s">
        <v>185</v>
      </c>
      <c r="E263" s="165" t="s">
        <v>199</v>
      </c>
      <c r="F263" s="165" t="s">
        <v>351</v>
      </c>
      <c r="G263" s="165" t="s">
        <v>291</v>
      </c>
      <c r="H263" s="165" t="s">
        <v>296</v>
      </c>
      <c r="I263" s="296">
        <v>5808.1</v>
      </c>
      <c r="J263" s="296">
        <v>3230.1</v>
      </c>
      <c r="K263" s="296">
        <v>3039.9</v>
      </c>
      <c r="L263" s="271">
        <v>194.8</v>
      </c>
    </row>
    <row r="264" spans="2:11" ht="12.75" customHeight="1">
      <c r="B264" s="164" t="s">
        <v>292</v>
      </c>
      <c r="C264" s="295"/>
      <c r="D264" s="165" t="s">
        <v>185</v>
      </c>
      <c r="E264" s="165" t="s">
        <v>199</v>
      </c>
      <c r="F264" s="165" t="s">
        <v>351</v>
      </c>
      <c r="G264" s="165" t="s">
        <v>293</v>
      </c>
      <c r="H264" s="165"/>
      <c r="I264" s="296">
        <f>I266+I265</f>
        <v>15.3</v>
      </c>
      <c r="J264" s="296">
        <f>J266</f>
        <v>10</v>
      </c>
      <c r="K264" s="296">
        <f>K266</f>
        <v>10</v>
      </c>
    </row>
    <row r="265" spans="2:11" ht="12.75" customHeight="1">
      <c r="B265" s="341" t="s">
        <v>344</v>
      </c>
      <c r="C265" s="295"/>
      <c r="D265" s="165" t="s">
        <v>185</v>
      </c>
      <c r="E265" s="165" t="s">
        <v>199</v>
      </c>
      <c r="F265" s="165" t="s">
        <v>351</v>
      </c>
      <c r="G265" s="165" t="s">
        <v>345</v>
      </c>
      <c r="H265" s="165" t="s">
        <v>296</v>
      </c>
      <c r="I265" s="296"/>
      <c r="J265" s="296"/>
      <c r="K265" s="296"/>
    </row>
    <row r="266" spans="2:11" ht="14.25" customHeight="1">
      <c r="B266" s="164" t="s">
        <v>294</v>
      </c>
      <c r="C266" s="304"/>
      <c r="D266" s="165" t="s">
        <v>185</v>
      </c>
      <c r="E266" s="165" t="s">
        <v>199</v>
      </c>
      <c r="F266" s="165" t="s">
        <v>351</v>
      </c>
      <c r="G266" s="165" t="s">
        <v>295</v>
      </c>
      <c r="H266" s="165"/>
      <c r="I266" s="296">
        <f>I267</f>
        <v>15.3</v>
      </c>
      <c r="J266" s="296">
        <f>J267</f>
        <v>10</v>
      </c>
      <c r="K266" s="296">
        <f>K267</f>
        <v>10</v>
      </c>
    </row>
    <row r="267" spans="2:11" ht="12.75" customHeight="1">
      <c r="B267" s="167" t="s">
        <v>272</v>
      </c>
      <c r="C267" s="304"/>
      <c r="D267" s="165" t="s">
        <v>185</v>
      </c>
      <c r="E267" s="165" t="s">
        <v>199</v>
      </c>
      <c r="F267" s="165" t="s">
        <v>351</v>
      </c>
      <c r="G267" s="165" t="s">
        <v>295</v>
      </c>
      <c r="H267" s="165" t="s">
        <v>296</v>
      </c>
      <c r="I267" s="296">
        <v>15.3</v>
      </c>
      <c r="J267" s="296">
        <v>10</v>
      </c>
      <c r="K267" s="296">
        <v>10</v>
      </c>
    </row>
    <row r="268" spans="2:11" ht="85.5">
      <c r="B268" s="181" t="s">
        <v>354</v>
      </c>
      <c r="C268" s="314"/>
      <c r="D268" s="165" t="s">
        <v>185</v>
      </c>
      <c r="E268" s="165" t="s">
        <v>199</v>
      </c>
      <c r="F268" s="182" t="s">
        <v>277</v>
      </c>
      <c r="G268" s="165"/>
      <c r="H268" s="165"/>
      <c r="I268" s="296">
        <f aca="true" t="shared" si="37" ref="I268:K270">I269</f>
        <v>1208.1</v>
      </c>
      <c r="J268" s="296">
        <f t="shared" si="37"/>
        <v>0</v>
      </c>
      <c r="K268" s="296">
        <f t="shared" si="37"/>
        <v>0</v>
      </c>
    </row>
    <row r="269" spans="2:11" ht="12.75" customHeight="1">
      <c r="B269" s="184" t="s">
        <v>288</v>
      </c>
      <c r="C269" s="314"/>
      <c r="D269" s="165" t="s">
        <v>185</v>
      </c>
      <c r="E269" s="165" t="s">
        <v>199</v>
      </c>
      <c r="F269" s="182" t="s">
        <v>355</v>
      </c>
      <c r="G269" s="165" t="s">
        <v>289</v>
      </c>
      <c r="H269" s="165"/>
      <c r="I269" s="296">
        <f t="shared" si="37"/>
        <v>1208.1</v>
      </c>
      <c r="J269" s="296">
        <f t="shared" si="37"/>
        <v>0</v>
      </c>
      <c r="K269" s="296">
        <f t="shared" si="37"/>
        <v>0</v>
      </c>
    </row>
    <row r="270" spans="2:11" ht="12.75" customHeight="1">
      <c r="B270" s="184" t="s">
        <v>290</v>
      </c>
      <c r="C270" s="314"/>
      <c r="D270" s="165" t="s">
        <v>185</v>
      </c>
      <c r="E270" s="165" t="s">
        <v>199</v>
      </c>
      <c r="F270" s="182" t="s">
        <v>355</v>
      </c>
      <c r="G270" s="165" t="s">
        <v>291</v>
      </c>
      <c r="H270" s="165"/>
      <c r="I270" s="296">
        <f t="shared" si="37"/>
        <v>1208.1</v>
      </c>
      <c r="J270" s="296">
        <f t="shared" si="37"/>
        <v>0</v>
      </c>
      <c r="K270" s="296">
        <f t="shared" si="37"/>
        <v>0</v>
      </c>
    </row>
    <row r="271" spans="2:12" ht="12.75" customHeight="1">
      <c r="B271" s="185" t="s">
        <v>274</v>
      </c>
      <c r="C271" s="314"/>
      <c r="D271" s="165" t="s">
        <v>185</v>
      </c>
      <c r="E271" s="165" t="s">
        <v>199</v>
      </c>
      <c r="F271" s="182" t="s">
        <v>355</v>
      </c>
      <c r="G271" s="165" t="s">
        <v>291</v>
      </c>
      <c r="H271" s="165" t="s">
        <v>306</v>
      </c>
      <c r="I271" s="296">
        <v>1208.1</v>
      </c>
      <c r="J271" s="296"/>
      <c r="K271" s="296"/>
      <c r="L271" s="271">
        <v>608.2</v>
      </c>
    </row>
    <row r="272" spans="2:11" ht="13.5" customHeight="1">
      <c r="B272" s="291" t="s">
        <v>204</v>
      </c>
      <c r="C272" s="304"/>
      <c r="D272" s="299" t="s">
        <v>205</v>
      </c>
      <c r="E272" s="299"/>
      <c r="F272" s="299"/>
      <c r="G272" s="299"/>
      <c r="H272" s="299"/>
      <c r="I272" s="290">
        <f>I273+I280</f>
        <v>49729.9</v>
      </c>
      <c r="J272" s="290">
        <f>J273+J280</f>
        <v>24692.600000000002</v>
      </c>
      <c r="K272" s="290">
        <f>K273+K280</f>
        <v>23390.4</v>
      </c>
    </row>
    <row r="273" spans="2:11" ht="14.25" customHeight="1">
      <c r="B273" s="342" t="s">
        <v>206</v>
      </c>
      <c r="C273" s="314"/>
      <c r="D273" s="302" t="s">
        <v>205</v>
      </c>
      <c r="E273" s="302" t="s">
        <v>207</v>
      </c>
      <c r="F273" s="165"/>
      <c r="G273" s="165"/>
      <c r="H273" s="165"/>
      <c r="I273" s="296">
        <f aca="true" t="shared" si="38" ref="I273:I278">I274</f>
        <v>1375</v>
      </c>
      <c r="J273" s="296">
        <f aca="true" t="shared" si="39" ref="J273:J278">J274</f>
        <v>1437.9</v>
      </c>
      <c r="K273" s="296">
        <f aca="true" t="shared" si="40" ref="K273:K278">K274</f>
        <v>920.4</v>
      </c>
    </row>
    <row r="274" spans="2:11" ht="12.75" customHeight="1">
      <c r="B274" s="339" t="s">
        <v>276</v>
      </c>
      <c r="C274" s="314"/>
      <c r="D274" s="165" t="s">
        <v>205</v>
      </c>
      <c r="E274" s="165" t="s">
        <v>207</v>
      </c>
      <c r="F274" s="166" t="s">
        <v>277</v>
      </c>
      <c r="G274" s="165"/>
      <c r="H274" s="165"/>
      <c r="I274" s="296">
        <f t="shared" si="38"/>
        <v>1375</v>
      </c>
      <c r="J274" s="296">
        <f t="shared" si="39"/>
        <v>1437.9</v>
      </c>
      <c r="K274" s="296">
        <f t="shared" si="40"/>
        <v>920.4</v>
      </c>
    </row>
    <row r="275" spans="2:11" ht="12.75" customHeight="1">
      <c r="B275" s="339" t="s">
        <v>363</v>
      </c>
      <c r="C275" s="304"/>
      <c r="D275" s="165" t="s">
        <v>205</v>
      </c>
      <c r="E275" s="165" t="s">
        <v>207</v>
      </c>
      <c r="F275" s="81" t="s">
        <v>342</v>
      </c>
      <c r="G275" s="165"/>
      <c r="H275" s="165"/>
      <c r="I275" s="296">
        <f t="shared" si="38"/>
        <v>1375</v>
      </c>
      <c r="J275" s="296">
        <f t="shared" si="39"/>
        <v>1437.9</v>
      </c>
      <c r="K275" s="296">
        <f t="shared" si="40"/>
        <v>920.4</v>
      </c>
    </row>
    <row r="276" spans="2:11" ht="27.75" customHeight="1">
      <c r="B276" s="343" t="s">
        <v>341</v>
      </c>
      <c r="C276" s="295"/>
      <c r="D276" s="165" t="s">
        <v>205</v>
      </c>
      <c r="E276" s="165" t="s">
        <v>207</v>
      </c>
      <c r="F276" s="81" t="s">
        <v>342</v>
      </c>
      <c r="G276" s="165"/>
      <c r="H276" s="165"/>
      <c r="I276" s="296">
        <f t="shared" si="38"/>
        <v>1375</v>
      </c>
      <c r="J276" s="296">
        <f t="shared" si="39"/>
        <v>1437.9</v>
      </c>
      <c r="K276" s="296">
        <f t="shared" si="40"/>
        <v>920.4</v>
      </c>
    </row>
    <row r="277" spans="2:11" ht="12.75" customHeight="1">
      <c r="B277" s="164" t="s">
        <v>288</v>
      </c>
      <c r="C277" s="295"/>
      <c r="D277" s="165" t="s">
        <v>205</v>
      </c>
      <c r="E277" s="165" t="s">
        <v>207</v>
      </c>
      <c r="F277" s="81" t="s">
        <v>342</v>
      </c>
      <c r="G277" s="165" t="s">
        <v>289</v>
      </c>
      <c r="H277" s="165"/>
      <c r="I277" s="296">
        <f t="shared" si="38"/>
        <v>1375</v>
      </c>
      <c r="J277" s="296">
        <f t="shared" si="39"/>
        <v>1437.9</v>
      </c>
      <c r="K277" s="296">
        <f t="shared" si="40"/>
        <v>920.4</v>
      </c>
    </row>
    <row r="278" spans="2:11" ht="14.25" customHeight="1">
      <c r="B278" s="164" t="s">
        <v>290</v>
      </c>
      <c r="C278" s="304"/>
      <c r="D278" s="165" t="s">
        <v>205</v>
      </c>
      <c r="E278" s="165" t="s">
        <v>207</v>
      </c>
      <c r="F278" s="81" t="s">
        <v>342</v>
      </c>
      <c r="G278" s="165" t="s">
        <v>291</v>
      </c>
      <c r="H278" s="165"/>
      <c r="I278" s="296">
        <f t="shared" si="38"/>
        <v>1375</v>
      </c>
      <c r="J278" s="296">
        <f t="shared" si="39"/>
        <v>1437.9</v>
      </c>
      <c r="K278" s="296">
        <f t="shared" si="40"/>
        <v>920.4</v>
      </c>
    </row>
    <row r="279" spans="2:11" ht="12" customHeight="1">
      <c r="B279" s="167" t="s">
        <v>272</v>
      </c>
      <c r="C279" s="304"/>
      <c r="D279" s="165" t="s">
        <v>205</v>
      </c>
      <c r="E279" s="165" t="s">
        <v>207</v>
      </c>
      <c r="F279" s="81" t="s">
        <v>342</v>
      </c>
      <c r="G279" s="165" t="s">
        <v>291</v>
      </c>
      <c r="H279" s="165">
        <v>2</v>
      </c>
      <c r="I279" s="296">
        <v>1375</v>
      </c>
      <c r="J279" s="296">
        <v>1437.9</v>
      </c>
      <c r="K279" s="296">
        <v>920.4</v>
      </c>
    </row>
    <row r="280" spans="2:11" ht="12.75" customHeight="1">
      <c r="B280" s="315" t="s">
        <v>208</v>
      </c>
      <c r="C280" s="304"/>
      <c r="D280" s="302" t="s">
        <v>205</v>
      </c>
      <c r="E280" s="302" t="s">
        <v>209</v>
      </c>
      <c r="F280" s="165"/>
      <c r="G280" s="165"/>
      <c r="H280" s="165"/>
      <c r="I280" s="296">
        <f>I281</f>
        <v>48354.9</v>
      </c>
      <c r="J280" s="296">
        <f>J281</f>
        <v>23254.7</v>
      </c>
      <c r="K280" s="296">
        <f>K281</f>
        <v>22470</v>
      </c>
    </row>
    <row r="281" spans="2:11" ht="27.75" customHeight="1">
      <c r="B281" s="316" t="s">
        <v>364</v>
      </c>
      <c r="C281" s="304"/>
      <c r="D281" s="165" t="s">
        <v>205</v>
      </c>
      <c r="E281" s="165" t="s">
        <v>209</v>
      </c>
      <c r="F281" s="317" t="s">
        <v>365</v>
      </c>
      <c r="G281" s="165"/>
      <c r="H281" s="165"/>
      <c r="I281" s="296">
        <f>I282+I287+I291+I300+I304+I308</f>
        <v>48354.9</v>
      </c>
      <c r="J281" s="296">
        <f>J282+J287+J291+J300+J304+J308</f>
        <v>23254.7</v>
      </c>
      <c r="K281" s="296">
        <f>K282+K287+K291+K300+K304+K308</f>
        <v>22470</v>
      </c>
    </row>
    <row r="282" spans="2:11" ht="12.75" customHeight="1" hidden="1">
      <c r="B282" s="344" t="s">
        <v>366</v>
      </c>
      <c r="C282" s="304"/>
      <c r="D282" s="165" t="s">
        <v>205</v>
      </c>
      <c r="E282" s="165" t="s">
        <v>209</v>
      </c>
      <c r="F282" s="317" t="s">
        <v>367</v>
      </c>
      <c r="G282" s="165"/>
      <c r="H282" s="165"/>
      <c r="I282" s="296">
        <f>I284</f>
        <v>0</v>
      </c>
      <c r="J282" s="296">
        <f>J284</f>
        <v>0</v>
      </c>
      <c r="K282" s="296">
        <f>K284</f>
        <v>0</v>
      </c>
    </row>
    <row r="283" spans="2:11" ht="14.25" customHeight="1" hidden="1">
      <c r="B283" s="345"/>
      <c r="C283" s="304"/>
      <c r="D283" s="165"/>
      <c r="E283" s="165"/>
      <c r="F283" s="317"/>
      <c r="G283" s="165"/>
      <c r="H283" s="165"/>
      <c r="I283" s="296"/>
      <c r="J283" s="296"/>
      <c r="K283" s="296"/>
    </row>
    <row r="284" spans="2:11" ht="12.75" customHeight="1" hidden="1">
      <c r="B284" s="164" t="s">
        <v>288</v>
      </c>
      <c r="C284" s="304"/>
      <c r="D284" s="165" t="s">
        <v>205</v>
      </c>
      <c r="E284" s="165" t="s">
        <v>209</v>
      </c>
      <c r="F284" s="317" t="s">
        <v>367</v>
      </c>
      <c r="G284" s="165" t="s">
        <v>289</v>
      </c>
      <c r="H284" s="165"/>
      <c r="I284" s="296">
        <f aca="true" t="shared" si="41" ref="I284:K285">I285</f>
        <v>0</v>
      </c>
      <c r="J284" s="296">
        <f t="shared" si="41"/>
        <v>0</v>
      </c>
      <c r="K284" s="296">
        <f t="shared" si="41"/>
        <v>0</v>
      </c>
    </row>
    <row r="285" spans="2:11" ht="12.75" customHeight="1" hidden="1">
      <c r="B285" s="164" t="s">
        <v>290</v>
      </c>
      <c r="C285" s="304"/>
      <c r="D285" s="165" t="s">
        <v>205</v>
      </c>
      <c r="E285" s="165" t="s">
        <v>209</v>
      </c>
      <c r="F285" s="317" t="s">
        <v>367</v>
      </c>
      <c r="G285" s="165" t="s">
        <v>291</v>
      </c>
      <c r="H285" s="165"/>
      <c r="I285" s="296">
        <f t="shared" si="41"/>
        <v>0</v>
      </c>
      <c r="J285" s="296">
        <f t="shared" si="41"/>
        <v>0</v>
      </c>
      <c r="K285" s="296">
        <f t="shared" si="41"/>
        <v>0</v>
      </c>
    </row>
    <row r="286" spans="2:11" ht="13.5" customHeight="1" hidden="1">
      <c r="B286" s="167" t="s">
        <v>272</v>
      </c>
      <c r="C286" s="304"/>
      <c r="D286" s="165" t="s">
        <v>205</v>
      </c>
      <c r="E286" s="165" t="s">
        <v>209</v>
      </c>
      <c r="F286" s="317" t="s">
        <v>367</v>
      </c>
      <c r="G286" s="165" t="s">
        <v>291</v>
      </c>
      <c r="H286" s="165" t="s">
        <v>296</v>
      </c>
      <c r="I286" s="296"/>
      <c r="J286" s="296"/>
      <c r="K286" s="296"/>
    </row>
    <row r="287" spans="2:11" ht="26.25" customHeight="1" hidden="1">
      <c r="B287" s="318" t="s">
        <v>368</v>
      </c>
      <c r="C287" s="304"/>
      <c r="D287" s="165" t="s">
        <v>205</v>
      </c>
      <c r="E287" s="165" t="s">
        <v>209</v>
      </c>
      <c r="F287" s="317" t="s">
        <v>369</v>
      </c>
      <c r="G287" s="165"/>
      <c r="H287" s="165"/>
      <c r="I287" s="296">
        <f aca="true" t="shared" si="42" ref="I287:K289">I288</f>
        <v>0</v>
      </c>
      <c r="J287" s="296">
        <f t="shared" si="42"/>
        <v>0</v>
      </c>
      <c r="K287" s="296">
        <f t="shared" si="42"/>
        <v>0</v>
      </c>
    </row>
    <row r="288" spans="2:11" ht="15" customHeight="1" hidden="1">
      <c r="B288" s="164" t="s">
        <v>288</v>
      </c>
      <c r="C288" s="304"/>
      <c r="D288" s="165" t="s">
        <v>205</v>
      </c>
      <c r="E288" s="165" t="s">
        <v>209</v>
      </c>
      <c r="F288" s="317" t="s">
        <v>369</v>
      </c>
      <c r="G288" s="165" t="s">
        <v>289</v>
      </c>
      <c r="H288" s="165"/>
      <c r="I288" s="296">
        <f t="shared" si="42"/>
        <v>0</v>
      </c>
      <c r="J288" s="296">
        <f t="shared" si="42"/>
        <v>0</v>
      </c>
      <c r="K288" s="296">
        <f t="shared" si="42"/>
        <v>0</v>
      </c>
    </row>
    <row r="289" spans="2:11" ht="12.75" customHeight="1" hidden="1">
      <c r="B289" s="164" t="s">
        <v>290</v>
      </c>
      <c r="C289" s="295"/>
      <c r="D289" s="165" t="s">
        <v>205</v>
      </c>
      <c r="E289" s="165" t="s">
        <v>209</v>
      </c>
      <c r="F289" s="317" t="s">
        <v>369</v>
      </c>
      <c r="G289" s="165" t="s">
        <v>291</v>
      </c>
      <c r="H289" s="165"/>
      <c r="I289" s="296">
        <f t="shared" si="42"/>
        <v>0</v>
      </c>
      <c r="J289" s="296">
        <f t="shared" si="42"/>
        <v>0</v>
      </c>
      <c r="K289" s="296">
        <f t="shared" si="42"/>
        <v>0</v>
      </c>
    </row>
    <row r="290" spans="2:11" ht="12.75" customHeight="1" hidden="1">
      <c r="B290" s="167" t="s">
        <v>272</v>
      </c>
      <c r="C290" s="295"/>
      <c r="D290" s="165" t="s">
        <v>205</v>
      </c>
      <c r="E290" s="165" t="s">
        <v>209</v>
      </c>
      <c r="F290" s="317" t="s">
        <v>369</v>
      </c>
      <c r="G290" s="165" t="s">
        <v>291</v>
      </c>
      <c r="H290" s="165" t="s">
        <v>296</v>
      </c>
      <c r="I290" s="296"/>
      <c r="J290" s="296"/>
      <c r="K290" s="296"/>
    </row>
    <row r="291" spans="2:11" ht="14.25" customHeight="1">
      <c r="B291" s="339" t="s">
        <v>370</v>
      </c>
      <c r="C291" s="304"/>
      <c r="D291" s="165" t="s">
        <v>205</v>
      </c>
      <c r="E291" s="165" t="s">
        <v>209</v>
      </c>
      <c r="F291" s="317" t="s">
        <v>620</v>
      </c>
      <c r="G291" s="165"/>
      <c r="H291" s="165"/>
      <c r="I291" s="296">
        <f>I292+I296</f>
        <v>45342</v>
      </c>
      <c r="J291" s="296">
        <f>J292+J296</f>
        <v>23004.7</v>
      </c>
      <c r="K291" s="296">
        <f>K292+K296</f>
        <v>22220</v>
      </c>
    </row>
    <row r="292" spans="2:11" ht="15" customHeight="1">
      <c r="B292" s="164" t="s">
        <v>288</v>
      </c>
      <c r="C292" s="304"/>
      <c r="D292" s="165" t="s">
        <v>205</v>
      </c>
      <c r="E292" s="165" t="s">
        <v>209</v>
      </c>
      <c r="F292" s="317" t="s">
        <v>371</v>
      </c>
      <c r="G292" s="165" t="s">
        <v>289</v>
      </c>
      <c r="H292" s="165"/>
      <c r="I292" s="296">
        <f aca="true" t="shared" si="43" ref="I292:K293">I293</f>
        <v>25.8</v>
      </c>
      <c r="J292" s="296">
        <f t="shared" si="43"/>
        <v>0</v>
      </c>
      <c r="K292" s="296">
        <f t="shared" si="43"/>
        <v>0</v>
      </c>
    </row>
    <row r="293" spans="2:11" ht="12.75" customHeight="1">
      <c r="B293" s="164" t="s">
        <v>290</v>
      </c>
      <c r="C293" s="304"/>
      <c r="D293" s="165" t="s">
        <v>205</v>
      </c>
      <c r="E293" s="165" t="s">
        <v>209</v>
      </c>
      <c r="F293" s="317" t="s">
        <v>371</v>
      </c>
      <c r="G293" s="165" t="s">
        <v>291</v>
      </c>
      <c r="H293" s="165"/>
      <c r="I293" s="296">
        <f t="shared" si="43"/>
        <v>25.8</v>
      </c>
      <c r="J293" s="296">
        <f t="shared" si="43"/>
        <v>0</v>
      </c>
      <c r="K293" s="296">
        <f t="shared" si="43"/>
        <v>0</v>
      </c>
    </row>
    <row r="294" spans="2:11" ht="12.75" customHeight="1">
      <c r="B294" s="167" t="s">
        <v>272</v>
      </c>
      <c r="C294" s="304"/>
      <c r="D294" s="165" t="s">
        <v>205</v>
      </c>
      <c r="E294" s="165" t="s">
        <v>209</v>
      </c>
      <c r="F294" s="317" t="s">
        <v>371</v>
      </c>
      <c r="G294" s="165" t="s">
        <v>291</v>
      </c>
      <c r="H294" s="165" t="s">
        <v>296</v>
      </c>
      <c r="I294" s="296">
        <v>25.8</v>
      </c>
      <c r="J294" s="296"/>
      <c r="K294" s="296"/>
    </row>
    <row r="295" spans="2:11" ht="27.75" customHeight="1">
      <c r="B295" s="306" t="s">
        <v>372</v>
      </c>
      <c r="C295" s="304"/>
      <c r="D295" s="165" t="s">
        <v>205</v>
      </c>
      <c r="E295" s="165" t="s">
        <v>209</v>
      </c>
      <c r="F295" s="317" t="s">
        <v>620</v>
      </c>
      <c r="G295" s="165"/>
      <c r="H295" s="165"/>
      <c r="I295" s="296">
        <f aca="true" t="shared" si="44" ref="I295:K296">I296</f>
        <v>45316.2</v>
      </c>
      <c r="J295" s="296">
        <f t="shared" si="44"/>
        <v>23004.7</v>
      </c>
      <c r="K295" s="296">
        <f t="shared" si="44"/>
        <v>22220</v>
      </c>
    </row>
    <row r="296" spans="2:11" ht="14.25" customHeight="1">
      <c r="B296" s="164" t="s">
        <v>288</v>
      </c>
      <c r="C296" s="304"/>
      <c r="D296" s="165" t="s">
        <v>205</v>
      </c>
      <c r="E296" s="165" t="s">
        <v>209</v>
      </c>
      <c r="F296" s="317" t="s">
        <v>373</v>
      </c>
      <c r="G296" s="165" t="s">
        <v>289</v>
      </c>
      <c r="H296" s="165"/>
      <c r="I296" s="296">
        <f t="shared" si="44"/>
        <v>45316.2</v>
      </c>
      <c r="J296" s="296">
        <f t="shared" si="44"/>
        <v>23004.7</v>
      </c>
      <c r="K296" s="296">
        <f t="shared" si="44"/>
        <v>22220</v>
      </c>
    </row>
    <row r="297" spans="2:11" ht="12.75" customHeight="1">
      <c r="B297" s="164" t="s">
        <v>290</v>
      </c>
      <c r="C297" s="304"/>
      <c r="D297" s="165" t="s">
        <v>205</v>
      </c>
      <c r="E297" s="165" t="s">
        <v>209</v>
      </c>
      <c r="F297" s="317" t="s">
        <v>373</v>
      </c>
      <c r="G297" s="165" t="s">
        <v>291</v>
      </c>
      <c r="H297" s="165"/>
      <c r="I297" s="296">
        <f>I299+I298</f>
        <v>45316.2</v>
      </c>
      <c r="J297" s="296">
        <f>J299+J298</f>
        <v>23004.7</v>
      </c>
      <c r="K297" s="296">
        <f>K299+K298</f>
        <v>22220</v>
      </c>
    </row>
    <row r="298" spans="2:15" ht="15" customHeight="1">
      <c r="B298" s="167" t="s">
        <v>272</v>
      </c>
      <c r="C298" s="304"/>
      <c r="D298" s="165" t="s">
        <v>205</v>
      </c>
      <c r="E298" s="165" t="s">
        <v>209</v>
      </c>
      <c r="F298" s="317" t="s">
        <v>373</v>
      </c>
      <c r="G298" s="165" t="s">
        <v>291</v>
      </c>
      <c r="H298" s="165" t="s">
        <v>296</v>
      </c>
      <c r="I298" s="296">
        <v>634.5</v>
      </c>
      <c r="J298" s="296">
        <v>1004.7</v>
      </c>
      <c r="K298" s="296">
        <v>220</v>
      </c>
      <c r="O298" s="512"/>
    </row>
    <row r="299" spans="2:15" ht="12.75" customHeight="1">
      <c r="B299" s="167" t="s">
        <v>273</v>
      </c>
      <c r="C299" s="304"/>
      <c r="D299" s="165" t="s">
        <v>205</v>
      </c>
      <c r="E299" s="165" t="s">
        <v>209</v>
      </c>
      <c r="F299" s="317" t="s">
        <v>374</v>
      </c>
      <c r="G299" s="165" t="s">
        <v>291</v>
      </c>
      <c r="H299" s="165" t="s">
        <v>332</v>
      </c>
      <c r="I299" s="296">
        <v>44681.7</v>
      </c>
      <c r="J299" s="296">
        <v>22000</v>
      </c>
      <c r="K299" s="296">
        <v>22000</v>
      </c>
      <c r="L299" s="271">
        <v>-118.3</v>
      </c>
      <c r="O299" s="512"/>
    </row>
    <row r="300" spans="2:15" ht="27.75" customHeight="1">
      <c r="B300" s="318" t="s">
        <v>376</v>
      </c>
      <c r="C300" s="304"/>
      <c r="D300" s="165" t="s">
        <v>205</v>
      </c>
      <c r="E300" s="165" t="s">
        <v>209</v>
      </c>
      <c r="F300" s="317" t="s">
        <v>377</v>
      </c>
      <c r="G300" s="165"/>
      <c r="H300" s="165"/>
      <c r="I300" s="296">
        <f aca="true" t="shared" si="45" ref="I300:K302">I301</f>
        <v>352.9</v>
      </c>
      <c r="J300" s="296">
        <f t="shared" si="45"/>
        <v>250</v>
      </c>
      <c r="K300" s="296">
        <f t="shared" si="45"/>
        <v>250</v>
      </c>
      <c r="O300" s="512"/>
    </row>
    <row r="301" spans="2:15" ht="14.25" customHeight="1">
      <c r="B301" s="164" t="s">
        <v>288</v>
      </c>
      <c r="C301" s="304"/>
      <c r="D301" s="165" t="s">
        <v>205</v>
      </c>
      <c r="E301" s="165" t="s">
        <v>209</v>
      </c>
      <c r="F301" s="317" t="s">
        <v>377</v>
      </c>
      <c r="G301" s="165" t="s">
        <v>289</v>
      </c>
      <c r="H301" s="165"/>
      <c r="I301" s="296">
        <f t="shared" si="45"/>
        <v>352.9</v>
      </c>
      <c r="J301" s="296">
        <f t="shared" si="45"/>
        <v>250</v>
      </c>
      <c r="K301" s="296">
        <f t="shared" si="45"/>
        <v>250</v>
      </c>
      <c r="O301" s="512"/>
    </row>
    <row r="302" spans="2:15" ht="12.75" customHeight="1">
      <c r="B302" s="164" t="s">
        <v>290</v>
      </c>
      <c r="C302" s="304"/>
      <c r="D302" s="165" t="s">
        <v>205</v>
      </c>
      <c r="E302" s="165" t="s">
        <v>209</v>
      </c>
      <c r="F302" s="317" t="s">
        <v>377</v>
      </c>
      <c r="G302" s="165" t="s">
        <v>291</v>
      </c>
      <c r="H302" s="165"/>
      <c r="I302" s="296">
        <f t="shared" si="45"/>
        <v>352.9</v>
      </c>
      <c r="J302" s="296">
        <f t="shared" si="45"/>
        <v>250</v>
      </c>
      <c r="K302" s="296">
        <f t="shared" si="45"/>
        <v>250</v>
      </c>
      <c r="O302" s="512"/>
    </row>
    <row r="303" spans="2:15" ht="15" customHeight="1">
      <c r="B303" s="167" t="s">
        <v>272</v>
      </c>
      <c r="C303" s="304"/>
      <c r="D303" s="165" t="s">
        <v>205</v>
      </c>
      <c r="E303" s="165" t="s">
        <v>209</v>
      </c>
      <c r="F303" s="317" t="s">
        <v>377</v>
      </c>
      <c r="G303" s="165" t="s">
        <v>291</v>
      </c>
      <c r="H303" s="165" t="s">
        <v>296</v>
      </c>
      <c r="I303" s="296">
        <v>352.9</v>
      </c>
      <c r="J303" s="296">
        <v>250</v>
      </c>
      <c r="K303" s="296">
        <v>250</v>
      </c>
      <c r="L303" s="271">
        <v>102.9</v>
      </c>
      <c r="O303" s="512"/>
    </row>
    <row r="304" spans="2:11" ht="12.75" customHeight="1" hidden="1">
      <c r="B304" s="333" t="s">
        <v>378</v>
      </c>
      <c r="C304" s="304"/>
      <c r="D304" s="165" t="s">
        <v>205</v>
      </c>
      <c r="E304" s="165" t="s">
        <v>209</v>
      </c>
      <c r="F304" s="317" t="s">
        <v>379</v>
      </c>
      <c r="G304" s="165"/>
      <c r="H304" s="165"/>
      <c r="I304" s="296">
        <f>I305</f>
        <v>0</v>
      </c>
      <c r="J304" s="296"/>
      <c r="K304" s="296"/>
    </row>
    <row r="305" spans="2:11" ht="12.75" customHeight="1" hidden="1">
      <c r="B305" s="339" t="s">
        <v>358</v>
      </c>
      <c r="C305" s="304"/>
      <c r="D305" s="165" t="s">
        <v>205</v>
      </c>
      <c r="E305" s="165" t="s">
        <v>209</v>
      </c>
      <c r="F305" s="317" t="s">
        <v>379</v>
      </c>
      <c r="G305" s="165" t="s">
        <v>359</v>
      </c>
      <c r="H305" s="165"/>
      <c r="I305" s="296">
        <f>I306</f>
        <v>0</v>
      </c>
      <c r="J305" s="296"/>
      <c r="K305" s="296"/>
    </row>
    <row r="306" spans="2:11" ht="14.25" customHeight="1" hidden="1">
      <c r="B306" s="339" t="s">
        <v>155</v>
      </c>
      <c r="C306" s="304"/>
      <c r="D306" s="165" t="s">
        <v>205</v>
      </c>
      <c r="E306" s="165" t="s">
        <v>209</v>
      </c>
      <c r="F306" s="317" t="s">
        <v>379</v>
      </c>
      <c r="G306" s="165" t="s">
        <v>375</v>
      </c>
      <c r="H306" s="165"/>
      <c r="I306" s="296">
        <f>I307</f>
        <v>0</v>
      </c>
      <c r="J306" s="296"/>
      <c r="K306" s="296"/>
    </row>
    <row r="307" spans="2:11" ht="12.75" customHeight="1" hidden="1">
      <c r="B307" s="167" t="s">
        <v>272</v>
      </c>
      <c r="C307" s="312"/>
      <c r="D307" s="165" t="s">
        <v>205</v>
      </c>
      <c r="E307" s="165" t="s">
        <v>209</v>
      </c>
      <c r="F307" s="317" t="s">
        <v>379</v>
      </c>
      <c r="G307" s="165" t="s">
        <v>375</v>
      </c>
      <c r="H307" s="165" t="s">
        <v>296</v>
      </c>
      <c r="I307" s="296"/>
      <c r="J307" s="296"/>
      <c r="K307" s="296"/>
    </row>
    <row r="308" spans="2:11" ht="27.75" customHeight="1">
      <c r="B308" s="318" t="s">
        <v>380</v>
      </c>
      <c r="C308" s="312"/>
      <c r="D308" s="165" t="s">
        <v>205</v>
      </c>
      <c r="E308" s="165" t="s">
        <v>209</v>
      </c>
      <c r="F308" s="317" t="s">
        <v>381</v>
      </c>
      <c r="G308" s="165"/>
      <c r="H308" s="165"/>
      <c r="I308" s="296">
        <f aca="true" t="shared" si="46" ref="I308:K310">I309</f>
        <v>2660</v>
      </c>
      <c r="J308" s="296">
        <f t="shared" si="46"/>
        <v>0</v>
      </c>
      <c r="K308" s="296">
        <f t="shared" si="46"/>
        <v>0</v>
      </c>
    </row>
    <row r="309" spans="2:11" ht="12.75" customHeight="1">
      <c r="B309" s="164" t="s">
        <v>288</v>
      </c>
      <c r="C309" s="312"/>
      <c r="D309" s="165" t="s">
        <v>205</v>
      </c>
      <c r="E309" s="165" t="s">
        <v>209</v>
      </c>
      <c r="F309" s="317" t="s">
        <v>381</v>
      </c>
      <c r="G309" s="165" t="s">
        <v>289</v>
      </c>
      <c r="H309" s="165"/>
      <c r="I309" s="296">
        <f t="shared" si="46"/>
        <v>2660</v>
      </c>
      <c r="J309" s="296">
        <f t="shared" si="46"/>
        <v>0</v>
      </c>
      <c r="K309" s="296">
        <f t="shared" si="46"/>
        <v>0</v>
      </c>
    </row>
    <row r="310" spans="2:11" ht="15" customHeight="1">
      <c r="B310" s="164" t="s">
        <v>290</v>
      </c>
      <c r="C310" s="312"/>
      <c r="D310" s="165" t="s">
        <v>205</v>
      </c>
      <c r="E310" s="165" t="s">
        <v>209</v>
      </c>
      <c r="F310" s="317" t="s">
        <v>381</v>
      </c>
      <c r="G310" s="165" t="s">
        <v>291</v>
      </c>
      <c r="H310" s="165"/>
      <c r="I310" s="296">
        <f t="shared" si="46"/>
        <v>2660</v>
      </c>
      <c r="J310" s="296">
        <f t="shared" si="46"/>
        <v>0</v>
      </c>
      <c r="K310" s="296">
        <f t="shared" si="46"/>
        <v>0</v>
      </c>
    </row>
    <row r="311" spans="2:12" ht="12.75" customHeight="1">
      <c r="B311" s="167" t="s">
        <v>272</v>
      </c>
      <c r="C311" s="312"/>
      <c r="D311" s="165" t="s">
        <v>205</v>
      </c>
      <c r="E311" s="165" t="s">
        <v>209</v>
      </c>
      <c r="F311" s="317" t="s">
        <v>381</v>
      </c>
      <c r="G311" s="165" t="s">
        <v>291</v>
      </c>
      <c r="H311" s="165" t="s">
        <v>296</v>
      </c>
      <c r="I311" s="296">
        <v>2660</v>
      </c>
      <c r="J311" s="296"/>
      <c r="K311" s="296"/>
      <c r="L311" s="271">
        <v>1729.3</v>
      </c>
    </row>
    <row r="312" spans="2:11" ht="12.75" customHeight="1">
      <c r="B312" s="291" t="s">
        <v>210</v>
      </c>
      <c r="C312" s="312"/>
      <c r="D312" s="299" t="s">
        <v>211</v>
      </c>
      <c r="E312" s="299"/>
      <c r="F312" s="319"/>
      <c r="G312" s="299"/>
      <c r="H312" s="299"/>
      <c r="I312" s="290">
        <f>I329+I361+I313</f>
        <v>12676.6</v>
      </c>
      <c r="J312" s="290">
        <f>J329+J361+J313</f>
        <v>20021.2</v>
      </c>
      <c r="K312" s="290">
        <f>K329+K361+K313</f>
        <v>4039.1</v>
      </c>
    </row>
    <row r="313" spans="2:11" ht="12.75" customHeight="1">
      <c r="B313" s="300" t="s">
        <v>212</v>
      </c>
      <c r="C313" s="312"/>
      <c r="D313" s="346" t="s">
        <v>211</v>
      </c>
      <c r="E313" s="346" t="s">
        <v>213</v>
      </c>
      <c r="F313" s="347" t="s">
        <v>621</v>
      </c>
      <c r="G313" s="346"/>
      <c r="H313" s="346"/>
      <c r="I313" s="348">
        <f>I314</f>
        <v>0</v>
      </c>
      <c r="J313" s="348">
        <f>J314</f>
        <v>0</v>
      </c>
      <c r="K313" s="348">
        <f>K314</f>
        <v>4039.1</v>
      </c>
    </row>
    <row r="314" spans="2:11" ht="12.75" customHeight="1">
      <c r="B314" s="306" t="s">
        <v>276</v>
      </c>
      <c r="C314" s="312"/>
      <c r="D314" s="165" t="s">
        <v>211</v>
      </c>
      <c r="E314" s="165" t="s">
        <v>213</v>
      </c>
      <c r="F314" s="347" t="s">
        <v>386</v>
      </c>
      <c r="G314" s="165"/>
      <c r="H314" s="165"/>
      <c r="I314" s="296">
        <f>I315+I322</f>
        <v>0</v>
      </c>
      <c r="J314" s="296">
        <f>J315+J322</f>
        <v>0</v>
      </c>
      <c r="K314" s="296">
        <f>K315+K322</f>
        <v>4039.1</v>
      </c>
    </row>
    <row r="315" spans="2:11" ht="28.5" customHeight="1">
      <c r="B315" s="306" t="s">
        <v>387</v>
      </c>
      <c r="C315" s="312"/>
      <c r="D315" s="165" t="s">
        <v>211</v>
      </c>
      <c r="E315" s="165" t="s">
        <v>213</v>
      </c>
      <c r="F315" s="347" t="s">
        <v>388</v>
      </c>
      <c r="G315" s="165"/>
      <c r="H315" s="165"/>
      <c r="I315" s="296">
        <f aca="true" t="shared" si="47" ref="I315:K317">I316</f>
        <v>0</v>
      </c>
      <c r="J315" s="296">
        <f t="shared" si="47"/>
        <v>0</v>
      </c>
      <c r="K315" s="296">
        <f t="shared" si="47"/>
        <v>3998.7</v>
      </c>
    </row>
    <row r="316" spans="2:11" ht="12.75" customHeight="1">
      <c r="B316" s="349" t="s">
        <v>389</v>
      </c>
      <c r="C316" s="312"/>
      <c r="D316" s="165" t="s">
        <v>211</v>
      </c>
      <c r="E316" s="165" t="s">
        <v>213</v>
      </c>
      <c r="F316" s="347" t="s">
        <v>388</v>
      </c>
      <c r="G316" s="350" t="s">
        <v>390</v>
      </c>
      <c r="H316" s="165"/>
      <c r="I316" s="296">
        <f t="shared" si="47"/>
        <v>0</v>
      </c>
      <c r="J316" s="296">
        <f t="shared" si="47"/>
        <v>0</v>
      </c>
      <c r="K316" s="296">
        <f t="shared" si="47"/>
        <v>3998.7</v>
      </c>
    </row>
    <row r="317" spans="2:11" ht="15.75" customHeight="1">
      <c r="B317" s="351" t="s">
        <v>391</v>
      </c>
      <c r="C317" s="312"/>
      <c r="D317" s="165" t="s">
        <v>211</v>
      </c>
      <c r="E317" s="165" t="s">
        <v>213</v>
      </c>
      <c r="F317" s="347" t="s">
        <v>388</v>
      </c>
      <c r="G317" s="352" t="s">
        <v>392</v>
      </c>
      <c r="H317" s="165"/>
      <c r="I317" s="296">
        <f t="shared" si="47"/>
        <v>0</v>
      </c>
      <c r="J317" s="296">
        <f t="shared" si="47"/>
        <v>0</v>
      </c>
      <c r="K317" s="296">
        <f t="shared" si="47"/>
        <v>3998.7</v>
      </c>
    </row>
    <row r="318" spans="2:11" ht="26.25" customHeight="1">
      <c r="B318" s="351" t="s">
        <v>393</v>
      </c>
      <c r="C318" s="312"/>
      <c r="D318" s="165" t="s">
        <v>211</v>
      </c>
      <c r="E318" s="165" t="s">
        <v>213</v>
      </c>
      <c r="F318" s="347" t="s">
        <v>388</v>
      </c>
      <c r="G318" s="352" t="s">
        <v>394</v>
      </c>
      <c r="H318" s="165"/>
      <c r="I318" s="296">
        <f>I319+I320+I321</f>
        <v>0</v>
      </c>
      <c r="J318" s="296">
        <f>J319+J320+J321</f>
        <v>0</v>
      </c>
      <c r="K318" s="296">
        <f>K319+K320+K321</f>
        <v>3998.7</v>
      </c>
    </row>
    <row r="319" spans="2:11" ht="12.75" customHeight="1" hidden="1">
      <c r="B319" s="306" t="s">
        <v>272</v>
      </c>
      <c r="C319" s="312"/>
      <c r="D319" s="165" t="s">
        <v>211</v>
      </c>
      <c r="E319" s="165" t="s">
        <v>213</v>
      </c>
      <c r="F319" s="347" t="s">
        <v>388</v>
      </c>
      <c r="G319" s="165" t="s">
        <v>394</v>
      </c>
      <c r="H319" s="165" t="s">
        <v>395</v>
      </c>
      <c r="I319" s="296"/>
      <c r="J319" s="296"/>
      <c r="K319" s="296">
        <v>0</v>
      </c>
    </row>
    <row r="320" spans="2:11" ht="12.75" customHeight="1" hidden="1">
      <c r="B320" s="306" t="s">
        <v>273</v>
      </c>
      <c r="C320" s="312"/>
      <c r="D320" s="165" t="s">
        <v>211</v>
      </c>
      <c r="E320" s="165" t="s">
        <v>213</v>
      </c>
      <c r="F320" s="347" t="s">
        <v>388</v>
      </c>
      <c r="G320" s="165" t="s">
        <v>394</v>
      </c>
      <c r="H320" s="165" t="s">
        <v>332</v>
      </c>
      <c r="I320" s="296"/>
      <c r="J320" s="296"/>
      <c r="K320" s="296">
        <v>0</v>
      </c>
    </row>
    <row r="321" spans="2:11" ht="12.75" customHeight="1">
      <c r="B321" s="306" t="s">
        <v>274</v>
      </c>
      <c r="C321" s="312"/>
      <c r="D321" s="165" t="s">
        <v>211</v>
      </c>
      <c r="E321" s="165" t="s">
        <v>213</v>
      </c>
      <c r="F321" s="347" t="s">
        <v>388</v>
      </c>
      <c r="G321" s="165" t="s">
        <v>394</v>
      </c>
      <c r="H321" s="165" t="s">
        <v>306</v>
      </c>
      <c r="I321" s="296"/>
      <c r="J321" s="296"/>
      <c r="K321" s="296">
        <v>3998.7</v>
      </c>
    </row>
    <row r="322" spans="2:11" ht="15.75" customHeight="1">
      <c r="B322" s="306" t="s">
        <v>396</v>
      </c>
      <c r="C322" s="312"/>
      <c r="D322" s="165" t="s">
        <v>211</v>
      </c>
      <c r="E322" s="165" t="s">
        <v>213</v>
      </c>
      <c r="F322" s="347" t="s">
        <v>397</v>
      </c>
      <c r="G322" s="165"/>
      <c r="H322" s="165"/>
      <c r="I322" s="296">
        <f aca="true" t="shared" si="48" ref="I322:K324">I323</f>
        <v>0</v>
      </c>
      <c r="J322" s="296">
        <f t="shared" si="48"/>
        <v>0</v>
      </c>
      <c r="K322" s="296">
        <f t="shared" si="48"/>
        <v>40.4</v>
      </c>
    </row>
    <row r="323" spans="2:11" ht="12.75" customHeight="1">
      <c r="B323" s="349" t="s">
        <v>389</v>
      </c>
      <c r="C323" s="312"/>
      <c r="D323" s="165" t="s">
        <v>211</v>
      </c>
      <c r="E323" s="165" t="s">
        <v>213</v>
      </c>
      <c r="F323" s="347" t="s">
        <v>397</v>
      </c>
      <c r="G323" s="350" t="s">
        <v>390</v>
      </c>
      <c r="H323" s="165"/>
      <c r="I323" s="296">
        <f t="shared" si="48"/>
        <v>0</v>
      </c>
      <c r="J323" s="296">
        <f t="shared" si="48"/>
        <v>0</v>
      </c>
      <c r="K323" s="296">
        <f t="shared" si="48"/>
        <v>40.4</v>
      </c>
    </row>
    <row r="324" spans="2:11" ht="12.75" customHeight="1">
      <c r="B324" s="351" t="s">
        <v>391</v>
      </c>
      <c r="C324" s="312"/>
      <c r="D324" s="165" t="s">
        <v>211</v>
      </c>
      <c r="E324" s="165" t="s">
        <v>213</v>
      </c>
      <c r="F324" s="347" t="s">
        <v>397</v>
      </c>
      <c r="G324" s="352" t="s">
        <v>392</v>
      </c>
      <c r="H324" s="165"/>
      <c r="I324" s="296">
        <f t="shared" si="48"/>
        <v>0</v>
      </c>
      <c r="J324" s="296">
        <f t="shared" si="48"/>
        <v>0</v>
      </c>
      <c r="K324" s="296">
        <f t="shared" si="48"/>
        <v>40.4</v>
      </c>
    </row>
    <row r="325" spans="2:11" ht="26.25" customHeight="1">
      <c r="B325" s="351" t="s">
        <v>393</v>
      </c>
      <c r="C325" s="312"/>
      <c r="D325" s="165" t="s">
        <v>211</v>
      </c>
      <c r="E325" s="165" t="s">
        <v>213</v>
      </c>
      <c r="F325" s="347" t="s">
        <v>397</v>
      </c>
      <c r="G325" s="352" t="s">
        <v>394</v>
      </c>
      <c r="H325" s="165"/>
      <c r="I325" s="296">
        <f>I326+I327+I328</f>
        <v>0</v>
      </c>
      <c r="J325" s="296">
        <f>J326+J327+J328</f>
        <v>0</v>
      </c>
      <c r="K325" s="296">
        <f>K326+K327+K328</f>
        <v>40.4</v>
      </c>
    </row>
    <row r="326" spans="2:11" ht="12.75" customHeight="1" hidden="1">
      <c r="B326" s="306" t="s">
        <v>272</v>
      </c>
      <c r="C326" s="312"/>
      <c r="D326" s="165" t="s">
        <v>211</v>
      </c>
      <c r="E326" s="165" t="s">
        <v>213</v>
      </c>
      <c r="F326" s="347" t="s">
        <v>397</v>
      </c>
      <c r="G326" s="165" t="s">
        <v>394</v>
      </c>
      <c r="H326" s="165" t="s">
        <v>395</v>
      </c>
      <c r="I326" s="296"/>
      <c r="J326" s="296"/>
      <c r="K326" s="296"/>
    </row>
    <row r="327" spans="2:11" ht="12.75" customHeight="1">
      <c r="B327" s="306" t="s">
        <v>273</v>
      </c>
      <c r="C327" s="312"/>
      <c r="D327" s="165" t="s">
        <v>211</v>
      </c>
      <c r="E327" s="165" t="s">
        <v>213</v>
      </c>
      <c r="F327" s="347" t="s">
        <v>397</v>
      </c>
      <c r="G327" s="165" t="s">
        <v>394</v>
      </c>
      <c r="H327" s="165" t="s">
        <v>332</v>
      </c>
      <c r="I327" s="296"/>
      <c r="J327" s="296"/>
      <c r="K327" s="296">
        <v>40.4</v>
      </c>
    </row>
    <row r="328" spans="2:11" ht="12.75" customHeight="1" hidden="1">
      <c r="B328" s="306" t="s">
        <v>274</v>
      </c>
      <c r="C328" s="312"/>
      <c r="D328" s="165" t="s">
        <v>211</v>
      </c>
      <c r="E328" s="165" t="s">
        <v>213</v>
      </c>
      <c r="F328" s="347" t="s">
        <v>397</v>
      </c>
      <c r="G328" s="165" t="s">
        <v>394</v>
      </c>
      <c r="H328" s="165" t="s">
        <v>306</v>
      </c>
      <c r="I328" s="297"/>
      <c r="J328" s="297"/>
      <c r="K328" s="297"/>
    </row>
    <row r="329" spans="2:11" ht="14.25" customHeight="1">
      <c r="B329" s="320" t="s">
        <v>214</v>
      </c>
      <c r="C329" s="312"/>
      <c r="D329" s="302" t="s">
        <v>211</v>
      </c>
      <c r="E329" s="302" t="s">
        <v>215</v>
      </c>
      <c r="F329" s="165"/>
      <c r="G329" s="165"/>
      <c r="H329" s="165"/>
      <c r="I329" s="296">
        <f>I339+I333+I334</f>
        <v>11116.9</v>
      </c>
      <c r="J329" s="296">
        <f>J339</f>
        <v>20010.9</v>
      </c>
      <c r="K329" s="296">
        <f>K339</f>
        <v>0</v>
      </c>
    </row>
    <row r="330" spans="2:11" ht="14.25" customHeight="1">
      <c r="B330" s="333" t="s">
        <v>276</v>
      </c>
      <c r="C330" s="312"/>
      <c r="D330" s="165" t="s">
        <v>211</v>
      </c>
      <c r="E330" s="165" t="s">
        <v>215</v>
      </c>
      <c r="F330" s="165" t="s">
        <v>277</v>
      </c>
      <c r="G330" s="165"/>
      <c r="H330" s="165"/>
      <c r="I330" s="296">
        <f aca="true" t="shared" si="49" ref="I330:K332">I331</f>
        <v>800</v>
      </c>
      <c r="J330" s="296">
        <f t="shared" si="49"/>
        <v>0</v>
      </c>
      <c r="K330" s="296">
        <f t="shared" si="49"/>
        <v>0</v>
      </c>
    </row>
    <row r="331" spans="2:11" ht="14.25" customHeight="1">
      <c r="B331" s="341" t="s">
        <v>292</v>
      </c>
      <c r="C331" s="312"/>
      <c r="D331" s="165" t="s">
        <v>211</v>
      </c>
      <c r="E331" s="165" t="s">
        <v>215</v>
      </c>
      <c r="F331" s="165" t="s">
        <v>398</v>
      </c>
      <c r="G331" s="165" t="s">
        <v>293</v>
      </c>
      <c r="H331" s="165"/>
      <c r="I331" s="296">
        <f t="shared" si="49"/>
        <v>800</v>
      </c>
      <c r="J331" s="296">
        <f t="shared" si="49"/>
        <v>0</v>
      </c>
      <c r="K331" s="296">
        <f t="shared" si="49"/>
        <v>0</v>
      </c>
    </row>
    <row r="332" spans="2:11" ht="54" customHeight="1">
      <c r="B332" s="343" t="s">
        <v>399</v>
      </c>
      <c r="C332" s="312"/>
      <c r="D332" s="165" t="s">
        <v>211</v>
      </c>
      <c r="E332" s="165" t="s">
        <v>215</v>
      </c>
      <c r="F332" s="165" t="s">
        <v>398</v>
      </c>
      <c r="G332" s="165" t="s">
        <v>400</v>
      </c>
      <c r="H332" s="165"/>
      <c r="I332" s="296">
        <f t="shared" si="49"/>
        <v>800</v>
      </c>
      <c r="J332" s="296">
        <f t="shared" si="49"/>
        <v>0</v>
      </c>
      <c r="K332" s="296">
        <f t="shared" si="49"/>
        <v>0</v>
      </c>
    </row>
    <row r="333" spans="2:11" ht="14.25" customHeight="1">
      <c r="B333" s="167" t="s">
        <v>272</v>
      </c>
      <c r="C333" s="312"/>
      <c r="D333" s="165" t="s">
        <v>211</v>
      </c>
      <c r="E333" s="165" t="s">
        <v>215</v>
      </c>
      <c r="F333" s="165" t="s">
        <v>398</v>
      </c>
      <c r="G333" s="165" t="s">
        <v>400</v>
      </c>
      <c r="H333" s="165" t="s">
        <v>296</v>
      </c>
      <c r="I333" s="296">
        <v>800</v>
      </c>
      <c r="J333" s="296"/>
      <c r="K333" s="296"/>
    </row>
    <row r="334" spans="2:11" ht="28.5" customHeight="1" hidden="1">
      <c r="B334" s="318" t="s">
        <v>622</v>
      </c>
      <c r="C334" s="312"/>
      <c r="D334" s="165" t="s">
        <v>211</v>
      </c>
      <c r="E334" s="165" t="s">
        <v>215</v>
      </c>
      <c r="F334" s="353" t="s">
        <v>406</v>
      </c>
      <c r="G334" s="165"/>
      <c r="H334" s="165"/>
      <c r="I334" s="296">
        <f>I335</f>
        <v>0</v>
      </c>
      <c r="J334" s="296"/>
      <c r="K334" s="296"/>
    </row>
    <row r="335" spans="2:11" ht="15.75" customHeight="1" hidden="1">
      <c r="B335" s="334" t="s">
        <v>405</v>
      </c>
      <c r="C335" s="312"/>
      <c r="D335" s="165" t="s">
        <v>211</v>
      </c>
      <c r="E335" s="165" t="s">
        <v>215</v>
      </c>
      <c r="F335" s="353" t="s">
        <v>406</v>
      </c>
      <c r="G335" s="165"/>
      <c r="H335" s="165"/>
      <c r="I335" s="296">
        <f>I336</f>
        <v>0</v>
      </c>
      <c r="J335" s="296"/>
      <c r="K335" s="296"/>
    </row>
    <row r="336" spans="2:11" ht="14.25" customHeight="1" hidden="1">
      <c r="B336" s="164" t="s">
        <v>288</v>
      </c>
      <c r="C336" s="312"/>
      <c r="D336" s="165" t="s">
        <v>211</v>
      </c>
      <c r="E336" s="165" t="s">
        <v>215</v>
      </c>
      <c r="F336" s="353" t="s">
        <v>406</v>
      </c>
      <c r="G336" s="165" t="s">
        <v>289</v>
      </c>
      <c r="H336" s="165"/>
      <c r="I336" s="296">
        <f>I337</f>
        <v>0</v>
      </c>
      <c r="J336" s="296"/>
      <c r="K336" s="296"/>
    </row>
    <row r="337" spans="2:11" ht="14.25" customHeight="1" hidden="1">
      <c r="B337" s="164" t="s">
        <v>290</v>
      </c>
      <c r="C337" s="312"/>
      <c r="D337" s="165" t="s">
        <v>211</v>
      </c>
      <c r="E337" s="165" t="s">
        <v>215</v>
      </c>
      <c r="F337" s="353" t="s">
        <v>406</v>
      </c>
      <c r="G337" s="165" t="s">
        <v>291</v>
      </c>
      <c r="H337" s="165"/>
      <c r="I337" s="296">
        <f>I338</f>
        <v>0</v>
      </c>
      <c r="J337" s="296"/>
      <c r="K337" s="296"/>
    </row>
    <row r="338" spans="2:11" ht="14.25" customHeight="1" hidden="1">
      <c r="B338" s="167" t="s">
        <v>272</v>
      </c>
      <c r="C338" s="312"/>
      <c r="D338" s="165" t="s">
        <v>211</v>
      </c>
      <c r="E338" s="165" t="s">
        <v>215</v>
      </c>
      <c r="F338" s="353" t="s">
        <v>406</v>
      </c>
      <c r="G338" s="165" t="s">
        <v>291</v>
      </c>
      <c r="H338" s="165" t="s">
        <v>296</v>
      </c>
      <c r="I338" s="296"/>
      <c r="J338" s="296"/>
      <c r="K338" s="296"/>
    </row>
    <row r="339" spans="2:11" ht="27.75" customHeight="1">
      <c r="B339" s="292" t="s">
        <v>401</v>
      </c>
      <c r="C339" s="312"/>
      <c r="D339" s="165" t="s">
        <v>211</v>
      </c>
      <c r="E339" s="165" t="s">
        <v>215</v>
      </c>
      <c r="F339" s="166" t="s">
        <v>402</v>
      </c>
      <c r="G339" s="165"/>
      <c r="H339" s="165"/>
      <c r="I339" s="296">
        <f>I340+I344+I348+I352+I356</f>
        <v>10316.9</v>
      </c>
      <c r="J339" s="296">
        <f>J340+J344+J348+J352+J356</f>
        <v>20010.9</v>
      </c>
      <c r="K339" s="296">
        <f>K340+K344+K348+K352+K356</f>
        <v>0</v>
      </c>
    </row>
    <row r="340" spans="2:11" ht="12" customHeight="1" hidden="1">
      <c r="B340" s="334" t="s">
        <v>403</v>
      </c>
      <c r="C340" s="312"/>
      <c r="D340" s="165" t="s">
        <v>211</v>
      </c>
      <c r="E340" s="165" t="s">
        <v>215</v>
      </c>
      <c r="F340" s="166" t="s">
        <v>404</v>
      </c>
      <c r="G340" s="165"/>
      <c r="H340" s="165"/>
      <c r="I340" s="296">
        <f aca="true" t="shared" si="50" ref="I340:K342">I341</f>
        <v>0</v>
      </c>
      <c r="J340" s="296">
        <f t="shared" si="50"/>
        <v>0</v>
      </c>
      <c r="K340" s="296">
        <f t="shared" si="50"/>
        <v>0</v>
      </c>
    </row>
    <row r="341" spans="2:11" ht="12.75" customHeight="1" hidden="1">
      <c r="B341" s="164" t="s">
        <v>288</v>
      </c>
      <c r="C341" s="312"/>
      <c r="D341" s="165" t="s">
        <v>211</v>
      </c>
      <c r="E341" s="165" t="s">
        <v>215</v>
      </c>
      <c r="F341" s="166" t="s">
        <v>404</v>
      </c>
      <c r="G341" s="165" t="s">
        <v>289</v>
      </c>
      <c r="H341" s="354"/>
      <c r="I341" s="296">
        <f t="shared" si="50"/>
        <v>0</v>
      </c>
      <c r="J341" s="296">
        <f t="shared" si="50"/>
        <v>0</v>
      </c>
      <c r="K341" s="296">
        <f t="shared" si="50"/>
        <v>0</v>
      </c>
    </row>
    <row r="342" spans="2:11" ht="12.75" customHeight="1" hidden="1">
      <c r="B342" s="164" t="s">
        <v>290</v>
      </c>
      <c r="C342" s="312"/>
      <c r="D342" s="165" t="s">
        <v>211</v>
      </c>
      <c r="E342" s="165" t="s">
        <v>215</v>
      </c>
      <c r="F342" s="166" t="s">
        <v>404</v>
      </c>
      <c r="G342" s="165" t="s">
        <v>291</v>
      </c>
      <c r="H342" s="165"/>
      <c r="I342" s="296">
        <f t="shared" si="50"/>
        <v>0</v>
      </c>
      <c r="J342" s="296">
        <f t="shared" si="50"/>
        <v>0</v>
      </c>
      <c r="K342" s="296">
        <f t="shared" si="50"/>
        <v>0</v>
      </c>
    </row>
    <row r="343" spans="2:11" ht="12.75" customHeight="1" hidden="1">
      <c r="B343" s="167" t="s">
        <v>272</v>
      </c>
      <c r="C343" s="312"/>
      <c r="D343" s="165" t="s">
        <v>211</v>
      </c>
      <c r="E343" s="165" t="s">
        <v>215</v>
      </c>
      <c r="F343" s="166" t="s">
        <v>404</v>
      </c>
      <c r="G343" s="165" t="s">
        <v>291</v>
      </c>
      <c r="H343" s="165">
        <v>2</v>
      </c>
      <c r="I343" s="296"/>
      <c r="J343" s="296"/>
      <c r="K343" s="296"/>
    </row>
    <row r="344" spans="2:11" ht="12.75" customHeight="1">
      <c r="B344" s="334" t="s">
        <v>405</v>
      </c>
      <c r="C344" s="312"/>
      <c r="D344" s="165" t="s">
        <v>211</v>
      </c>
      <c r="E344" s="165" t="s">
        <v>215</v>
      </c>
      <c r="F344" s="166" t="s">
        <v>406</v>
      </c>
      <c r="G344" s="165"/>
      <c r="H344" s="165"/>
      <c r="I344" s="296">
        <f aca="true" t="shared" si="51" ref="I344:K346">I345</f>
        <v>390</v>
      </c>
      <c r="J344" s="296">
        <f t="shared" si="51"/>
        <v>0</v>
      </c>
      <c r="K344" s="296">
        <f t="shared" si="51"/>
        <v>0</v>
      </c>
    </row>
    <row r="345" spans="2:11" ht="14.25" customHeight="1">
      <c r="B345" s="164" t="s">
        <v>288</v>
      </c>
      <c r="C345" s="312"/>
      <c r="D345" s="165" t="s">
        <v>211</v>
      </c>
      <c r="E345" s="165" t="s">
        <v>215</v>
      </c>
      <c r="F345" s="166" t="s">
        <v>406</v>
      </c>
      <c r="G345" s="165" t="s">
        <v>289</v>
      </c>
      <c r="H345" s="165"/>
      <c r="I345" s="296">
        <f t="shared" si="51"/>
        <v>390</v>
      </c>
      <c r="J345" s="296">
        <f t="shared" si="51"/>
        <v>0</v>
      </c>
      <c r="K345" s="296">
        <f t="shared" si="51"/>
        <v>0</v>
      </c>
    </row>
    <row r="346" spans="2:11" ht="12.75" customHeight="1">
      <c r="B346" s="164" t="s">
        <v>290</v>
      </c>
      <c r="C346" s="304"/>
      <c r="D346" s="165" t="s">
        <v>211</v>
      </c>
      <c r="E346" s="165" t="s">
        <v>215</v>
      </c>
      <c r="F346" s="166" t="s">
        <v>406</v>
      </c>
      <c r="G346" s="165" t="s">
        <v>291</v>
      </c>
      <c r="H346" s="165"/>
      <c r="I346" s="296">
        <f t="shared" si="51"/>
        <v>390</v>
      </c>
      <c r="J346" s="296">
        <f t="shared" si="51"/>
        <v>0</v>
      </c>
      <c r="K346" s="296">
        <f t="shared" si="51"/>
        <v>0</v>
      </c>
    </row>
    <row r="347" spans="2:11" ht="12.75" customHeight="1">
      <c r="B347" s="167" t="s">
        <v>272</v>
      </c>
      <c r="C347" s="304"/>
      <c r="D347" s="165" t="s">
        <v>211</v>
      </c>
      <c r="E347" s="165" t="s">
        <v>215</v>
      </c>
      <c r="F347" s="166" t="s">
        <v>406</v>
      </c>
      <c r="G347" s="165" t="s">
        <v>291</v>
      </c>
      <c r="H347" s="165" t="s">
        <v>296</v>
      </c>
      <c r="I347" s="296">
        <v>390</v>
      </c>
      <c r="J347" s="296"/>
      <c r="K347" s="296"/>
    </row>
    <row r="348" spans="2:11" ht="12.75" customHeight="1" hidden="1">
      <c r="B348" s="334" t="s">
        <v>407</v>
      </c>
      <c r="C348" s="304"/>
      <c r="D348" s="165" t="s">
        <v>211</v>
      </c>
      <c r="E348" s="165" t="s">
        <v>215</v>
      </c>
      <c r="F348" s="166" t="s">
        <v>408</v>
      </c>
      <c r="G348" s="165"/>
      <c r="H348" s="165"/>
      <c r="I348" s="297">
        <f aca="true" t="shared" si="52" ref="I348:K350">I349</f>
        <v>0</v>
      </c>
      <c r="J348" s="297">
        <f t="shared" si="52"/>
        <v>0</v>
      </c>
      <c r="K348" s="297">
        <f t="shared" si="52"/>
        <v>0</v>
      </c>
    </row>
    <row r="349" spans="2:11" ht="12.75" customHeight="1" hidden="1">
      <c r="B349" s="164" t="s">
        <v>288</v>
      </c>
      <c r="C349" s="304"/>
      <c r="D349" s="165" t="s">
        <v>211</v>
      </c>
      <c r="E349" s="165" t="s">
        <v>215</v>
      </c>
      <c r="F349" s="166" t="s">
        <v>408</v>
      </c>
      <c r="G349" s="165" t="s">
        <v>289</v>
      </c>
      <c r="H349" s="165"/>
      <c r="I349" s="297">
        <f t="shared" si="52"/>
        <v>0</v>
      </c>
      <c r="J349" s="297">
        <f t="shared" si="52"/>
        <v>0</v>
      </c>
      <c r="K349" s="297">
        <f t="shared" si="52"/>
        <v>0</v>
      </c>
    </row>
    <row r="350" spans="2:11" ht="17.25" customHeight="1" hidden="1">
      <c r="B350" s="164" t="s">
        <v>290</v>
      </c>
      <c r="C350" s="304"/>
      <c r="D350" s="165" t="s">
        <v>211</v>
      </c>
      <c r="E350" s="165" t="s">
        <v>215</v>
      </c>
      <c r="F350" s="166" t="s">
        <v>408</v>
      </c>
      <c r="G350" s="165" t="s">
        <v>291</v>
      </c>
      <c r="H350" s="165"/>
      <c r="I350" s="297">
        <f t="shared" si="52"/>
        <v>0</v>
      </c>
      <c r="J350" s="297">
        <f t="shared" si="52"/>
        <v>0</v>
      </c>
      <c r="K350" s="297">
        <f t="shared" si="52"/>
        <v>0</v>
      </c>
    </row>
    <row r="351" spans="2:11" ht="15" customHeight="1" hidden="1">
      <c r="B351" s="167" t="s">
        <v>272</v>
      </c>
      <c r="C351" s="304"/>
      <c r="D351" s="165" t="s">
        <v>211</v>
      </c>
      <c r="E351" s="165" t="s">
        <v>215</v>
      </c>
      <c r="F351" s="166" t="s">
        <v>408</v>
      </c>
      <c r="G351" s="165" t="s">
        <v>291</v>
      </c>
      <c r="H351" s="165" t="s">
        <v>296</v>
      </c>
      <c r="I351" s="297"/>
      <c r="J351" s="297"/>
      <c r="K351" s="297"/>
    </row>
    <row r="352" spans="2:11" ht="28.5" customHeight="1" hidden="1">
      <c r="B352" s="318" t="s">
        <v>411</v>
      </c>
      <c r="C352" s="310"/>
      <c r="D352" s="165" t="s">
        <v>211</v>
      </c>
      <c r="E352" s="165" t="s">
        <v>215</v>
      </c>
      <c r="F352" s="166" t="s">
        <v>412</v>
      </c>
      <c r="G352" s="165"/>
      <c r="H352" s="165"/>
      <c r="I352" s="297">
        <f aca="true" t="shared" si="53" ref="I352:K354">I353</f>
        <v>0</v>
      </c>
      <c r="J352" s="297">
        <f t="shared" si="53"/>
        <v>0</v>
      </c>
      <c r="K352" s="297">
        <f t="shared" si="53"/>
        <v>0</v>
      </c>
    </row>
    <row r="353" spans="2:11" ht="12.75" customHeight="1" hidden="1">
      <c r="B353" s="164" t="s">
        <v>288</v>
      </c>
      <c r="C353" s="310"/>
      <c r="D353" s="165" t="s">
        <v>211</v>
      </c>
      <c r="E353" s="165" t="s">
        <v>215</v>
      </c>
      <c r="F353" s="166" t="s">
        <v>412</v>
      </c>
      <c r="G353" s="165" t="s">
        <v>289</v>
      </c>
      <c r="H353" s="165"/>
      <c r="I353" s="297">
        <f t="shared" si="53"/>
        <v>0</v>
      </c>
      <c r="J353" s="297">
        <f t="shared" si="53"/>
        <v>0</v>
      </c>
      <c r="K353" s="297">
        <f t="shared" si="53"/>
        <v>0</v>
      </c>
    </row>
    <row r="354" spans="2:11" ht="14.25" customHeight="1" hidden="1">
      <c r="B354" s="164" t="s">
        <v>290</v>
      </c>
      <c r="C354" s="310"/>
      <c r="D354" s="165" t="s">
        <v>211</v>
      </c>
      <c r="E354" s="165" t="s">
        <v>215</v>
      </c>
      <c r="F354" s="166" t="s">
        <v>412</v>
      </c>
      <c r="G354" s="165" t="s">
        <v>291</v>
      </c>
      <c r="H354" s="165"/>
      <c r="I354" s="297">
        <f t="shared" si="53"/>
        <v>0</v>
      </c>
      <c r="J354" s="297">
        <f t="shared" si="53"/>
        <v>0</v>
      </c>
      <c r="K354" s="297">
        <f t="shared" si="53"/>
        <v>0</v>
      </c>
    </row>
    <row r="355" spans="2:11" ht="16.5" customHeight="1" hidden="1">
      <c r="B355" s="167" t="s">
        <v>272</v>
      </c>
      <c r="C355" s="310"/>
      <c r="D355" s="165" t="s">
        <v>211</v>
      </c>
      <c r="E355" s="165" t="s">
        <v>215</v>
      </c>
      <c r="F355" s="166" t="s">
        <v>412</v>
      </c>
      <c r="G355" s="165" t="s">
        <v>291</v>
      </c>
      <c r="H355" s="165" t="s">
        <v>296</v>
      </c>
      <c r="I355" s="297"/>
      <c r="J355" s="297"/>
      <c r="K355" s="297"/>
    </row>
    <row r="356" spans="2:11" ht="28.5">
      <c r="B356" s="181" t="s">
        <v>413</v>
      </c>
      <c r="C356" s="310"/>
      <c r="D356" s="165" t="s">
        <v>211</v>
      </c>
      <c r="E356" s="165" t="s">
        <v>215</v>
      </c>
      <c r="F356" s="207" t="s">
        <v>414</v>
      </c>
      <c r="G356" s="208"/>
      <c r="H356" s="165"/>
      <c r="I356" s="296">
        <f>I357</f>
        <v>9926.9</v>
      </c>
      <c r="J356" s="296">
        <f>J357</f>
        <v>20010.9</v>
      </c>
      <c r="K356" s="296"/>
    </row>
    <row r="357" spans="2:11" ht="16.5" customHeight="1">
      <c r="B357" s="209" t="s">
        <v>415</v>
      </c>
      <c r="C357" s="310"/>
      <c r="D357" s="165" t="s">
        <v>211</v>
      </c>
      <c r="E357" s="165" t="s">
        <v>215</v>
      </c>
      <c r="F357" s="207" t="s">
        <v>414</v>
      </c>
      <c r="G357" s="208" t="s">
        <v>390</v>
      </c>
      <c r="H357" s="165"/>
      <c r="I357" s="296">
        <f>I358</f>
        <v>9926.9</v>
      </c>
      <c r="J357" s="296">
        <f>J358</f>
        <v>20010.9</v>
      </c>
      <c r="K357" s="296"/>
    </row>
    <row r="358" spans="2:11" ht="16.5" customHeight="1">
      <c r="B358" s="209" t="s">
        <v>391</v>
      </c>
      <c r="C358" s="310"/>
      <c r="D358" s="165" t="s">
        <v>211</v>
      </c>
      <c r="E358" s="165" t="s">
        <v>215</v>
      </c>
      <c r="F358" s="207" t="s">
        <v>414</v>
      </c>
      <c r="G358" s="208" t="s">
        <v>392</v>
      </c>
      <c r="H358" s="165"/>
      <c r="I358" s="296">
        <f>I359+I360</f>
        <v>9926.9</v>
      </c>
      <c r="J358" s="296">
        <f>J359+J360</f>
        <v>20010.9</v>
      </c>
      <c r="K358" s="296"/>
    </row>
    <row r="359" spans="2:11" ht="16.5" customHeight="1">
      <c r="B359" s="210" t="s">
        <v>272</v>
      </c>
      <c r="C359" s="310"/>
      <c r="D359" s="165" t="s">
        <v>211</v>
      </c>
      <c r="E359" s="165" t="s">
        <v>215</v>
      </c>
      <c r="F359" s="207" t="s">
        <v>416</v>
      </c>
      <c r="G359" s="208" t="s">
        <v>392</v>
      </c>
      <c r="H359" s="165" t="s">
        <v>296</v>
      </c>
      <c r="I359" s="296">
        <v>642.9</v>
      </c>
      <c r="J359" s="296">
        <v>1294.9</v>
      </c>
      <c r="K359" s="296"/>
    </row>
    <row r="360" spans="2:11" ht="16.5" customHeight="1">
      <c r="B360" s="211" t="s">
        <v>273</v>
      </c>
      <c r="C360" s="310"/>
      <c r="D360" s="165" t="s">
        <v>211</v>
      </c>
      <c r="E360" s="165" t="s">
        <v>215</v>
      </c>
      <c r="F360" s="150" t="s">
        <v>417</v>
      </c>
      <c r="G360" s="212" t="s">
        <v>392</v>
      </c>
      <c r="H360" s="165" t="s">
        <v>332</v>
      </c>
      <c r="I360" s="296">
        <v>9284</v>
      </c>
      <c r="J360" s="296">
        <v>18716</v>
      </c>
      <c r="K360" s="296"/>
    </row>
    <row r="361" spans="2:11" ht="15" customHeight="1">
      <c r="B361" s="355" t="s">
        <v>216</v>
      </c>
      <c r="C361" s="304"/>
      <c r="D361" s="302" t="s">
        <v>211</v>
      </c>
      <c r="E361" s="302" t="s">
        <v>217</v>
      </c>
      <c r="F361" s="81"/>
      <c r="G361" s="165"/>
      <c r="H361" s="165"/>
      <c r="I361" s="356">
        <f>I379+I398+I362+I384</f>
        <v>1559.7</v>
      </c>
      <c r="J361" s="356">
        <f>J379+J398+J362+J384</f>
        <v>10.3</v>
      </c>
      <c r="K361" s="356">
        <f>K379+K398+K362+K384</f>
        <v>0</v>
      </c>
    </row>
    <row r="362" spans="2:11" ht="27.75" customHeight="1">
      <c r="B362" s="357" t="s">
        <v>430</v>
      </c>
      <c r="C362" s="304"/>
      <c r="D362" s="299" t="s">
        <v>211</v>
      </c>
      <c r="E362" s="299" t="s">
        <v>217</v>
      </c>
      <c r="F362" s="358" t="s">
        <v>623</v>
      </c>
      <c r="G362" s="299"/>
      <c r="H362" s="299"/>
      <c r="I362" s="290">
        <f>I374+I367+I363</f>
        <v>1494.7</v>
      </c>
      <c r="J362" s="290">
        <f>J374+J367</f>
        <v>0</v>
      </c>
      <c r="K362" s="290">
        <f>K374+K367</f>
        <v>0</v>
      </c>
    </row>
    <row r="363" spans="2:11" ht="15.75" customHeight="1">
      <c r="B363" s="334" t="s">
        <v>300</v>
      </c>
      <c r="C363" s="304"/>
      <c r="D363" s="165" t="s">
        <v>211</v>
      </c>
      <c r="E363" s="165" t="s">
        <v>217</v>
      </c>
      <c r="F363" s="81" t="s">
        <v>624</v>
      </c>
      <c r="G363" s="165"/>
      <c r="H363" s="165"/>
      <c r="I363" s="296">
        <f aca="true" t="shared" si="54" ref="I363:K365">I364</f>
        <v>1494.7</v>
      </c>
      <c r="J363" s="296">
        <f t="shared" si="54"/>
        <v>0</v>
      </c>
      <c r="K363" s="296">
        <f t="shared" si="54"/>
        <v>0</v>
      </c>
    </row>
    <row r="364" spans="2:11" ht="15.75" customHeight="1">
      <c r="B364" s="164" t="s">
        <v>288</v>
      </c>
      <c r="C364" s="304"/>
      <c r="D364" s="165" t="s">
        <v>211</v>
      </c>
      <c r="E364" s="165" t="s">
        <v>217</v>
      </c>
      <c r="F364" s="81" t="s">
        <v>624</v>
      </c>
      <c r="G364" s="165" t="s">
        <v>289</v>
      </c>
      <c r="H364" s="165"/>
      <c r="I364" s="296">
        <f t="shared" si="54"/>
        <v>1494.7</v>
      </c>
      <c r="J364" s="296">
        <f t="shared" si="54"/>
        <v>0</v>
      </c>
      <c r="K364" s="296">
        <f t="shared" si="54"/>
        <v>0</v>
      </c>
    </row>
    <row r="365" spans="2:11" ht="15.75" customHeight="1">
      <c r="B365" s="164" t="s">
        <v>290</v>
      </c>
      <c r="C365" s="304"/>
      <c r="D365" s="165" t="s">
        <v>211</v>
      </c>
      <c r="E365" s="165" t="s">
        <v>217</v>
      </c>
      <c r="F365" s="81" t="s">
        <v>624</v>
      </c>
      <c r="G365" s="165" t="s">
        <v>291</v>
      </c>
      <c r="H365" s="165"/>
      <c r="I365" s="296">
        <f t="shared" si="54"/>
        <v>1494.7</v>
      </c>
      <c r="J365" s="296">
        <f t="shared" si="54"/>
        <v>0</v>
      </c>
      <c r="K365" s="296">
        <f t="shared" si="54"/>
        <v>0</v>
      </c>
    </row>
    <row r="366" spans="2:11" ht="15.75" customHeight="1">
      <c r="B366" s="167" t="s">
        <v>273</v>
      </c>
      <c r="C366" s="304"/>
      <c r="D366" s="165" t="s">
        <v>211</v>
      </c>
      <c r="E366" s="165" t="s">
        <v>217</v>
      </c>
      <c r="F366" s="81" t="s">
        <v>624</v>
      </c>
      <c r="G366" s="165" t="s">
        <v>291</v>
      </c>
      <c r="H366" s="165" t="s">
        <v>332</v>
      </c>
      <c r="I366" s="296">
        <v>1494.7</v>
      </c>
      <c r="J366" s="296"/>
      <c r="K366" s="296"/>
    </row>
    <row r="367" spans="2:11" ht="15.75" customHeight="1" hidden="1">
      <c r="B367" s="334" t="s">
        <v>300</v>
      </c>
      <c r="C367" s="304"/>
      <c r="D367" s="165" t="s">
        <v>211</v>
      </c>
      <c r="E367" s="165" t="s">
        <v>217</v>
      </c>
      <c r="F367" s="81" t="s">
        <v>433</v>
      </c>
      <c r="G367" s="165"/>
      <c r="H367" s="165"/>
      <c r="I367" s="296">
        <f>I368+I371</f>
        <v>0</v>
      </c>
      <c r="J367" s="296">
        <f>J368+J371</f>
        <v>0</v>
      </c>
      <c r="K367" s="296">
        <f>K368+K371</f>
        <v>0</v>
      </c>
    </row>
    <row r="368" spans="2:11" ht="15.75" customHeight="1" hidden="1">
      <c r="B368" s="164" t="s">
        <v>288</v>
      </c>
      <c r="C368" s="304"/>
      <c r="D368" s="165" t="s">
        <v>211</v>
      </c>
      <c r="E368" s="165" t="s">
        <v>217</v>
      </c>
      <c r="F368" s="81" t="s">
        <v>433</v>
      </c>
      <c r="G368" s="165" t="s">
        <v>289</v>
      </c>
      <c r="H368" s="165"/>
      <c r="I368" s="296">
        <f aca="true" t="shared" si="55" ref="I368:K369">I369</f>
        <v>0</v>
      </c>
      <c r="J368" s="296">
        <f t="shared" si="55"/>
        <v>0</v>
      </c>
      <c r="K368" s="296">
        <f t="shared" si="55"/>
        <v>0</v>
      </c>
    </row>
    <row r="369" spans="2:11" ht="15.75" customHeight="1" hidden="1">
      <c r="B369" s="164" t="s">
        <v>290</v>
      </c>
      <c r="C369" s="304"/>
      <c r="D369" s="165" t="s">
        <v>211</v>
      </c>
      <c r="E369" s="165" t="s">
        <v>217</v>
      </c>
      <c r="F369" s="81" t="s">
        <v>433</v>
      </c>
      <c r="G369" s="165" t="s">
        <v>291</v>
      </c>
      <c r="H369" s="165"/>
      <c r="I369" s="296">
        <f t="shared" si="55"/>
        <v>0</v>
      </c>
      <c r="J369" s="296">
        <f t="shared" si="55"/>
        <v>0</v>
      </c>
      <c r="K369" s="296">
        <f t="shared" si="55"/>
        <v>0</v>
      </c>
    </row>
    <row r="370" spans="2:11" ht="15.75" customHeight="1" hidden="1">
      <c r="B370" s="167" t="s">
        <v>272</v>
      </c>
      <c r="C370" s="304"/>
      <c r="D370" s="165" t="s">
        <v>211</v>
      </c>
      <c r="E370" s="165" t="s">
        <v>217</v>
      </c>
      <c r="F370" s="81" t="s">
        <v>433</v>
      </c>
      <c r="G370" s="165" t="s">
        <v>291</v>
      </c>
      <c r="H370" s="165" t="s">
        <v>296</v>
      </c>
      <c r="I370" s="296"/>
      <c r="J370" s="296"/>
      <c r="K370" s="296"/>
    </row>
    <row r="371" spans="2:11" ht="15.75" customHeight="1" hidden="1">
      <c r="B371" s="164" t="s">
        <v>292</v>
      </c>
      <c r="C371" s="304"/>
      <c r="D371" s="165" t="s">
        <v>211</v>
      </c>
      <c r="E371" s="165" t="s">
        <v>217</v>
      </c>
      <c r="F371" s="81" t="s">
        <v>433</v>
      </c>
      <c r="G371" s="165" t="s">
        <v>293</v>
      </c>
      <c r="H371" s="165"/>
      <c r="I371" s="296">
        <f aca="true" t="shared" si="56" ref="I371:K372">I372</f>
        <v>0</v>
      </c>
      <c r="J371" s="296">
        <f t="shared" si="56"/>
        <v>0</v>
      </c>
      <c r="K371" s="296">
        <f t="shared" si="56"/>
        <v>0</v>
      </c>
    </row>
    <row r="372" spans="2:11" ht="15.75" customHeight="1" hidden="1">
      <c r="B372" s="341" t="s">
        <v>344</v>
      </c>
      <c r="C372" s="304"/>
      <c r="D372" s="165" t="s">
        <v>211</v>
      </c>
      <c r="E372" s="165" t="s">
        <v>217</v>
      </c>
      <c r="F372" s="81" t="s">
        <v>433</v>
      </c>
      <c r="G372" s="165" t="s">
        <v>345</v>
      </c>
      <c r="H372" s="165"/>
      <c r="I372" s="296">
        <f t="shared" si="56"/>
        <v>0</v>
      </c>
      <c r="J372" s="296">
        <f t="shared" si="56"/>
        <v>0</v>
      </c>
      <c r="K372" s="296">
        <f t="shared" si="56"/>
        <v>0</v>
      </c>
    </row>
    <row r="373" spans="2:11" ht="15.75" customHeight="1" hidden="1">
      <c r="B373" s="167" t="s">
        <v>272</v>
      </c>
      <c r="C373" s="304"/>
      <c r="D373" s="165" t="s">
        <v>211</v>
      </c>
      <c r="E373" s="165" t="s">
        <v>217</v>
      </c>
      <c r="F373" s="81" t="s">
        <v>433</v>
      </c>
      <c r="G373" s="165" t="s">
        <v>345</v>
      </c>
      <c r="H373" s="165" t="s">
        <v>296</v>
      </c>
      <c r="I373" s="296"/>
      <c r="J373" s="296"/>
      <c r="K373" s="296"/>
    </row>
    <row r="374" spans="2:11" ht="15.75" customHeight="1" hidden="1">
      <c r="B374" s="334" t="s">
        <v>300</v>
      </c>
      <c r="C374" s="304"/>
      <c r="D374" s="165" t="s">
        <v>211</v>
      </c>
      <c r="E374" s="165" t="s">
        <v>217</v>
      </c>
      <c r="F374" s="81" t="s">
        <v>434</v>
      </c>
      <c r="G374" s="165"/>
      <c r="H374" s="165"/>
      <c r="I374" s="296">
        <f aca="true" t="shared" si="57" ref="I374:K375">I375</f>
        <v>0</v>
      </c>
      <c r="J374" s="296">
        <f t="shared" si="57"/>
        <v>0</v>
      </c>
      <c r="K374" s="296">
        <f t="shared" si="57"/>
        <v>0</v>
      </c>
    </row>
    <row r="375" spans="2:11" ht="15.75" customHeight="1" hidden="1">
      <c r="B375" s="164" t="s">
        <v>288</v>
      </c>
      <c r="C375" s="304"/>
      <c r="D375" s="165" t="s">
        <v>211</v>
      </c>
      <c r="E375" s="165" t="s">
        <v>217</v>
      </c>
      <c r="F375" s="81" t="s">
        <v>434</v>
      </c>
      <c r="G375" s="165" t="s">
        <v>289</v>
      </c>
      <c r="H375" s="165"/>
      <c r="I375" s="296">
        <f t="shared" si="57"/>
        <v>0</v>
      </c>
      <c r="J375" s="296">
        <f t="shared" si="57"/>
        <v>0</v>
      </c>
      <c r="K375" s="296">
        <f t="shared" si="57"/>
        <v>0</v>
      </c>
    </row>
    <row r="376" spans="2:11" ht="15.75" customHeight="1" hidden="1">
      <c r="B376" s="164" t="s">
        <v>290</v>
      </c>
      <c r="C376" s="304"/>
      <c r="D376" s="165" t="s">
        <v>211</v>
      </c>
      <c r="E376" s="165" t="s">
        <v>217</v>
      </c>
      <c r="F376" s="81" t="s">
        <v>434</v>
      </c>
      <c r="G376" s="165" t="s">
        <v>291</v>
      </c>
      <c r="H376" s="165"/>
      <c r="I376" s="296">
        <f>I377+I378</f>
        <v>0</v>
      </c>
      <c r="J376" s="296">
        <f>J377+J378</f>
        <v>0</v>
      </c>
      <c r="K376" s="296">
        <f>K377+K378</f>
        <v>0</v>
      </c>
    </row>
    <row r="377" spans="2:11" ht="15.75" customHeight="1" hidden="1">
      <c r="B377" s="167" t="s">
        <v>272</v>
      </c>
      <c r="C377" s="304"/>
      <c r="D377" s="165" t="s">
        <v>211</v>
      </c>
      <c r="E377" s="165" t="s">
        <v>217</v>
      </c>
      <c r="F377" s="81" t="s">
        <v>434</v>
      </c>
      <c r="G377" s="165" t="s">
        <v>291</v>
      </c>
      <c r="H377" s="165" t="s">
        <v>296</v>
      </c>
      <c r="I377" s="296"/>
      <c r="J377" s="296"/>
      <c r="K377" s="296"/>
    </row>
    <row r="378" spans="2:11" ht="15.75" customHeight="1" hidden="1">
      <c r="B378" s="167" t="s">
        <v>273</v>
      </c>
      <c r="C378" s="304"/>
      <c r="D378" s="165" t="s">
        <v>211</v>
      </c>
      <c r="E378" s="165" t="s">
        <v>217</v>
      </c>
      <c r="F378" s="81" t="s">
        <v>434</v>
      </c>
      <c r="G378" s="165" t="s">
        <v>291</v>
      </c>
      <c r="H378" s="165" t="s">
        <v>332</v>
      </c>
      <c r="I378" s="296"/>
      <c r="J378" s="296"/>
      <c r="K378" s="296"/>
    </row>
    <row r="379" spans="2:11" ht="15.75" customHeight="1">
      <c r="B379" s="339" t="s">
        <v>276</v>
      </c>
      <c r="C379" s="304"/>
      <c r="D379" s="165" t="s">
        <v>211</v>
      </c>
      <c r="E379" s="165" t="s">
        <v>217</v>
      </c>
      <c r="F379" s="81" t="s">
        <v>277</v>
      </c>
      <c r="G379" s="165"/>
      <c r="H379" s="165"/>
      <c r="I379" s="296">
        <f aca="true" t="shared" si="58" ref="I379:K382">I380</f>
        <v>65</v>
      </c>
      <c r="J379" s="296">
        <f t="shared" si="58"/>
        <v>0</v>
      </c>
      <c r="K379" s="296">
        <f t="shared" si="58"/>
        <v>0</v>
      </c>
    </row>
    <row r="380" spans="2:11" ht="15.75" customHeight="1">
      <c r="B380" s="339" t="s">
        <v>216</v>
      </c>
      <c r="C380" s="304"/>
      <c r="D380" s="165" t="s">
        <v>211</v>
      </c>
      <c r="E380" s="165" t="s">
        <v>217</v>
      </c>
      <c r="F380" s="81">
        <v>86000072420</v>
      </c>
      <c r="G380" s="165"/>
      <c r="H380" s="165"/>
      <c r="I380" s="296">
        <f t="shared" si="58"/>
        <v>65</v>
      </c>
      <c r="J380" s="296">
        <f t="shared" si="58"/>
        <v>0</v>
      </c>
      <c r="K380" s="296">
        <f t="shared" si="58"/>
        <v>0</v>
      </c>
    </row>
    <row r="381" spans="2:11" ht="15.75" customHeight="1">
      <c r="B381" s="164" t="s">
        <v>288</v>
      </c>
      <c r="C381" s="304"/>
      <c r="D381" s="165" t="s">
        <v>211</v>
      </c>
      <c r="E381" s="165" t="s">
        <v>217</v>
      </c>
      <c r="F381" s="81">
        <v>86000072420</v>
      </c>
      <c r="G381" s="165" t="s">
        <v>289</v>
      </c>
      <c r="H381" s="165"/>
      <c r="I381" s="296">
        <f t="shared" si="58"/>
        <v>65</v>
      </c>
      <c r="J381" s="296">
        <f t="shared" si="58"/>
        <v>0</v>
      </c>
      <c r="K381" s="296">
        <f t="shared" si="58"/>
        <v>0</v>
      </c>
    </row>
    <row r="382" spans="2:11" ht="15.75" customHeight="1">
      <c r="B382" s="164" t="s">
        <v>290</v>
      </c>
      <c r="C382" s="304"/>
      <c r="D382" s="165" t="s">
        <v>211</v>
      </c>
      <c r="E382" s="165" t="s">
        <v>217</v>
      </c>
      <c r="F382" s="81">
        <v>86000072420</v>
      </c>
      <c r="G382" s="165" t="s">
        <v>291</v>
      </c>
      <c r="H382" s="165"/>
      <c r="I382" s="296">
        <f t="shared" si="58"/>
        <v>65</v>
      </c>
      <c r="J382" s="296">
        <f t="shared" si="58"/>
        <v>0</v>
      </c>
      <c r="K382" s="296">
        <f t="shared" si="58"/>
        <v>0</v>
      </c>
    </row>
    <row r="383" spans="2:11" ht="15.75" customHeight="1">
      <c r="B383" s="167" t="s">
        <v>272</v>
      </c>
      <c r="C383" s="304"/>
      <c r="D383" s="165" t="s">
        <v>211</v>
      </c>
      <c r="E383" s="165" t="s">
        <v>217</v>
      </c>
      <c r="F383" s="81">
        <v>86000072420</v>
      </c>
      <c r="G383" s="165" t="s">
        <v>291</v>
      </c>
      <c r="H383" s="165" t="s">
        <v>296</v>
      </c>
      <c r="I383" s="296">
        <v>65</v>
      </c>
      <c r="J383" s="296"/>
      <c r="K383" s="296"/>
    </row>
    <row r="384" spans="2:11" ht="28.5" customHeight="1">
      <c r="B384" s="357" t="s">
        <v>422</v>
      </c>
      <c r="C384" s="304"/>
      <c r="D384" s="299" t="s">
        <v>211</v>
      </c>
      <c r="E384" s="299" t="s">
        <v>217</v>
      </c>
      <c r="F384" s="358" t="s">
        <v>423</v>
      </c>
      <c r="G384" s="299"/>
      <c r="H384" s="299"/>
      <c r="I384" s="290">
        <f>I385</f>
        <v>0</v>
      </c>
      <c r="J384" s="290">
        <f>J385</f>
        <v>10.3</v>
      </c>
      <c r="K384" s="290">
        <f>K385</f>
        <v>0</v>
      </c>
    </row>
    <row r="385" spans="2:11" ht="15.75" customHeight="1">
      <c r="B385" s="359" t="s">
        <v>424</v>
      </c>
      <c r="C385" s="304"/>
      <c r="D385" s="165" t="s">
        <v>211</v>
      </c>
      <c r="E385" s="165" t="s">
        <v>217</v>
      </c>
      <c r="F385" s="81" t="s">
        <v>425</v>
      </c>
      <c r="G385" s="165"/>
      <c r="H385" s="165"/>
      <c r="I385" s="296">
        <f>I386+I392</f>
        <v>0</v>
      </c>
      <c r="J385" s="296">
        <f>J386+J392</f>
        <v>10.3</v>
      </c>
      <c r="K385" s="296">
        <f>K386+K392</f>
        <v>0</v>
      </c>
    </row>
    <row r="386" spans="2:11" ht="15.75" customHeight="1">
      <c r="B386" s="360" t="s">
        <v>426</v>
      </c>
      <c r="C386" s="304"/>
      <c r="D386" s="165" t="s">
        <v>211</v>
      </c>
      <c r="E386" s="165" t="s">
        <v>217</v>
      </c>
      <c r="F386" s="81" t="s">
        <v>427</v>
      </c>
      <c r="G386" s="165"/>
      <c r="H386" s="165"/>
      <c r="I386" s="296">
        <f aca="true" t="shared" si="59" ref="I386:K387">I387</f>
        <v>0</v>
      </c>
      <c r="J386" s="296">
        <f t="shared" si="59"/>
        <v>3</v>
      </c>
      <c r="K386" s="296">
        <f t="shared" si="59"/>
        <v>0</v>
      </c>
    </row>
    <row r="387" spans="2:11" ht="15.75" customHeight="1">
      <c r="B387" s="164" t="s">
        <v>288</v>
      </c>
      <c r="C387" s="304"/>
      <c r="D387" s="165" t="s">
        <v>211</v>
      </c>
      <c r="E387" s="165" t="s">
        <v>217</v>
      </c>
      <c r="F387" s="81" t="s">
        <v>427</v>
      </c>
      <c r="G387" s="165" t="s">
        <v>289</v>
      </c>
      <c r="H387" s="165"/>
      <c r="I387" s="296">
        <f t="shared" si="59"/>
        <v>0</v>
      </c>
      <c r="J387" s="296">
        <f t="shared" si="59"/>
        <v>3</v>
      </c>
      <c r="K387" s="296">
        <f t="shared" si="59"/>
        <v>0</v>
      </c>
    </row>
    <row r="388" spans="2:11" ht="15.75" customHeight="1">
      <c r="B388" s="164" t="s">
        <v>290</v>
      </c>
      <c r="C388" s="304"/>
      <c r="D388" s="165" t="s">
        <v>211</v>
      </c>
      <c r="E388" s="165" t="s">
        <v>217</v>
      </c>
      <c r="F388" s="81" t="s">
        <v>427</v>
      </c>
      <c r="G388" s="165" t="s">
        <v>291</v>
      </c>
      <c r="H388" s="165"/>
      <c r="I388" s="296">
        <f>I389+I390+I391</f>
        <v>0</v>
      </c>
      <c r="J388" s="296">
        <f>J389+J390+J391</f>
        <v>3</v>
      </c>
      <c r="K388" s="296">
        <f>K389+K390+K391</f>
        <v>0</v>
      </c>
    </row>
    <row r="389" spans="2:11" ht="15.75" customHeight="1">
      <c r="B389" s="167" t="s">
        <v>272</v>
      </c>
      <c r="C389" s="304"/>
      <c r="D389" s="165" t="s">
        <v>211</v>
      </c>
      <c r="E389" s="165" t="s">
        <v>217</v>
      </c>
      <c r="F389" s="81" t="s">
        <v>427</v>
      </c>
      <c r="G389" s="165" t="s">
        <v>291</v>
      </c>
      <c r="H389" s="165" t="s">
        <v>296</v>
      </c>
      <c r="I389" s="296"/>
      <c r="J389" s="296">
        <v>3</v>
      </c>
      <c r="K389" s="296"/>
    </row>
    <row r="390" spans="2:11" ht="15.75" customHeight="1" hidden="1">
      <c r="B390" s="167" t="s">
        <v>273</v>
      </c>
      <c r="C390" s="304"/>
      <c r="D390" s="165" t="s">
        <v>211</v>
      </c>
      <c r="E390" s="165" t="s">
        <v>217</v>
      </c>
      <c r="F390" s="81" t="s">
        <v>427</v>
      </c>
      <c r="G390" s="165" t="s">
        <v>291</v>
      </c>
      <c r="H390" s="165" t="s">
        <v>332</v>
      </c>
      <c r="I390" s="296"/>
      <c r="J390" s="296"/>
      <c r="K390" s="296"/>
    </row>
    <row r="391" spans="2:11" ht="15.75" customHeight="1" hidden="1">
      <c r="B391" s="167" t="s">
        <v>274</v>
      </c>
      <c r="C391" s="304"/>
      <c r="D391" s="165" t="s">
        <v>211</v>
      </c>
      <c r="E391" s="165" t="s">
        <v>217</v>
      </c>
      <c r="F391" s="81" t="s">
        <v>427</v>
      </c>
      <c r="G391" s="165" t="s">
        <v>291</v>
      </c>
      <c r="H391" s="165" t="s">
        <v>306</v>
      </c>
      <c r="I391" s="296"/>
      <c r="J391" s="296"/>
      <c r="K391" s="296"/>
    </row>
    <row r="392" spans="2:11" ht="15.75" customHeight="1">
      <c r="B392" s="360" t="s">
        <v>428</v>
      </c>
      <c r="C392" s="304"/>
      <c r="D392" s="165" t="s">
        <v>211</v>
      </c>
      <c r="E392" s="165" t="s">
        <v>217</v>
      </c>
      <c r="F392" s="81" t="s">
        <v>429</v>
      </c>
      <c r="G392" s="165"/>
      <c r="H392" s="165"/>
      <c r="I392" s="296">
        <f aca="true" t="shared" si="60" ref="I392:K393">I393</f>
        <v>0</v>
      </c>
      <c r="J392" s="296">
        <f t="shared" si="60"/>
        <v>7.3</v>
      </c>
      <c r="K392" s="296">
        <f t="shared" si="60"/>
        <v>0</v>
      </c>
    </row>
    <row r="393" spans="2:11" ht="15.75" customHeight="1">
      <c r="B393" s="164" t="s">
        <v>288</v>
      </c>
      <c r="C393" s="304"/>
      <c r="D393" s="165" t="s">
        <v>211</v>
      </c>
      <c r="E393" s="165" t="s">
        <v>217</v>
      </c>
      <c r="F393" s="81" t="s">
        <v>429</v>
      </c>
      <c r="G393" s="165" t="s">
        <v>289</v>
      </c>
      <c r="H393" s="165"/>
      <c r="I393" s="296">
        <f t="shared" si="60"/>
        <v>0</v>
      </c>
      <c r="J393" s="296">
        <f t="shared" si="60"/>
        <v>7.3</v>
      </c>
      <c r="K393" s="296">
        <f t="shared" si="60"/>
        <v>0</v>
      </c>
    </row>
    <row r="394" spans="2:11" ht="15.75" customHeight="1">
      <c r="B394" s="164" t="s">
        <v>290</v>
      </c>
      <c r="C394" s="304"/>
      <c r="D394" s="165" t="s">
        <v>211</v>
      </c>
      <c r="E394" s="165" t="s">
        <v>217</v>
      </c>
      <c r="F394" s="81" t="s">
        <v>429</v>
      </c>
      <c r="G394" s="165" t="s">
        <v>291</v>
      </c>
      <c r="H394" s="165"/>
      <c r="I394" s="296">
        <f>I395+I396+I397</f>
        <v>0</v>
      </c>
      <c r="J394" s="296">
        <f>J395+J396+J397</f>
        <v>7.3</v>
      </c>
      <c r="K394" s="296">
        <f>K395+K396+K397</f>
        <v>0</v>
      </c>
    </row>
    <row r="395" spans="2:11" ht="15.75" customHeight="1">
      <c r="B395" s="167" t="s">
        <v>272</v>
      </c>
      <c r="C395" s="304"/>
      <c r="D395" s="165" t="s">
        <v>211</v>
      </c>
      <c r="E395" s="165" t="s">
        <v>217</v>
      </c>
      <c r="F395" s="81" t="s">
        <v>429</v>
      </c>
      <c r="G395" s="165" t="s">
        <v>291</v>
      </c>
      <c r="H395" s="165" t="s">
        <v>296</v>
      </c>
      <c r="I395" s="296"/>
      <c r="J395" s="296">
        <v>7.3</v>
      </c>
      <c r="K395" s="296"/>
    </row>
    <row r="396" spans="2:11" ht="22.5" customHeight="1" hidden="1">
      <c r="B396" s="167" t="s">
        <v>273</v>
      </c>
      <c r="C396" s="304"/>
      <c r="D396" s="165" t="s">
        <v>211</v>
      </c>
      <c r="E396" s="165" t="s">
        <v>217</v>
      </c>
      <c r="F396" s="81" t="s">
        <v>429</v>
      </c>
      <c r="G396" s="165" t="s">
        <v>291</v>
      </c>
      <c r="H396" s="165" t="s">
        <v>332</v>
      </c>
      <c r="I396" s="296"/>
      <c r="J396" s="296"/>
      <c r="K396" s="296"/>
    </row>
    <row r="397" spans="2:11" ht="15.75" customHeight="1" hidden="1">
      <c r="B397" s="167" t="s">
        <v>274</v>
      </c>
      <c r="C397" s="304"/>
      <c r="D397" s="165" t="s">
        <v>211</v>
      </c>
      <c r="E397" s="165" t="s">
        <v>217</v>
      </c>
      <c r="F397" s="81" t="s">
        <v>429</v>
      </c>
      <c r="G397" s="165" t="s">
        <v>291</v>
      </c>
      <c r="H397" s="165" t="s">
        <v>306</v>
      </c>
      <c r="I397" s="296"/>
      <c r="J397" s="296"/>
      <c r="K397" s="296"/>
    </row>
    <row r="398" spans="2:11" ht="40.5" customHeight="1" hidden="1">
      <c r="B398" s="167" t="s">
        <v>418</v>
      </c>
      <c r="C398" s="304"/>
      <c r="D398" s="165" t="s">
        <v>211</v>
      </c>
      <c r="E398" s="165" t="s">
        <v>217</v>
      </c>
      <c r="F398" s="166" t="s">
        <v>419</v>
      </c>
      <c r="G398" s="165"/>
      <c r="H398" s="165"/>
      <c r="I398" s="296">
        <f aca="true" t="shared" si="61" ref="I398:K400">I399</f>
        <v>0</v>
      </c>
      <c r="J398" s="296">
        <f t="shared" si="61"/>
        <v>0</v>
      </c>
      <c r="K398" s="296">
        <f t="shared" si="61"/>
        <v>0</v>
      </c>
    </row>
    <row r="399" spans="2:11" ht="15.75" customHeight="1" hidden="1">
      <c r="B399" s="164" t="s">
        <v>288</v>
      </c>
      <c r="C399" s="304"/>
      <c r="D399" s="165" t="s">
        <v>211</v>
      </c>
      <c r="E399" s="165" t="s">
        <v>217</v>
      </c>
      <c r="F399" s="166" t="s">
        <v>419</v>
      </c>
      <c r="G399" s="165" t="s">
        <v>289</v>
      </c>
      <c r="H399" s="165"/>
      <c r="I399" s="296">
        <f t="shared" si="61"/>
        <v>0</v>
      </c>
      <c r="J399" s="296">
        <f t="shared" si="61"/>
        <v>0</v>
      </c>
      <c r="K399" s="296">
        <f t="shared" si="61"/>
        <v>0</v>
      </c>
    </row>
    <row r="400" spans="2:11" ht="15.75" customHeight="1" hidden="1">
      <c r="B400" s="164" t="s">
        <v>290</v>
      </c>
      <c r="C400" s="304"/>
      <c r="D400" s="165" t="s">
        <v>211</v>
      </c>
      <c r="E400" s="165" t="s">
        <v>217</v>
      </c>
      <c r="F400" s="166" t="s">
        <v>419</v>
      </c>
      <c r="G400" s="165" t="s">
        <v>291</v>
      </c>
      <c r="H400" s="165"/>
      <c r="I400" s="296">
        <f t="shared" si="61"/>
        <v>0</v>
      </c>
      <c r="J400" s="296">
        <f t="shared" si="61"/>
        <v>0</v>
      </c>
      <c r="K400" s="296">
        <f t="shared" si="61"/>
        <v>0</v>
      </c>
    </row>
    <row r="401" spans="2:11" ht="15.75" customHeight="1" hidden="1">
      <c r="B401" s="164" t="s">
        <v>273</v>
      </c>
      <c r="C401" s="304"/>
      <c r="D401" s="165" t="s">
        <v>211</v>
      </c>
      <c r="E401" s="165" t="s">
        <v>217</v>
      </c>
      <c r="F401" s="166" t="s">
        <v>419</v>
      </c>
      <c r="G401" s="165" t="s">
        <v>291</v>
      </c>
      <c r="H401" s="165" t="s">
        <v>332</v>
      </c>
      <c r="I401" s="296"/>
      <c r="J401" s="296"/>
      <c r="K401" s="296"/>
    </row>
    <row r="402" spans="2:11" ht="15.75" customHeight="1">
      <c r="B402" s="291" t="s">
        <v>242</v>
      </c>
      <c r="C402" s="304"/>
      <c r="D402" s="299" t="s">
        <v>243</v>
      </c>
      <c r="E402" s="299"/>
      <c r="F402" s="335"/>
      <c r="G402" s="289"/>
      <c r="H402" s="299"/>
      <c r="I402" s="290">
        <f>I403+I409+I443+I474</f>
        <v>5519.400000000001</v>
      </c>
      <c r="J402" s="290">
        <f>J403+J409+J443+J474</f>
        <v>4508.1</v>
      </c>
      <c r="K402" s="290">
        <f>K403+K409+K443+K474</f>
        <v>3396.5</v>
      </c>
    </row>
    <row r="403" spans="2:11" ht="12.75" customHeight="1">
      <c r="B403" s="315" t="s">
        <v>244</v>
      </c>
      <c r="C403" s="304"/>
      <c r="D403" s="302" t="s">
        <v>243</v>
      </c>
      <c r="E403" s="302" t="s">
        <v>245</v>
      </c>
      <c r="F403" s="165"/>
      <c r="G403" s="165"/>
      <c r="H403" s="165"/>
      <c r="I403" s="296">
        <f aca="true" t="shared" si="62" ref="I403:K407">I404</f>
        <v>1605</v>
      </c>
      <c r="J403" s="296">
        <f t="shared" si="62"/>
        <v>1256.3</v>
      </c>
      <c r="K403" s="296">
        <f t="shared" si="62"/>
        <v>854.7</v>
      </c>
    </row>
    <row r="404" spans="2:11" ht="12.75" customHeight="1">
      <c r="B404" s="164" t="s">
        <v>276</v>
      </c>
      <c r="C404" s="304"/>
      <c r="D404" s="165" t="s">
        <v>243</v>
      </c>
      <c r="E404" s="165" t="s">
        <v>245</v>
      </c>
      <c r="F404" s="165" t="s">
        <v>277</v>
      </c>
      <c r="G404" s="165"/>
      <c r="H404" s="165"/>
      <c r="I404" s="296">
        <f t="shared" si="62"/>
        <v>1605</v>
      </c>
      <c r="J404" s="296">
        <f t="shared" si="62"/>
        <v>1256.3</v>
      </c>
      <c r="K404" s="296">
        <f t="shared" si="62"/>
        <v>854.7</v>
      </c>
    </row>
    <row r="405" spans="2:11" ht="27.75" customHeight="1">
      <c r="B405" s="306" t="s">
        <v>173</v>
      </c>
      <c r="C405" s="304"/>
      <c r="D405" s="165" t="s">
        <v>243</v>
      </c>
      <c r="E405" s="165" t="s">
        <v>245</v>
      </c>
      <c r="F405" s="166" t="s">
        <v>557</v>
      </c>
      <c r="G405" s="165"/>
      <c r="H405" s="165"/>
      <c r="I405" s="296">
        <f t="shared" si="62"/>
        <v>1605</v>
      </c>
      <c r="J405" s="296">
        <f t="shared" si="62"/>
        <v>1256.3</v>
      </c>
      <c r="K405" s="296">
        <f t="shared" si="62"/>
        <v>854.7</v>
      </c>
    </row>
    <row r="406" spans="2:11" ht="12.75" customHeight="1">
      <c r="B406" s="167" t="s">
        <v>320</v>
      </c>
      <c r="C406" s="304"/>
      <c r="D406" s="165" t="s">
        <v>243</v>
      </c>
      <c r="E406" s="165" t="s">
        <v>245</v>
      </c>
      <c r="F406" s="166" t="s">
        <v>557</v>
      </c>
      <c r="G406" s="165" t="s">
        <v>319</v>
      </c>
      <c r="H406" s="165"/>
      <c r="I406" s="296">
        <f t="shared" si="62"/>
        <v>1605</v>
      </c>
      <c r="J406" s="296">
        <f t="shared" si="62"/>
        <v>1256.3</v>
      </c>
      <c r="K406" s="296">
        <f t="shared" si="62"/>
        <v>854.7</v>
      </c>
    </row>
    <row r="407" spans="2:11" ht="12.75" customHeight="1">
      <c r="B407" s="167" t="s">
        <v>322</v>
      </c>
      <c r="C407" s="304"/>
      <c r="D407" s="165" t="s">
        <v>243</v>
      </c>
      <c r="E407" s="165" t="s">
        <v>245</v>
      </c>
      <c r="F407" s="166" t="s">
        <v>557</v>
      </c>
      <c r="G407" s="165" t="s">
        <v>321</v>
      </c>
      <c r="H407" s="165"/>
      <c r="I407" s="296">
        <f t="shared" si="62"/>
        <v>1605</v>
      </c>
      <c r="J407" s="296">
        <f t="shared" si="62"/>
        <v>1256.3</v>
      </c>
      <c r="K407" s="296">
        <f t="shared" si="62"/>
        <v>854.7</v>
      </c>
    </row>
    <row r="408" spans="2:12" ht="14.25" customHeight="1">
      <c r="B408" s="167" t="s">
        <v>272</v>
      </c>
      <c r="C408" s="304"/>
      <c r="D408" s="165" t="s">
        <v>243</v>
      </c>
      <c r="E408" s="165" t="s">
        <v>245</v>
      </c>
      <c r="F408" s="166" t="s">
        <v>557</v>
      </c>
      <c r="G408" s="165" t="s">
        <v>321</v>
      </c>
      <c r="H408" s="165">
        <v>2</v>
      </c>
      <c r="I408" s="296">
        <v>1605</v>
      </c>
      <c r="J408" s="296">
        <v>1256.3</v>
      </c>
      <c r="K408" s="296">
        <v>854.7</v>
      </c>
      <c r="L408" s="271">
        <v>205</v>
      </c>
    </row>
    <row r="409" spans="2:11" ht="12.75" customHeight="1">
      <c r="B409" s="315" t="s">
        <v>246</v>
      </c>
      <c r="C409" s="314"/>
      <c r="D409" s="302" t="s">
        <v>243</v>
      </c>
      <c r="E409" s="302" t="s">
        <v>247</v>
      </c>
      <c r="F409" s="166"/>
      <c r="G409" s="165"/>
      <c r="H409" s="165"/>
      <c r="I409" s="296">
        <f>I422+I431+I439+I435</f>
        <v>1033</v>
      </c>
      <c r="J409" s="296">
        <f>J422+J431+J439</f>
        <v>830</v>
      </c>
      <c r="K409" s="296">
        <f>K422+K431+K439</f>
        <v>120</v>
      </c>
    </row>
    <row r="410" spans="2:11" ht="12.75" customHeight="1" hidden="1">
      <c r="B410" s="361"/>
      <c r="C410" s="314"/>
      <c r="D410" s="165"/>
      <c r="E410" s="165"/>
      <c r="F410" s="331"/>
      <c r="G410" s="165"/>
      <c r="H410" s="165"/>
      <c r="I410" s="296">
        <f>I411</f>
        <v>0</v>
      </c>
      <c r="J410" s="296"/>
      <c r="K410" s="296"/>
    </row>
    <row r="411" spans="2:11" ht="12.75" customHeight="1" hidden="1">
      <c r="B411" s="167"/>
      <c r="C411" s="304"/>
      <c r="D411" s="165"/>
      <c r="E411" s="165"/>
      <c r="F411" s="331"/>
      <c r="G411" s="165"/>
      <c r="H411" s="165"/>
      <c r="I411" s="296">
        <f>I412</f>
        <v>0</v>
      </c>
      <c r="J411" s="296"/>
      <c r="K411" s="296"/>
    </row>
    <row r="412" spans="2:11" ht="18" customHeight="1" hidden="1">
      <c r="B412" s="305"/>
      <c r="C412" s="304"/>
      <c r="D412" s="165"/>
      <c r="E412" s="165"/>
      <c r="F412" s="331"/>
      <c r="G412" s="165"/>
      <c r="H412" s="165"/>
      <c r="I412" s="296">
        <f>I413</f>
        <v>0</v>
      </c>
      <c r="J412" s="296"/>
      <c r="K412" s="296"/>
    </row>
    <row r="413" spans="2:11" ht="21" customHeight="1" hidden="1">
      <c r="B413" s="167"/>
      <c r="C413" s="314"/>
      <c r="D413" s="165"/>
      <c r="E413" s="165"/>
      <c r="F413" s="331"/>
      <c r="G413" s="165"/>
      <c r="H413" s="165"/>
      <c r="I413" s="296">
        <f>I414</f>
        <v>0</v>
      </c>
      <c r="J413" s="296"/>
      <c r="K413" s="296"/>
    </row>
    <row r="414" spans="2:11" ht="18.75" customHeight="1" hidden="1">
      <c r="B414" s="167"/>
      <c r="C414" s="314"/>
      <c r="D414" s="165"/>
      <c r="E414" s="165"/>
      <c r="F414" s="331"/>
      <c r="G414" s="165"/>
      <c r="H414" s="165"/>
      <c r="I414" s="296">
        <f>I415</f>
        <v>0</v>
      </c>
      <c r="J414" s="296"/>
      <c r="K414" s="296"/>
    </row>
    <row r="415" spans="2:11" ht="12.75" customHeight="1" hidden="1">
      <c r="B415" s="167"/>
      <c r="C415" s="314"/>
      <c r="D415" s="165"/>
      <c r="E415" s="165"/>
      <c r="F415" s="331"/>
      <c r="G415" s="165"/>
      <c r="H415" s="165"/>
      <c r="I415" s="296"/>
      <c r="J415" s="296"/>
      <c r="K415" s="296"/>
    </row>
    <row r="416" spans="2:11" ht="12.75" customHeight="1" hidden="1">
      <c r="B416" s="287"/>
      <c r="C416" s="314"/>
      <c r="D416" s="165"/>
      <c r="E416" s="165"/>
      <c r="F416" s="166"/>
      <c r="G416" s="165"/>
      <c r="H416" s="165"/>
      <c r="I416" s="296">
        <f>I417</f>
        <v>666</v>
      </c>
      <c r="J416" s="296"/>
      <c r="K416" s="296"/>
    </row>
    <row r="417" spans="2:11" ht="14.25" customHeight="1" hidden="1">
      <c r="B417" s="164"/>
      <c r="C417" s="314"/>
      <c r="D417" s="165"/>
      <c r="E417" s="165"/>
      <c r="F417" s="166"/>
      <c r="G417" s="165"/>
      <c r="H417" s="165"/>
      <c r="I417" s="296">
        <f>I418</f>
        <v>666</v>
      </c>
      <c r="J417" s="296"/>
      <c r="K417" s="296"/>
    </row>
    <row r="418" spans="2:11" ht="14.25" customHeight="1" hidden="1">
      <c r="B418" s="167"/>
      <c r="C418" s="314"/>
      <c r="D418" s="165"/>
      <c r="E418" s="165"/>
      <c r="F418" s="166"/>
      <c r="G418" s="165"/>
      <c r="H418" s="165"/>
      <c r="I418" s="296">
        <f>I419</f>
        <v>666</v>
      </c>
      <c r="J418" s="296"/>
      <c r="K418" s="296"/>
    </row>
    <row r="419" spans="2:11" ht="18.75" customHeight="1" hidden="1">
      <c r="B419" s="305"/>
      <c r="C419" s="314"/>
      <c r="D419" s="165"/>
      <c r="E419" s="165"/>
      <c r="F419" s="166"/>
      <c r="G419" s="165"/>
      <c r="H419" s="165"/>
      <c r="I419" s="296">
        <f>I420+I423</f>
        <v>666</v>
      </c>
      <c r="J419" s="296"/>
      <c r="K419" s="296"/>
    </row>
    <row r="420" spans="2:11" ht="20.25" customHeight="1" hidden="1">
      <c r="B420" s="164"/>
      <c r="C420" s="314"/>
      <c r="D420" s="165"/>
      <c r="E420" s="165"/>
      <c r="F420" s="166"/>
      <c r="G420" s="165"/>
      <c r="H420" s="165"/>
      <c r="I420" s="296">
        <f>I421</f>
        <v>333</v>
      </c>
      <c r="J420" s="296"/>
      <c r="K420" s="296"/>
    </row>
    <row r="421" spans="2:11" ht="12.75" customHeight="1" hidden="1">
      <c r="B421" s="164"/>
      <c r="C421" s="314"/>
      <c r="D421" s="165" t="s">
        <v>243</v>
      </c>
      <c r="E421" s="165" t="s">
        <v>247</v>
      </c>
      <c r="F421" s="166"/>
      <c r="G421" s="165"/>
      <c r="H421" s="165"/>
      <c r="I421" s="296">
        <f>I422</f>
        <v>333</v>
      </c>
      <c r="J421" s="296"/>
      <c r="K421" s="296"/>
    </row>
    <row r="422" spans="2:11" ht="12.75" customHeight="1">
      <c r="B422" s="164" t="s">
        <v>276</v>
      </c>
      <c r="C422" s="314"/>
      <c r="D422" s="165" t="s">
        <v>243</v>
      </c>
      <c r="E422" s="165" t="s">
        <v>247</v>
      </c>
      <c r="F422" s="166" t="s">
        <v>277</v>
      </c>
      <c r="G422" s="165"/>
      <c r="H422" s="165"/>
      <c r="I422" s="296">
        <f>I423</f>
        <v>333</v>
      </c>
      <c r="J422" s="296">
        <f>J423</f>
        <v>120</v>
      </c>
      <c r="K422" s="296">
        <f>K423</f>
        <v>120</v>
      </c>
    </row>
    <row r="423" spans="2:11" ht="14.25" customHeight="1">
      <c r="B423" s="167" t="s">
        <v>320</v>
      </c>
      <c r="C423" s="314"/>
      <c r="D423" s="165" t="s">
        <v>243</v>
      </c>
      <c r="E423" s="165" t="s">
        <v>247</v>
      </c>
      <c r="F423" s="166" t="s">
        <v>558</v>
      </c>
      <c r="G423" s="165" t="s">
        <v>319</v>
      </c>
      <c r="H423" s="165"/>
      <c r="I423" s="296">
        <f>I424+I426+I429</f>
        <v>333</v>
      </c>
      <c r="J423" s="296">
        <f>J424+J426</f>
        <v>120</v>
      </c>
      <c r="K423" s="296">
        <f>K424+K426</f>
        <v>120</v>
      </c>
    </row>
    <row r="424" spans="2:11" ht="14.25" customHeight="1">
      <c r="B424" s="167" t="s">
        <v>322</v>
      </c>
      <c r="C424" s="314"/>
      <c r="D424" s="165" t="s">
        <v>243</v>
      </c>
      <c r="E424" s="165" t="s">
        <v>247</v>
      </c>
      <c r="F424" s="166" t="s">
        <v>558</v>
      </c>
      <c r="G424" s="165" t="s">
        <v>321</v>
      </c>
      <c r="H424" s="165"/>
      <c r="I424" s="296">
        <f>I425</f>
        <v>185</v>
      </c>
      <c r="J424" s="296">
        <f>J425</f>
        <v>60</v>
      </c>
      <c r="K424" s="296">
        <f>K425</f>
        <v>60</v>
      </c>
    </row>
    <row r="425" spans="2:12" ht="12.75" customHeight="1">
      <c r="B425" s="167" t="s">
        <v>272</v>
      </c>
      <c r="C425" s="314"/>
      <c r="D425" s="165" t="s">
        <v>243</v>
      </c>
      <c r="E425" s="165" t="s">
        <v>247</v>
      </c>
      <c r="F425" s="166" t="s">
        <v>558</v>
      </c>
      <c r="G425" s="165" t="s">
        <v>321</v>
      </c>
      <c r="H425" s="165">
        <v>2</v>
      </c>
      <c r="I425" s="296">
        <v>185</v>
      </c>
      <c r="J425" s="296">
        <v>60</v>
      </c>
      <c r="K425" s="296">
        <v>60</v>
      </c>
      <c r="L425" s="271">
        <v>9</v>
      </c>
    </row>
    <row r="426" spans="2:11" ht="15.75" customHeight="1">
      <c r="B426" s="167" t="s">
        <v>559</v>
      </c>
      <c r="C426" s="314"/>
      <c r="D426" s="165" t="s">
        <v>243</v>
      </c>
      <c r="E426" s="165" t="s">
        <v>247</v>
      </c>
      <c r="F426" s="166" t="s">
        <v>558</v>
      </c>
      <c r="G426" s="165" t="s">
        <v>560</v>
      </c>
      <c r="H426" s="165"/>
      <c r="I426" s="296">
        <f aca="true" t="shared" si="63" ref="I426:K427">I427</f>
        <v>48</v>
      </c>
      <c r="J426" s="296">
        <f t="shared" si="63"/>
        <v>60</v>
      </c>
      <c r="K426" s="296">
        <f t="shared" si="63"/>
        <v>60</v>
      </c>
    </row>
    <row r="427" spans="2:11" ht="12.75" customHeight="1">
      <c r="B427" s="167" t="s">
        <v>322</v>
      </c>
      <c r="C427" s="314"/>
      <c r="D427" s="165" t="s">
        <v>243</v>
      </c>
      <c r="E427" s="165" t="s">
        <v>247</v>
      </c>
      <c r="F427" s="166" t="s">
        <v>558</v>
      </c>
      <c r="G427" s="165" t="s">
        <v>560</v>
      </c>
      <c r="H427" s="165"/>
      <c r="I427" s="296">
        <f t="shared" si="63"/>
        <v>48</v>
      </c>
      <c r="J427" s="296">
        <f t="shared" si="63"/>
        <v>60</v>
      </c>
      <c r="K427" s="296">
        <f t="shared" si="63"/>
        <v>60</v>
      </c>
    </row>
    <row r="428" spans="2:11" ht="12.75" customHeight="1">
      <c r="B428" s="167" t="s">
        <v>272</v>
      </c>
      <c r="C428" s="314"/>
      <c r="D428" s="165" t="s">
        <v>243</v>
      </c>
      <c r="E428" s="165" t="s">
        <v>247</v>
      </c>
      <c r="F428" s="166" t="s">
        <v>558</v>
      </c>
      <c r="G428" s="165" t="s">
        <v>560</v>
      </c>
      <c r="H428" s="165" t="s">
        <v>296</v>
      </c>
      <c r="I428" s="296">
        <v>48</v>
      </c>
      <c r="J428" s="296">
        <v>60</v>
      </c>
      <c r="K428" s="296">
        <v>60</v>
      </c>
    </row>
    <row r="429" spans="2:11" ht="12.75" customHeight="1">
      <c r="B429" s="167" t="s">
        <v>343</v>
      </c>
      <c r="C429" s="314"/>
      <c r="D429" s="165" t="s">
        <v>243</v>
      </c>
      <c r="E429" s="165" t="s">
        <v>247</v>
      </c>
      <c r="F429" s="166" t="s">
        <v>558</v>
      </c>
      <c r="G429" s="165" t="s">
        <v>561</v>
      </c>
      <c r="H429" s="165"/>
      <c r="I429" s="296">
        <f>I430</f>
        <v>100</v>
      </c>
      <c r="J429" s="296">
        <f>J430</f>
        <v>0</v>
      </c>
      <c r="K429" s="296">
        <f>K430</f>
        <v>0</v>
      </c>
    </row>
    <row r="430" spans="2:11" ht="12.75" customHeight="1">
      <c r="B430" s="167" t="s">
        <v>272</v>
      </c>
      <c r="C430" s="314"/>
      <c r="D430" s="165" t="s">
        <v>243</v>
      </c>
      <c r="E430" s="165" t="s">
        <v>247</v>
      </c>
      <c r="F430" s="166" t="s">
        <v>558</v>
      </c>
      <c r="G430" s="165" t="s">
        <v>561</v>
      </c>
      <c r="H430" s="165" t="s">
        <v>296</v>
      </c>
      <c r="I430" s="296">
        <v>100</v>
      </c>
      <c r="J430" s="296"/>
      <c r="K430" s="296"/>
    </row>
    <row r="431" spans="2:11" ht="53.25" customHeight="1" hidden="1">
      <c r="B431" s="306" t="s">
        <v>564</v>
      </c>
      <c r="C431" s="314"/>
      <c r="D431" s="165" t="s">
        <v>243</v>
      </c>
      <c r="E431" s="165" t="s">
        <v>247</v>
      </c>
      <c r="F431" s="166" t="s">
        <v>565</v>
      </c>
      <c r="G431" s="165"/>
      <c r="H431" s="165"/>
      <c r="I431" s="296">
        <f aca="true" t="shared" si="64" ref="I431:K433">I432</f>
        <v>0</v>
      </c>
      <c r="J431" s="296">
        <f t="shared" si="64"/>
        <v>0</v>
      </c>
      <c r="K431" s="296">
        <f t="shared" si="64"/>
        <v>0</v>
      </c>
    </row>
    <row r="432" spans="2:11" ht="12.75" customHeight="1" hidden="1">
      <c r="B432" s="167" t="s">
        <v>320</v>
      </c>
      <c r="C432" s="314"/>
      <c r="D432" s="165" t="s">
        <v>243</v>
      </c>
      <c r="E432" s="165" t="s">
        <v>247</v>
      </c>
      <c r="F432" s="166" t="s">
        <v>565</v>
      </c>
      <c r="G432" s="165" t="s">
        <v>319</v>
      </c>
      <c r="H432" s="165"/>
      <c r="I432" s="296">
        <f t="shared" si="64"/>
        <v>0</v>
      </c>
      <c r="J432" s="296">
        <f t="shared" si="64"/>
        <v>0</v>
      </c>
      <c r="K432" s="296">
        <f t="shared" si="64"/>
        <v>0</v>
      </c>
    </row>
    <row r="433" spans="2:11" ht="12.75" customHeight="1" hidden="1">
      <c r="B433" s="167" t="s">
        <v>322</v>
      </c>
      <c r="C433" s="314"/>
      <c r="D433" s="165" t="s">
        <v>243</v>
      </c>
      <c r="E433" s="165" t="s">
        <v>247</v>
      </c>
      <c r="F433" s="166" t="s">
        <v>565</v>
      </c>
      <c r="G433" s="165" t="s">
        <v>321</v>
      </c>
      <c r="H433" s="165"/>
      <c r="I433" s="296">
        <f t="shared" si="64"/>
        <v>0</v>
      </c>
      <c r="J433" s="296">
        <f t="shared" si="64"/>
        <v>0</v>
      </c>
      <c r="K433" s="296">
        <f t="shared" si="64"/>
        <v>0</v>
      </c>
    </row>
    <row r="434" spans="2:11" ht="12.75" customHeight="1" hidden="1">
      <c r="B434" s="167" t="s">
        <v>274</v>
      </c>
      <c r="C434" s="314"/>
      <c r="D434" s="165" t="s">
        <v>243</v>
      </c>
      <c r="E434" s="165" t="s">
        <v>247</v>
      </c>
      <c r="F434" s="166" t="s">
        <v>565</v>
      </c>
      <c r="G434" s="165" t="s">
        <v>321</v>
      </c>
      <c r="H434" s="165" t="s">
        <v>306</v>
      </c>
      <c r="I434" s="296"/>
      <c r="J434" s="296"/>
      <c r="K434" s="296"/>
    </row>
    <row r="435" spans="2:11" ht="45" customHeight="1">
      <c r="B435" s="241" t="s">
        <v>562</v>
      </c>
      <c r="C435" s="362"/>
      <c r="D435" s="242" t="s">
        <v>243</v>
      </c>
      <c r="E435" s="242" t="s">
        <v>247</v>
      </c>
      <c r="F435" s="243" t="s">
        <v>563</v>
      </c>
      <c r="G435" s="242"/>
      <c r="H435" s="242"/>
      <c r="I435" s="296">
        <f aca="true" t="shared" si="65" ref="I435:K437">I436</f>
        <v>250</v>
      </c>
      <c r="J435" s="296">
        <f t="shared" si="65"/>
        <v>0</v>
      </c>
      <c r="K435" s="296">
        <f t="shared" si="65"/>
        <v>0</v>
      </c>
    </row>
    <row r="436" spans="2:11" ht="12.75" customHeight="1">
      <c r="B436" s="241" t="s">
        <v>320</v>
      </c>
      <c r="C436" s="362"/>
      <c r="D436" s="242" t="s">
        <v>243</v>
      </c>
      <c r="E436" s="242" t="s">
        <v>247</v>
      </c>
      <c r="F436" s="243" t="s">
        <v>563</v>
      </c>
      <c r="G436" s="242" t="s">
        <v>319</v>
      </c>
      <c r="H436" s="242"/>
      <c r="I436" s="296">
        <f t="shared" si="65"/>
        <v>250</v>
      </c>
      <c r="J436" s="296">
        <f t="shared" si="65"/>
        <v>0</v>
      </c>
      <c r="K436" s="296">
        <f t="shared" si="65"/>
        <v>0</v>
      </c>
    </row>
    <row r="437" spans="2:11" ht="12.75" customHeight="1">
      <c r="B437" s="241" t="s">
        <v>343</v>
      </c>
      <c r="C437" s="362"/>
      <c r="D437" s="242" t="s">
        <v>243</v>
      </c>
      <c r="E437" s="242" t="s">
        <v>247</v>
      </c>
      <c r="F437" s="243" t="s">
        <v>563</v>
      </c>
      <c r="G437" s="242" t="s">
        <v>561</v>
      </c>
      <c r="H437" s="242"/>
      <c r="I437" s="296">
        <f t="shared" si="65"/>
        <v>250</v>
      </c>
      <c r="J437" s="296">
        <f t="shared" si="65"/>
        <v>0</v>
      </c>
      <c r="K437" s="296">
        <f t="shared" si="65"/>
        <v>0</v>
      </c>
    </row>
    <row r="438" spans="2:12" ht="12.75" customHeight="1">
      <c r="B438" s="241" t="s">
        <v>272</v>
      </c>
      <c r="C438" s="362"/>
      <c r="D438" s="242" t="s">
        <v>243</v>
      </c>
      <c r="E438" s="242" t="s">
        <v>247</v>
      </c>
      <c r="F438" s="243" t="s">
        <v>563</v>
      </c>
      <c r="G438" s="242" t="s">
        <v>561</v>
      </c>
      <c r="H438" s="242" t="s">
        <v>296</v>
      </c>
      <c r="I438" s="296">
        <v>250</v>
      </c>
      <c r="J438" s="296"/>
      <c r="K438" s="296"/>
      <c r="L438" s="271">
        <v>-250</v>
      </c>
    </row>
    <row r="439" spans="2:11" ht="28.5" customHeight="1">
      <c r="B439" s="306" t="s">
        <v>566</v>
      </c>
      <c r="C439" s="314"/>
      <c r="D439" s="165" t="s">
        <v>243</v>
      </c>
      <c r="E439" s="165" t="s">
        <v>247</v>
      </c>
      <c r="F439" s="166" t="s">
        <v>567</v>
      </c>
      <c r="G439" s="165"/>
      <c r="H439" s="165"/>
      <c r="I439" s="296">
        <f aca="true" t="shared" si="66" ref="I439:K441">I440</f>
        <v>450</v>
      </c>
      <c r="J439" s="296">
        <f t="shared" si="66"/>
        <v>710</v>
      </c>
      <c r="K439" s="296">
        <f t="shared" si="66"/>
        <v>0</v>
      </c>
    </row>
    <row r="440" spans="2:11" ht="12.75" customHeight="1">
      <c r="B440" s="167" t="s">
        <v>320</v>
      </c>
      <c r="C440" s="314"/>
      <c r="D440" s="165" t="s">
        <v>243</v>
      </c>
      <c r="E440" s="165" t="s">
        <v>247</v>
      </c>
      <c r="F440" s="166" t="s">
        <v>567</v>
      </c>
      <c r="G440" s="165" t="s">
        <v>319</v>
      </c>
      <c r="H440" s="165"/>
      <c r="I440" s="296">
        <f t="shared" si="66"/>
        <v>450</v>
      </c>
      <c r="J440" s="296">
        <f t="shared" si="66"/>
        <v>710</v>
      </c>
      <c r="K440" s="296">
        <f t="shared" si="66"/>
        <v>0</v>
      </c>
    </row>
    <row r="441" spans="2:11" ht="12.75" customHeight="1">
      <c r="B441" s="167" t="s">
        <v>322</v>
      </c>
      <c r="C441" s="314"/>
      <c r="D441" s="165" t="s">
        <v>243</v>
      </c>
      <c r="E441" s="165" t="s">
        <v>247</v>
      </c>
      <c r="F441" s="166" t="s">
        <v>567</v>
      </c>
      <c r="G441" s="165" t="s">
        <v>321</v>
      </c>
      <c r="H441" s="165"/>
      <c r="I441" s="296">
        <f t="shared" si="66"/>
        <v>450</v>
      </c>
      <c r="J441" s="296">
        <f t="shared" si="66"/>
        <v>710</v>
      </c>
      <c r="K441" s="296">
        <f t="shared" si="66"/>
        <v>0</v>
      </c>
    </row>
    <row r="442" spans="2:11" ht="12.75" customHeight="1">
      <c r="B442" s="167" t="s">
        <v>274</v>
      </c>
      <c r="C442" s="314"/>
      <c r="D442" s="165" t="s">
        <v>243</v>
      </c>
      <c r="E442" s="165" t="s">
        <v>247</v>
      </c>
      <c r="F442" s="166" t="s">
        <v>567</v>
      </c>
      <c r="G442" s="165" t="s">
        <v>321</v>
      </c>
      <c r="H442" s="165" t="s">
        <v>306</v>
      </c>
      <c r="I442" s="296">
        <v>450</v>
      </c>
      <c r="J442" s="296">
        <v>710</v>
      </c>
      <c r="K442" s="296"/>
    </row>
    <row r="443" spans="2:11" ht="14.25" customHeight="1">
      <c r="B443" s="315" t="s">
        <v>248</v>
      </c>
      <c r="C443" s="314"/>
      <c r="D443" s="302" t="s">
        <v>243</v>
      </c>
      <c r="E443" s="302" t="s">
        <v>249</v>
      </c>
      <c r="F443" s="331"/>
      <c r="G443" s="283"/>
      <c r="H443" s="165"/>
      <c r="I443" s="296">
        <f>I444+I463</f>
        <v>1099.3000000000002</v>
      </c>
      <c r="J443" s="296">
        <f>J444+J463</f>
        <v>1099.3000000000002</v>
      </c>
      <c r="K443" s="296">
        <f>K444+K463</f>
        <v>1099.3000000000002</v>
      </c>
    </row>
    <row r="444" spans="2:11" ht="17.25" customHeight="1">
      <c r="B444" s="363" t="s">
        <v>276</v>
      </c>
      <c r="C444" s="314"/>
      <c r="D444" s="182">
        <v>1000</v>
      </c>
      <c r="E444" s="182">
        <v>1004</v>
      </c>
      <c r="F444" s="182" t="s">
        <v>277</v>
      </c>
      <c r="G444" s="299"/>
      <c r="H444" s="299"/>
      <c r="I444" s="296">
        <f>I445+I449+I453+I459+I470</f>
        <v>519.7</v>
      </c>
      <c r="J444" s="296">
        <f>J445+J449+J453+J459+J470</f>
        <v>519.7</v>
      </c>
      <c r="K444" s="296">
        <f>K445+K449+K453+K459+K470</f>
        <v>519.7</v>
      </c>
    </row>
    <row r="445" spans="2:11" ht="27.75" customHeight="1" hidden="1">
      <c r="B445" s="305" t="s">
        <v>174</v>
      </c>
      <c r="C445" s="314"/>
      <c r="D445" s="182">
        <v>1000</v>
      </c>
      <c r="E445" s="182">
        <v>1004</v>
      </c>
      <c r="F445" s="364" t="s">
        <v>573</v>
      </c>
      <c r="G445" s="299"/>
      <c r="H445" s="299"/>
      <c r="I445" s="296">
        <f aca="true" t="shared" si="67" ref="I445:K447">I446</f>
        <v>0</v>
      </c>
      <c r="J445" s="296">
        <f t="shared" si="67"/>
        <v>0</v>
      </c>
      <c r="K445" s="296">
        <f t="shared" si="67"/>
        <v>0</v>
      </c>
    </row>
    <row r="446" spans="2:11" ht="12.75" customHeight="1" hidden="1">
      <c r="B446" s="167" t="s">
        <v>320</v>
      </c>
      <c r="C446" s="314"/>
      <c r="D446" s="182">
        <v>1000</v>
      </c>
      <c r="E446" s="182">
        <v>1004</v>
      </c>
      <c r="F446" s="364" t="s">
        <v>573</v>
      </c>
      <c r="G446" s="165" t="s">
        <v>319</v>
      </c>
      <c r="H446" s="299"/>
      <c r="I446" s="296">
        <f t="shared" si="67"/>
        <v>0</v>
      </c>
      <c r="J446" s="296">
        <f t="shared" si="67"/>
        <v>0</v>
      </c>
      <c r="K446" s="296">
        <f t="shared" si="67"/>
        <v>0</v>
      </c>
    </row>
    <row r="447" spans="2:11" ht="12.75" customHeight="1" hidden="1">
      <c r="B447" s="167" t="s">
        <v>574</v>
      </c>
      <c r="C447" s="314"/>
      <c r="D447" s="182">
        <v>1000</v>
      </c>
      <c r="E447" s="182">
        <v>1004</v>
      </c>
      <c r="F447" s="364" t="s">
        <v>573</v>
      </c>
      <c r="G447" s="165" t="s">
        <v>575</v>
      </c>
      <c r="H447" s="165"/>
      <c r="I447" s="296">
        <f t="shared" si="67"/>
        <v>0</v>
      </c>
      <c r="J447" s="296">
        <f t="shared" si="67"/>
        <v>0</v>
      </c>
      <c r="K447" s="296">
        <f t="shared" si="67"/>
        <v>0</v>
      </c>
    </row>
    <row r="448" spans="2:11" ht="14.25" customHeight="1" hidden="1">
      <c r="B448" s="167" t="s">
        <v>274</v>
      </c>
      <c r="C448" s="314"/>
      <c r="D448" s="182">
        <v>1000</v>
      </c>
      <c r="E448" s="182">
        <v>1004</v>
      </c>
      <c r="F448" s="364" t="s">
        <v>573</v>
      </c>
      <c r="G448" s="165" t="s">
        <v>575</v>
      </c>
      <c r="H448" s="165" t="s">
        <v>306</v>
      </c>
      <c r="I448" s="296"/>
      <c r="J448" s="296"/>
      <c r="K448" s="296"/>
    </row>
    <row r="449" spans="2:11" ht="91.5" customHeight="1" hidden="1">
      <c r="B449" s="339" t="s">
        <v>175</v>
      </c>
      <c r="C449" s="314"/>
      <c r="D449" s="182">
        <v>1000</v>
      </c>
      <c r="E449" s="182">
        <v>1004</v>
      </c>
      <c r="F449" s="166" t="s">
        <v>277</v>
      </c>
      <c r="G449" s="165"/>
      <c r="H449" s="165"/>
      <c r="I449" s="296">
        <f aca="true" t="shared" si="68" ref="I449:K451">I450</f>
        <v>0</v>
      </c>
      <c r="J449" s="296">
        <f t="shared" si="68"/>
        <v>0</v>
      </c>
      <c r="K449" s="296">
        <f t="shared" si="68"/>
        <v>0</v>
      </c>
    </row>
    <row r="450" spans="2:11" ht="15.75" customHeight="1" hidden="1">
      <c r="B450" s="167" t="s">
        <v>320</v>
      </c>
      <c r="C450" s="314"/>
      <c r="D450" s="182">
        <v>1000</v>
      </c>
      <c r="E450" s="182">
        <v>1004</v>
      </c>
      <c r="F450" s="166" t="s">
        <v>578</v>
      </c>
      <c r="G450" s="165" t="s">
        <v>319</v>
      </c>
      <c r="H450" s="165"/>
      <c r="I450" s="296">
        <f t="shared" si="68"/>
        <v>0</v>
      </c>
      <c r="J450" s="296">
        <f t="shared" si="68"/>
        <v>0</v>
      </c>
      <c r="K450" s="296">
        <f t="shared" si="68"/>
        <v>0</v>
      </c>
    </row>
    <row r="451" spans="2:11" ht="16.5" customHeight="1" hidden="1">
      <c r="B451" s="167" t="s">
        <v>574</v>
      </c>
      <c r="C451" s="314"/>
      <c r="D451" s="182">
        <v>1000</v>
      </c>
      <c r="E451" s="182">
        <v>1004</v>
      </c>
      <c r="F451" s="166" t="s">
        <v>578</v>
      </c>
      <c r="G451" s="165" t="s">
        <v>575</v>
      </c>
      <c r="H451" s="165"/>
      <c r="I451" s="296">
        <f t="shared" si="68"/>
        <v>0</v>
      </c>
      <c r="J451" s="296">
        <f t="shared" si="68"/>
        <v>0</v>
      </c>
      <c r="K451" s="296">
        <f t="shared" si="68"/>
        <v>0</v>
      </c>
    </row>
    <row r="452" spans="2:11" ht="12.75" customHeight="1" hidden="1">
      <c r="B452" s="167" t="s">
        <v>273</v>
      </c>
      <c r="C452" s="314"/>
      <c r="D452" s="182">
        <v>1000</v>
      </c>
      <c r="E452" s="182">
        <v>1004</v>
      </c>
      <c r="F452" s="166" t="s">
        <v>578</v>
      </c>
      <c r="G452" s="165" t="s">
        <v>575</v>
      </c>
      <c r="H452" s="165" t="s">
        <v>332</v>
      </c>
      <c r="I452" s="296"/>
      <c r="J452" s="296"/>
      <c r="K452" s="296"/>
    </row>
    <row r="453" spans="2:11" ht="27.75" customHeight="1">
      <c r="B453" s="313" t="s">
        <v>176</v>
      </c>
      <c r="C453" s="314"/>
      <c r="D453" s="182">
        <v>1000</v>
      </c>
      <c r="E453" s="182">
        <v>1004</v>
      </c>
      <c r="F453" s="166" t="s">
        <v>277</v>
      </c>
      <c r="G453" s="299"/>
      <c r="H453" s="299"/>
      <c r="I453" s="296">
        <f>I454</f>
        <v>469.7</v>
      </c>
      <c r="J453" s="296">
        <f>J454</f>
        <v>469.7</v>
      </c>
      <c r="K453" s="296">
        <f>K454</f>
        <v>469.7</v>
      </c>
    </row>
    <row r="454" spans="2:11" ht="14.25" customHeight="1">
      <c r="B454" s="167" t="s">
        <v>320</v>
      </c>
      <c r="C454" s="314"/>
      <c r="D454" s="182">
        <v>1000</v>
      </c>
      <c r="E454" s="182">
        <v>1004</v>
      </c>
      <c r="F454" s="166" t="s">
        <v>579</v>
      </c>
      <c r="G454" s="165" t="s">
        <v>319</v>
      </c>
      <c r="H454" s="165"/>
      <c r="I454" s="296">
        <f>I455+I457</f>
        <v>469.7</v>
      </c>
      <c r="J454" s="296">
        <f>J455+J457</f>
        <v>469.7</v>
      </c>
      <c r="K454" s="296">
        <f>K455+K457</f>
        <v>469.7</v>
      </c>
    </row>
    <row r="455" spans="2:11" ht="13.5" customHeight="1">
      <c r="B455" s="167" t="s">
        <v>574</v>
      </c>
      <c r="C455" s="314"/>
      <c r="D455" s="182">
        <v>1000</v>
      </c>
      <c r="E455" s="182">
        <v>1004</v>
      </c>
      <c r="F455" s="166" t="s">
        <v>579</v>
      </c>
      <c r="G455" s="165" t="s">
        <v>575</v>
      </c>
      <c r="H455" s="165"/>
      <c r="I455" s="296">
        <f>I456</f>
        <v>399.4</v>
      </c>
      <c r="J455" s="296">
        <f>J456</f>
        <v>399.4</v>
      </c>
      <c r="K455" s="296">
        <f>K456</f>
        <v>399.4</v>
      </c>
    </row>
    <row r="456" spans="2:11" ht="12.75" customHeight="1">
      <c r="B456" s="167" t="s">
        <v>273</v>
      </c>
      <c r="C456" s="314"/>
      <c r="D456" s="182">
        <v>1000</v>
      </c>
      <c r="E456" s="182">
        <v>1004</v>
      </c>
      <c r="F456" s="166" t="s">
        <v>579</v>
      </c>
      <c r="G456" s="165" t="s">
        <v>575</v>
      </c>
      <c r="H456" s="165">
        <v>3</v>
      </c>
      <c r="I456" s="296">
        <v>399.4</v>
      </c>
      <c r="J456" s="296">
        <v>399.4</v>
      </c>
      <c r="K456" s="296">
        <v>399.4</v>
      </c>
    </row>
    <row r="457" spans="2:11" ht="16.5" customHeight="1">
      <c r="B457" s="167" t="s">
        <v>322</v>
      </c>
      <c r="C457" s="314"/>
      <c r="D457" s="182">
        <v>1000</v>
      </c>
      <c r="E457" s="182">
        <v>1004</v>
      </c>
      <c r="F457" s="166" t="s">
        <v>579</v>
      </c>
      <c r="G457" s="165" t="s">
        <v>321</v>
      </c>
      <c r="H457" s="165"/>
      <c r="I457" s="296">
        <f>I458</f>
        <v>70.3</v>
      </c>
      <c r="J457" s="296">
        <f>J458</f>
        <v>70.3</v>
      </c>
      <c r="K457" s="296">
        <f>K458</f>
        <v>70.3</v>
      </c>
    </row>
    <row r="458" spans="2:11" ht="16.5" customHeight="1">
      <c r="B458" s="167" t="s">
        <v>273</v>
      </c>
      <c r="C458" s="314"/>
      <c r="D458" s="182">
        <v>1000</v>
      </c>
      <c r="E458" s="182">
        <v>1004</v>
      </c>
      <c r="F458" s="166" t="s">
        <v>579</v>
      </c>
      <c r="G458" s="165" t="s">
        <v>321</v>
      </c>
      <c r="H458" s="165" t="s">
        <v>332</v>
      </c>
      <c r="I458" s="296">
        <v>70.3</v>
      </c>
      <c r="J458" s="296">
        <v>70.3</v>
      </c>
      <c r="K458" s="296">
        <v>70.3</v>
      </c>
    </row>
    <row r="459" spans="2:11" ht="53.25" customHeight="1" hidden="1">
      <c r="B459" s="306" t="s">
        <v>580</v>
      </c>
      <c r="C459" s="332"/>
      <c r="D459" s="182">
        <v>1000</v>
      </c>
      <c r="E459" s="182">
        <v>1004</v>
      </c>
      <c r="F459" s="81" t="s">
        <v>581</v>
      </c>
      <c r="G459" s="165"/>
      <c r="H459" s="165"/>
      <c r="I459" s="296">
        <f aca="true" t="shared" si="69" ref="I459:K461">I460</f>
        <v>0</v>
      </c>
      <c r="J459" s="296">
        <f t="shared" si="69"/>
        <v>0</v>
      </c>
      <c r="K459" s="296">
        <f t="shared" si="69"/>
        <v>0</v>
      </c>
    </row>
    <row r="460" spans="2:11" ht="14.25" customHeight="1" hidden="1">
      <c r="B460" s="164" t="s">
        <v>288</v>
      </c>
      <c r="C460" s="332"/>
      <c r="D460" s="182">
        <v>1000</v>
      </c>
      <c r="E460" s="182">
        <v>1004</v>
      </c>
      <c r="F460" s="81" t="s">
        <v>581</v>
      </c>
      <c r="G460" s="165" t="s">
        <v>319</v>
      </c>
      <c r="H460" s="165"/>
      <c r="I460" s="296">
        <f t="shared" si="69"/>
        <v>0</v>
      </c>
      <c r="J460" s="296">
        <f t="shared" si="69"/>
        <v>0</v>
      </c>
      <c r="K460" s="296">
        <f t="shared" si="69"/>
        <v>0</v>
      </c>
    </row>
    <row r="461" spans="2:11" ht="14.25" customHeight="1" hidden="1">
      <c r="B461" s="164" t="s">
        <v>290</v>
      </c>
      <c r="C461" s="314"/>
      <c r="D461" s="182">
        <v>1000</v>
      </c>
      <c r="E461" s="182">
        <v>1004</v>
      </c>
      <c r="F461" s="81" t="s">
        <v>581</v>
      </c>
      <c r="G461" s="165" t="s">
        <v>321</v>
      </c>
      <c r="H461" s="165"/>
      <c r="I461" s="296">
        <f t="shared" si="69"/>
        <v>0</v>
      </c>
      <c r="J461" s="296">
        <f t="shared" si="69"/>
        <v>0</v>
      </c>
      <c r="K461" s="296">
        <f t="shared" si="69"/>
        <v>0</v>
      </c>
    </row>
    <row r="462" spans="2:11" ht="12.75" customHeight="1" hidden="1">
      <c r="B462" s="167" t="s">
        <v>273</v>
      </c>
      <c r="C462" s="314"/>
      <c r="D462" s="182">
        <v>1000</v>
      </c>
      <c r="E462" s="182">
        <v>1004</v>
      </c>
      <c r="F462" s="81" t="s">
        <v>581</v>
      </c>
      <c r="G462" s="165" t="s">
        <v>321</v>
      </c>
      <c r="H462" s="165" t="s">
        <v>332</v>
      </c>
      <c r="I462" s="296"/>
      <c r="J462" s="296"/>
      <c r="K462" s="296"/>
    </row>
    <row r="463" spans="2:11" ht="12.75" customHeight="1">
      <c r="B463" s="287" t="s">
        <v>625</v>
      </c>
      <c r="C463" s="314"/>
      <c r="D463" s="182">
        <v>1000</v>
      </c>
      <c r="E463" s="182">
        <v>1004</v>
      </c>
      <c r="F463" s="81" t="s">
        <v>569</v>
      </c>
      <c r="G463" s="165"/>
      <c r="H463" s="165"/>
      <c r="I463" s="296">
        <f aca="true" t="shared" si="70" ref="I463:K465">I464</f>
        <v>579.6</v>
      </c>
      <c r="J463" s="296">
        <f t="shared" si="70"/>
        <v>579.6</v>
      </c>
      <c r="K463" s="296">
        <f t="shared" si="70"/>
        <v>579.6</v>
      </c>
    </row>
    <row r="464" spans="2:11" ht="27.75" customHeight="1">
      <c r="B464" s="365" t="s">
        <v>570</v>
      </c>
      <c r="C464" s="314"/>
      <c r="D464" s="182">
        <v>1000</v>
      </c>
      <c r="E464" s="182">
        <v>1004</v>
      </c>
      <c r="F464" s="366" t="s">
        <v>572</v>
      </c>
      <c r="G464" s="165"/>
      <c r="H464" s="165"/>
      <c r="I464" s="296">
        <f t="shared" si="70"/>
        <v>579.6</v>
      </c>
      <c r="J464" s="296">
        <f t="shared" si="70"/>
        <v>579.6</v>
      </c>
      <c r="K464" s="296">
        <f t="shared" si="70"/>
        <v>579.6</v>
      </c>
    </row>
    <row r="465" spans="2:11" ht="12.75" customHeight="1">
      <c r="B465" s="340" t="s">
        <v>320</v>
      </c>
      <c r="C465" s="314"/>
      <c r="D465" s="182">
        <v>1000</v>
      </c>
      <c r="E465" s="182">
        <v>1004</v>
      </c>
      <c r="F465" s="366" t="s">
        <v>572</v>
      </c>
      <c r="G465" s="165" t="s">
        <v>319</v>
      </c>
      <c r="H465" s="165"/>
      <c r="I465" s="296">
        <f t="shared" si="70"/>
        <v>579.6</v>
      </c>
      <c r="J465" s="296">
        <f t="shared" si="70"/>
        <v>579.6</v>
      </c>
      <c r="K465" s="296">
        <f t="shared" si="70"/>
        <v>579.6</v>
      </c>
    </row>
    <row r="466" spans="2:11" ht="12.75" customHeight="1">
      <c r="B466" s="340" t="s">
        <v>322</v>
      </c>
      <c r="C466" s="314"/>
      <c r="D466" s="182">
        <v>1000</v>
      </c>
      <c r="E466" s="182">
        <v>1004</v>
      </c>
      <c r="F466" s="366" t="s">
        <v>572</v>
      </c>
      <c r="G466" s="165" t="s">
        <v>321</v>
      </c>
      <c r="H466" s="165"/>
      <c r="I466" s="296">
        <f>I467+I468+I469</f>
        <v>579.6</v>
      </c>
      <c r="J466" s="296">
        <f>J467+J468+J469</f>
        <v>579.6</v>
      </c>
      <c r="K466" s="296">
        <f>K467+K468+K469</f>
        <v>579.6</v>
      </c>
    </row>
    <row r="467" spans="2:11" ht="12.75" customHeight="1">
      <c r="B467" s="167" t="s">
        <v>272</v>
      </c>
      <c r="C467" s="314"/>
      <c r="D467" s="182">
        <v>1000</v>
      </c>
      <c r="E467" s="182">
        <v>1004</v>
      </c>
      <c r="F467" s="366" t="s">
        <v>572</v>
      </c>
      <c r="G467" s="165" t="s">
        <v>321</v>
      </c>
      <c r="H467" s="165" t="s">
        <v>296</v>
      </c>
      <c r="I467" s="296">
        <v>295.6</v>
      </c>
      <c r="J467" s="296">
        <v>424.3</v>
      </c>
      <c r="K467" s="296">
        <v>424.7</v>
      </c>
    </row>
    <row r="468" spans="2:11" ht="12.75" customHeight="1">
      <c r="B468" s="167" t="s">
        <v>273</v>
      </c>
      <c r="C468" s="314"/>
      <c r="D468" s="182">
        <v>1000</v>
      </c>
      <c r="E468" s="182">
        <v>1004</v>
      </c>
      <c r="F468" s="366" t="s">
        <v>572</v>
      </c>
      <c r="G468" s="165" t="s">
        <v>321</v>
      </c>
      <c r="H468" s="165" t="s">
        <v>332</v>
      </c>
      <c r="I468" s="296">
        <v>284</v>
      </c>
      <c r="J468" s="296">
        <v>155.3</v>
      </c>
      <c r="K468" s="296">
        <v>154.9</v>
      </c>
    </row>
    <row r="469" spans="2:11" ht="12.75" customHeight="1">
      <c r="B469" s="167" t="s">
        <v>274</v>
      </c>
      <c r="C469" s="314"/>
      <c r="D469" s="182">
        <v>1000</v>
      </c>
      <c r="E469" s="182">
        <v>1004</v>
      </c>
      <c r="F469" s="366" t="s">
        <v>572</v>
      </c>
      <c r="G469" s="165" t="s">
        <v>321</v>
      </c>
      <c r="H469" s="165" t="s">
        <v>306</v>
      </c>
      <c r="I469" s="296"/>
      <c r="J469" s="296"/>
      <c r="K469" s="296"/>
    </row>
    <row r="470" spans="2:11" ht="40.5" customHeight="1">
      <c r="B470" s="313" t="s">
        <v>582</v>
      </c>
      <c r="C470" s="314"/>
      <c r="D470" s="182">
        <v>1000</v>
      </c>
      <c r="E470" s="182">
        <v>1004</v>
      </c>
      <c r="F470" s="182" t="s">
        <v>583</v>
      </c>
      <c r="G470" s="165"/>
      <c r="H470" s="165"/>
      <c r="I470" s="296">
        <f aca="true" t="shared" si="71" ref="I470:K472">I471</f>
        <v>50</v>
      </c>
      <c r="J470" s="296">
        <f t="shared" si="71"/>
        <v>50</v>
      </c>
      <c r="K470" s="296">
        <f t="shared" si="71"/>
        <v>50</v>
      </c>
    </row>
    <row r="471" spans="2:11" ht="14.25" customHeight="1">
      <c r="B471" s="167" t="s">
        <v>320</v>
      </c>
      <c r="C471" s="314"/>
      <c r="D471" s="182">
        <v>1000</v>
      </c>
      <c r="E471" s="182">
        <v>1004</v>
      </c>
      <c r="F471" s="182" t="s">
        <v>583</v>
      </c>
      <c r="G471" s="165" t="s">
        <v>319</v>
      </c>
      <c r="H471" s="165"/>
      <c r="I471" s="296">
        <f t="shared" si="71"/>
        <v>50</v>
      </c>
      <c r="J471" s="296">
        <f t="shared" si="71"/>
        <v>50</v>
      </c>
      <c r="K471" s="296">
        <f t="shared" si="71"/>
        <v>50</v>
      </c>
    </row>
    <row r="472" spans="2:11" ht="14.25" customHeight="1">
      <c r="B472" s="167" t="s">
        <v>574</v>
      </c>
      <c r="C472" s="314"/>
      <c r="D472" s="182">
        <v>1000</v>
      </c>
      <c r="E472" s="182">
        <v>1004</v>
      </c>
      <c r="F472" s="182" t="s">
        <v>583</v>
      </c>
      <c r="G472" s="165" t="s">
        <v>575</v>
      </c>
      <c r="H472" s="165"/>
      <c r="I472" s="296">
        <f t="shared" si="71"/>
        <v>50</v>
      </c>
      <c r="J472" s="296">
        <f t="shared" si="71"/>
        <v>50</v>
      </c>
      <c r="K472" s="296">
        <f t="shared" si="71"/>
        <v>50</v>
      </c>
    </row>
    <row r="473" spans="2:11" ht="15" customHeight="1">
      <c r="B473" s="167" t="s">
        <v>273</v>
      </c>
      <c r="C473" s="314"/>
      <c r="D473" s="182">
        <v>1000</v>
      </c>
      <c r="E473" s="182">
        <v>1004</v>
      </c>
      <c r="F473" s="182" t="s">
        <v>583</v>
      </c>
      <c r="G473" s="165" t="s">
        <v>575</v>
      </c>
      <c r="H473" s="165">
        <v>3</v>
      </c>
      <c r="I473" s="296">
        <v>50</v>
      </c>
      <c r="J473" s="296">
        <v>50</v>
      </c>
      <c r="K473" s="296">
        <v>50</v>
      </c>
    </row>
    <row r="474" spans="2:11" ht="15" customHeight="1">
      <c r="B474" s="315" t="s">
        <v>250</v>
      </c>
      <c r="C474" s="314"/>
      <c r="D474" s="302" t="s">
        <v>243</v>
      </c>
      <c r="E474" s="302" t="s">
        <v>251</v>
      </c>
      <c r="F474" s="165"/>
      <c r="G474" s="165"/>
      <c r="H474" s="165"/>
      <c r="I474" s="296">
        <f>I475+I487+I491</f>
        <v>1782.1000000000001</v>
      </c>
      <c r="J474" s="296">
        <f>J475</f>
        <v>1322.5</v>
      </c>
      <c r="K474" s="296">
        <f>K475</f>
        <v>1322.5</v>
      </c>
    </row>
    <row r="475" spans="2:11" ht="12.75" customHeight="1">
      <c r="B475" s="164" t="s">
        <v>276</v>
      </c>
      <c r="C475" s="295"/>
      <c r="D475" s="165" t="s">
        <v>243</v>
      </c>
      <c r="E475" s="165" t="s">
        <v>251</v>
      </c>
      <c r="F475" s="182" t="s">
        <v>277</v>
      </c>
      <c r="G475" s="165"/>
      <c r="H475" s="165"/>
      <c r="I475" s="296">
        <f>I476+I483</f>
        <v>1348.5</v>
      </c>
      <c r="J475" s="296">
        <f>J476</f>
        <v>1322.5</v>
      </c>
      <c r="K475" s="296">
        <f>K476</f>
        <v>1322.5</v>
      </c>
    </row>
    <row r="476" spans="2:11" ht="28.5">
      <c r="B476" s="313" t="s">
        <v>587</v>
      </c>
      <c r="C476" s="295"/>
      <c r="D476" s="165" t="s">
        <v>243</v>
      </c>
      <c r="E476" s="165" t="s">
        <v>251</v>
      </c>
      <c r="F476" s="166" t="s">
        <v>588</v>
      </c>
      <c r="G476" s="165"/>
      <c r="H476" s="165"/>
      <c r="I476" s="296">
        <f>I477+I480</f>
        <v>1322.5</v>
      </c>
      <c r="J476" s="296">
        <f>J477+J480</f>
        <v>1322.5</v>
      </c>
      <c r="K476" s="296">
        <f>K477+K480</f>
        <v>1322.5</v>
      </c>
    </row>
    <row r="477" spans="2:11" ht="32.25" customHeight="1">
      <c r="B477" s="306" t="s">
        <v>280</v>
      </c>
      <c r="C477" s="295"/>
      <c r="D477" s="165" t="s">
        <v>243</v>
      </c>
      <c r="E477" s="165" t="s">
        <v>251</v>
      </c>
      <c r="F477" s="166" t="s">
        <v>588</v>
      </c>
      <c r="G477" s="165" t="s">
        <v>281</v>
      </c>
      <c r="H477" s="165"/>
      <c r="I477" s="296">
        <f aca="true" t="shared" si="72" ref="I477:K478">I478</f>
        <v>1171.6</v>
      </c>
      <c r="J477" s="296">
        <f t="shared" si="72"/>
        <v>1238.5</v>
      </c>
      <c r="K477" s="296">
        <f t="shared" si="72"/>
        <v>1238.5</v>
      </c>
    </row>
    <row r="478" spans="2:11" ht="14.25" customHeight="1">
      <c r="B478" s="167" t="s">
        <v>282</v>
      </c>
      <c r="C478" s="304"/>
      <c r="D478" s="165" t="s">
        <v>243</v>
      </c>
      <c r="E478" s="165" t="s">
        <v>251</v>
      </c>
      <c r="F478" s="166" t="s">
        <v>588</v>
      </c>
      <c r="G478" s="165" t="s">
        <v>283</v>
      </c>
      <c r="H478" s="165"/>
      <c r="I478" s="296">
        <f t="shared" si="72"/>
        <v>1171.6</v>
      </c>
      <c r="J478" s="296">
        <f t="shared" si="72"/>
        <v>1238.5</v>
      </c>
      <c r="K478" s="296">
        <f t="shared" si="72"/>
        <v>1238.5</v>
      </c>
    </row>
    <row r="479" spans="2:11" ht="12.75" customHeight="1">
      <c r="B479" s="167" t="s">
        <v>273</v>
      </c>
      <c r="C479" s="314"/>
      <c r="D479" s="165" t="s">
        <v>243</v>
      </c>
      <c r="E479" s="165" t="s">
        <v>251</v>
      </c>
      <c r="F479" s="166" t="s">
        <v>588</v>
      </c>
      <c r="G479" s="165" t="s">
        <v>283</v>
      </c>
      <c r="H479" s="165">
        <v>3</v>
      </c>
      <c r="I479" s="296">
        <v>1171.6</v>
      </c>
      <c r="J479" s="296">
        <v>1238.5</v>
      </c>
      <c r="K479" s="296">
        <v>1238.5</v>
      </c>
    </row>
    <row r="480" spans="2:11" ht="12.75" customHeight="1">
      <c r="B480" s="164" t="s">
        <v>288</v>
      </c>
      <c r="C480" s="314"/>
      <c r="D480" s="165" t="s">
        <v>243</v>
      </c>
      <c r="E480" s="165" t="s">
        <v>251</v>
      </c>
      <c r="F480" s="166" t="s">
        <v>588</v>
      </c>
      <c r="G480" s="165" t="s">
        <v>289</v>
      </c>
      <c r="H480" s="165"/>
      <c r="I480" s="296">
        <f aca="true" t="shared" si="73" ref="I480:K481">I481</f>
        <v>150.9</v>
      </c>
      <c r="J480" s="296">
        <f t="shared" si="73"/>
        <v>84</v>
      </c>
      <c r="K480" s="296">
        <f t="shared" si="73"/>
        <v>84</v>
      </c>
    </row>
    <row r="481" spans="2:11" ht="12.75" customHeight="1">
      <c r="B481" s="164" t="s">
        <v>290</v>
      </c>
      <c r="C481" s="314"/>
      <c r="D481" s="165" t="s">
        <v>243</v>
      </c>
      <c r="E481" s="165" t="s">
        <v>251</v>
      </c>
      <c r="F481" s="166" t="s">
        <v>588</v>
      </c>
      <c r="G481" s="165" t="s">
        <v>291</v>
      </c>
      <c r="H481" s="165"/>
      <c r="I481" s="296">
        <f t="shared" si="73"/>
        <v>150.9</v>
      </c>
      <c r="J481" s="296">
        <f t="shared" si="73"/>
        <v>84</v>
      </c>
      <c r="K481" s="296">
        <f t="shared" si="73"/>
        <v>84</v>
      </c>
    </row>
    <row r="482" spans="2:11" ht="12.75" customHeight="1">
      <c r="B482" s="167" t="s">
        <v>273</v>
      </c>
      <c r="C482" s="314"/>
      <c r="D482" s="165" t="s">
        <v>243</v>
      </c>
      <c r="E482" s="165" t="s">
        <v>251</v>
      </c>
      <c r="F482" s="166" t="s">
        <v>588</v>
      </c>
      <c r="G482" s="165" t="s">
        <v>291</v>
      </c>
      <c r="H482" s="165">
        <v>3</v>
      </c>
      <c r="I482" s="296">
        <v>150.9</v>
      </c>
      <c r="J482" s="296">
        <v>84</v>
      </c>
      <c r="K482" s="296">
        <v>84</v>
      </c>
    </row>
    <row r="483" spans="2:11" ht="42.75">
      <c r="B483" s="309" t="s">
        <v>284</v>
      </c>
      <c r="C483" s="314"/>
      <c r="D483" s="165" t="s">
        <v>243</v>
      </c>
      <c r="E483" s="165" t="s">
        <v>251</v>
      </c>
      <c r="F483" s="182" t="s">
        <v>285</v>
      </c>
      <c r="G483" s="165"/>
      <c r="H483" s="165"/>
      <c r="I483" s="296">
        <f aca="true" t="shared" si="74" ref="I483:K485">I484</f>
        <v>26</v>
      </c>
      <c r="J483" s="296">
        <f t="shared" si="74"/>
        <v>0</v>
      </c>
      <c r="K483" s="296">
        <f t="shared" si="74"/>
        <v>0</v>
      </c>
    </row>
    <row r="484" spans="2:11" ht="31.5" customHeight="1">
      <c r="B484" s="185" t="s">
        <v>280</v>
      </c>
      <c r="C484" s="314"/>
      <c r="D484" s="165" t="s">
        <v>243</v>
      </c>
      <c r="E484" s="165" t="s">
        <v>251</v>
      </c>
      <c r="F484" s="182" t="s">
        <v>285</v>
      </c>
      <c r="G484" s="165" t="s">
        <v>281</v>
      </c>
      <c r="H484" s="165"/>
      <c r="I484" s="296">
        <f t="shared" si="74"/>
        <v>26</v>
      </c>
      <c r="J484" s="296">
        <f t="shared" si="74"/>
        <v>0</v>
      </c>
      <c r="K484" s="296">
        <f t="shared" si="74"/>
        <v>0</v>
      </c>
    </row>
    <row r="485" spans="2:11" ht="12.75" customHeight="1">
      <c r="B485" s="167" t="s">
        <v>282</v>
      </c>
      <c r="C485" s="314"/>
      <c r="D485" s="165" t="s">
        <v>243</v>
      </c>
      <c r="E485" s="165" t="s">
        <v>251</v>
      </c>
      <c r="F485" s="182" t="s">
        <v>285</v>
      </c>
      <c r="G485" s="165" t="s">
        <v>283</v>
      </c>
      <c r="H485" s="165"/>
      <c r="I485" s="296">
        <f t="shared" si="74"/>
        <v>26</v>
      </c>
      <c r="J485" s="296">
        <f t="shared" si="74"/>
        <v>0</v>
      </c>
      <c r="K485" s="296">
        <f t="shared" si="74"/>
        <v>0</v>
      </c>
    </row>
    <row r="486" spans="2:11" ht="12.75" customHeight="1">
      <c r="B486" s="167" t="s">
        <v>273</v>
      </c>
      <c r="C486" s="314"/>
      <c r="D486" s="165" t="s">
        <v>243</v>
      </c>
      <c r="E486" s="165" t="s">
        <v>251</v>
      </c>
      <c r="F486" s="182" t="s">
        <v>285</v>
      </c>
      <c r="G486" s="165" t="s">
        <v>283</v>
      </c>
      <c r="H486" s="165">
        <v>3</v>
      </c>
      <c r="I486" s="296">
        <v>26</v>
      </c>
      <c r="J486" s="296"/>
      <c r="K486" s="296"/>
    </row>
    <row r="487" spans="2:11" ht="75.75" customHeight="1">
      <c r="B487" s="181" t="s">
        <v>354</v>
      </c>
      <c r="C487" s="314"/>
      <c r="D487" s="165" t="s">
        <v>243</v>
      </c>
      <c r="E487" s="165" t="s">
        <v>251</v>
      </c>
      <c r="F487" s="182" t="s">
        <v>277</v>
      </c>
      <c r="G487" s="165"/>
      <c r="H487" s="165"/>
      <c r="I487" s="296">
        <f aca="true" t="shared" si="75" ref="I487:K489">I488</f>
        <v>253.2</v>
      </c>
      <c r="J487" s="296">
        <f t="shared" si="75"/>
        <v>0</v>
      </c>
      <c r="K487" s="296">
        <f t="shared" si="75"/>
        <v>0</v>
      </c>
    </row>
    <row r="488" spans="2:11" ht="12.75" customHeight="1">
      <c r="B488" s="184" t="s">
        <v>288</v>
      </c>
      <c r="C488" s="314"/>
      <c r="D488" s="165" t="s">
        <v>243</v>
      </c>
      <c r="E488" s="165" t="s">
        <v>251</v>
      </c>
      <c r="F488" s="182" t="s">
        <v>355</v>
      </c>
      <c r="G488" s="165" t="s">
        <v>289</v>
      </c>
      <c r="H488" s="165"/>
      <c r="I488" s="296">
        <f t="shared" si="75"/>
        <v>253.2</v>
      </c>
      <c r="J488" s="296">
        <f t="shared" si="75"/>
        <v>0</v>
      </c>
      <c r="K488" s="296">
        <f t="shared" si="75"/>
        <v>0</v>
      </c>
    </row>
    <row r="489" spans="2:11" ht="12.75" customHeight="1">
      <c r="B489" s="184" t="s">
        <v>290</v>
      </c>
      <c r="C489" s="314"/>
      <c r="D489" s="165" t="s">
        <v>243</v>
      </c>
      <c r="E489" s="165" t="s">
        <v>251</v>
      </c>
      <c r="F489" s="182" t="s">
        <v>355</v>
      </c>
      <c r="G489" s="165" t="s">
        <v>291</v>
      </c>
      <c r="H489" s="165"/>
      <c r="I489" s="296">
        <f t="shared" si="75"/>
        <v>253.2</v>
      </c>
      <c r="J489" s="296">
        <f t="shared" si="75"/>
        <v>0</v>
      </c>
      <c r="K489" s="296">
        <f t="shared" si="75"/>
        <v>0</v>
      </c>
    </row>
    <row r="490" spans="2:11" ht="12.75" customHeight="1">
      <c r="B490" s="185" t="s">
        <v>274</v>
      </c>
      <c r="C490" s="314"/>
      <c r="D490" s="165" t="s">
        <v>243</v>
      </c>
      <c r="E490" s="165" t="s">
        <v>251</v>
      </c>
      <c r="F490" s="182" t="s">
        <v>355</v>
      </c>
      <c r="G490" s="165" t="s">
        <v>291</v>
      </c>
      <c r="H490" s="165" t="s">
        <v>306</v>
      </c>
      <c r="I490" s="296">
        <v>253.2</v>
      </c>
      <c r="J490" s="296"/>
      <c r="K490" s="296"/>
    </row>
    <row r="491" spans="2:11" ht="99.75">
      <c r="B491" s="181" t="s">
        <v>589</v>
      </c>
      <c r="C491" s="314"/>
      <c r="D491" s="165" t="s">
        <v>243</v>
      </c>
      <c r="E491" s="165" t="s">
        <v>251</v>
      </c>
      <c r="F491" s="182" t="s">
        <v>277</v>
      </c>
      <c r="G491" s="165"/>
      <c r="H491" s="165"/>
      <c r="I491" s="296">
        <f>I492+I495</f>
        <v>180.4</v>
      </c>
      <c r="J491" s="296">
        <f>J492+J495</f>
        <v>0</v>
      </c>
      <c r="K491" s="296">
        <f>K492+K495</f>
        <v>0</v>
      </c>
    </row>
    <row r="492" spans="2:11" ht="12.75" customHeight="1">
      <c r="B492" s="184" t="s">
        <v>288</v>
      </c>
      <c r="C492" s="314"/>
      <c r="D492" s="165" t="s">
        <v>243</v>
      </c>
      <c r="E492" s="165" t="s">
        <v>251</v>
      </c>
      <c r="F492" s="182" t="s">
        <v>590</v>
      </c>
      <c r="G492" s="165" t="s">
        <v>289</v>
      </c>
      <c r="H492" s="165"/>
      <c r="I492" s="296">
        <f aca="true" t="shared" si="76" ref="I492:K493">I493</f>
        <v>178.8</v>
      </c>
      <c r="J492" s="296">
        <f t="shared" si="76"/>
        <v>0</v>
      </c>
      <c r="K492" s="296">
        <f t="shared" si="76"/>
        <v>0</v>
      </c>
    </row>
    <row r="493" spans="2:11" ht="12.75" customHeight="1">
      <c r="B493" s="184" t="s">
        <v>290</v>
      </c>
      <c r="C493" s="314"/>
      <c r="D493" s="165" t="s">
        <v>243</v>
      </c>
      <c r="E493" s="165" t="s">
        <v>251</v>
      </c>
      <c r="F493" s="182" t="s">
        <v>590</v>
      </c>
      <c r="G493" s="165" t="s">
        <v>291</v>
      </c>
      <c r="H493" s="165"/>
      <c r="I493" s="296">
        <f t="shared" si="76"/>
        <v>178.8</v>
      </c>
      <c r="J493" s="296">
        <f t="shared" si="76"/>
        <v>0</v>
      </c>
      <c r="K493" s="296">
        <f t="shared" si="76"/>
        <v>0</v>
      </c>
    </row>
    <row r="494" spans="2:11" ht="12.75" customHeight="1">
      <c r="B494" s="167" t="s">
        <v>273</v>
      </c>
      <c r="C494" s="314"/>
      <c r="D494" s="165" t="s">
        <v>243</v>
      </c>
      <c r="E494" s="165" t="s">
        <v>251</v>
      </c>
      <c r="F494" s="182" t="s">
        <v>590</v>
      </c>
      <c r="G494" s="165" t="s">
        <v>291</v>
      </c>
      <c r="H494" s="165" t="s">
        <v>332</v>
      </c>
      <c r="I494" s="296">
        <v>178.8</v>
      </c>
      <c r="J494" s="296"/>
      <c r="K494" s="296"/>
    </row>
    <row r="495" spans="2:11" ht="12.75" customHeight="1">
      <c r="B495" s="164" t="s">
        <v>292</v>
      </c>
      <c r="C495" s="314"/>
      <c r="D495" s="165" t="s">
        <v>243</v>
      </c>
      <c r="E495" s="165" t="s">
        <v>251</v>
      </c>
      <c r="F495" s="182" t="s">
        <v>590</v>
      </c>
      <c r="G495" s="165" t="s">
        <v>293</v>
      </c>
      <c r="H495" s="165"/>
      <c r="I495" s="296">
        <f aca="true" t="shared" si="77" ref="I495:K496">I496</f>
        <v>1.6</v>
      </c>
      <c r="J495" s="296">
        <f t="shared" si="77"/>
        <v>0</v>
      </c>
      <c r="K495" s="296">
        <f t="shared" si="77"/>
        <v>0</v>
      </c>
    </row>
    <row r="496" spans="2:11" ht="12.75" customHeight="1">
      <c r="B496" s="164" t="s">
        <v>294</v>
      </c>
      <c r="C496" s="314"/>
      <c r="D496" s="165" t="s">
        <v>243</v>
      </c>
      <c r="E496" s="165" t="s">
        <v>251</v>
      </c>
      <c r="F496" s="182" t="s">
        <v>590</v>
      </c>
      <c r="G496" s="165" t="s">
        <v>295</v>
      </c>
      <c r="H496" s="165"/>
      <c r="I496" s="296">
        <f t="shared" si="77"/>
        <v>1.6</v>
      </c>
      <c r="J496" s="296">
        <f t="shared" si="77"/>
        <v>0</v>
      </c>
      <c r="K496" s="296">
        <f t="shared" si="77"/>
        <v>0</v>
      </c>
    </row>
    <row r="497" spans="2:11" ht="12.75" customHeight="1">
      <c r="B497" s="167" t="s">
        <v>273</v>
      </c>
      <c r="C497" s="314"/>
      <c r="D497" s="165" t="s">
        <v>243</v>
      </c>
      <c r="E497" s="165" t="s">
        <v>251</v>
      </c>
      <c r="F497" s="182" t="s">
        <v>590</v>
      </c>
      <c r="G497" s="165" t="s">
        <v>295</v>
      </c>
      <c r="H497" s="165" t="s">
        <v>332</v>
      </c>
      <c r="I497" s="296">
        <v>1.6</v>
      </c>
      <c r="J497" s="296"/>
      <c r="K497" s="296"/>
    </row>
    <row r="498" spans="2:11" ht="12.75" customHeight="1" hidden="1">
      <c r="B498" s="167"/>
      <c r="C498" s="314"/>
      <c r="D498" s="165" t="s">
        <v>243</v>
      </c>
      <c r="E498" s="165" t="s">
        <v>251</v>
      </c>
      <c r="F498" s="182"/>
      <c r="G498" s="165" t="s">
        <v>295</v>
      </c>
      <c r="H498" s="165"/>
      <c r="I498" s="183"/>
      <c r="J498" s="183"/>
      <c r="K498" s="183"/>
    </row>
    <row r="499" spans="2:11" ht="12.75" customHeight="1" hidden="1">
      <c r="B499" s="167"/>
      <c r="C499" s="314"/>
      <c r="D499" s="165" t="s">
        <v>243</v>
      </c>
      <c r="E499" s="165" t="s">
        <v>251</v>
      </c>
      <c r="F499" s="182"/>
      <c r="G499" s="165"/>
      <c r="H499" s="165"/>
      <c r="I499" s="183"/>
      <c r="J499" s="183"/>
      <c r="K499" s="183"/>
    </row>
    <row r="500" spans="2:12" ht="14.25" customHeight="1">
      <c r="B500" s="330" t="s">
        <v>626</v>
      </c>
      <c r="C500" s="367">
        <v>901</v>
      </c>
      <c r="D500" s="299"/>
      <c r="E500" s="299"/>
      <c r="F500" s="335"/>
      <c r="G500" s="299"/>
      <c r="H500" s="299"/>
      <c r="I500" s="290">
        <f>I506+I523+I530+I566+I608+I614+I602+I627</f>
        <v>26018.1</v>
      </c>
      <c r="J500" s="290">
        <f>J506+J523+J530+J566+J608+J614+J602+J627</f>
        <v>16507</v>
      </c>
      <c r="K500" s="290">
        <f>K506+K523+K530+K566+K608+K614+K602+K627</f>
        <v>20280</v>
      </c>
      <c r="L500" s="294">
        <f>L545+L557+L576+L626+L561+L593+L613+L553+L522+L529+L515+L512+L588</f>
        <v>-1592.2</v>
      </c>
    </row>
    <row r="501" spans="2:11" ht="12.75" customHeight="1" hidden="1">
      <c r="B501" s="164" t="s">
        <v>271</v>
      </c>
      <c r="C501" s="324"/>
      <c r="D501" s="299"/>
      <c r="E501" s="165"/>
      <c r="F501" s="165"/>
      <c r="G501" s="165"/>
      <c r="H501" s="165" t="s">
        <v>531</v>
      </c>
      <c r="I501" s="296"/>
      <c r="J501" s="296"/>
      <c r="K501" s="296"/>
    </row>
    <row r="502" spans="2:14" ht="12.75" customHeight="1">
      <c r="B502" s="164" t="s">
        <v>272</v>
      </c>
      <c r="C502" s="298"/>
      <c r="D502" s="299"/>
      <c r="E502" s="165"/>
      <c r="F502" s="165"/>
      <c r="G502" s="165"/>
      <c r="H502" s="283">
        <v>2</v>
      </c>
      <c r="I502" s="296">
        <f>I512+I515+I537+I541+I545+I557+I561+I565+I572+I576+I580+I584+I597+I613+I626+I518+I553+I634+I593</f>
        <v>21358.000000000004</v>
      </c>
      <c r="J502" s="296">
        <f>J512+J515+J537+J541+J545+J557+J561+J565+J572+J576+J580+J584+J597+J613+J626+J518+J553+J634</f>
        <v>12052.4</v>
      </c>
      <c r="K502" s="296">
        <f>K512+K515+K537+K541+K545+K557+K561+K565+K572+K576+K580+K584+K597+K613+K626+K518+K553+K634</f>
        <v>15797.6</v>
      </c>
      <c r="M502" s="271">
        <v>2</v>
      </c>
      <c r="N502" s="271">
        <f>L512+L545</f>
        <v>-1582.2</v>
      </c>
    </row>
    <row r="503" spans="2:14" ht="14.25" customHeight="1">
      <c r="B503" s="164" t="s">
        <v>273</v>
      </c>
      <c r="C503" s="298"/>
      <c r="D503" s="299"/>
      <c r="E503" s="165"/>
      <c r="F503" s="165"/>
      <c r="G503" s="165"/>
      <c r="H503" s="283">
        <v>3</v>
      </c>
      <c r="I503" s="296">
        <f>I550+I588+I601+I620+I522+I607</f>
        <v>3840.7999999999997</v>
      </c>
      <c r="J503" s="296">
        <f>J550+J588+J601+J620</f>
        <v>3655.6</v>
      </c>
      <c r="K503" s="296">
        <f>K550+K588+K601+K620</f>
        <v>3655.6</v>
      </c>
      <c r="M503" s="271">
        <v>3</v>
      </c>
      <c r="N503" s="271">
        <f>L588</f>
        <v>-10</v>
      </c>
    </row>
    <row r="504" spans="2:14" ht="12.75" customHeight="1">
      <c r="B504" s="164" t="s">
        <v>274</v>
      </c>
      <c r="C504" s="298"/>
      <c r="D504" s="299"/>
      <c r="E504" s="165"/>
      <c r="F504" s="165"/>
      <c r="G504" s="165"/>
      <c r="H504" s="283">
        <v>4</v>
      </c>
      <c r="I504" s="296">
        <f>I529</f>
        <v>819.3</v>
      </c>
      <c r="J504" s="296">
        <f>J529</f>
        <v>799</v>
      </c>
      <c r="K504" s="296">
        <f>K529</f>
        <v>826.8</v>
      </c>
      <c r="M504" s="271">
        <v>4</v>
      </c>
      <c r="N504" s="271">
        <f>L529</f>
        <v>0</v>
      </c>
    </row>
    <row r="505" spans="2:11" ht="12.75" customHeight="1" hidden="1">
      <c r="B505" s="164" t="s">
        <v>275</v>
      </c>
      <c r="C505" s="298"/>
      <c r="D505" s="299"/>
      <c r="E505" s="165"/>
      <c r="F505" s="165"/>
      <c r="G505" s="165"/>
      <c r="H505" s="283">
        <v>6</v>
      </c>
      <c r="I505" s="297"/>
      <c r="J505" s="297"/>
      <c r="K505" s="297"/>
    </row>
    <row r="506" spans="2:11" ht="12.75" customHeight="1">
      <c r="B506" s="291" t="s">
        <v>184</v>
      </c>
      <c r="C506" s="298"/>
      <c r="D506" s="299" t="s">
        <v>185</v>
      </c>
      <c r="E506" s="165"/>
      <c r="F506" s="165"/>
      <c r="G506" s="165"/>
      <c r="H506" s="283"/>
      <c r="I506" s="290">
        <f aca="true" t="shared" si="78" ref="I506:K507">I507</f>
        <v>3658</v>
      </c>
      <c r="J506" s="290">
        <f t="shared" si="78"/>
        <v>2277.5</v>
      </c>
      <c r="K506" s="290">
        <f t="shared" si="78"/>
        <v>2765.5</v>
      </c>
    </row>
    <row r="507" spans="2:11" ht="26.25" customHeight="1">
      <c r="B507" s="300" t="s">
        <v>194</v>
      </c>
      <c r="C507" s="314"/>
      <c r="D507" s="302" t="s">
        <v>185</v>
      </c>
      <c r="E507" s="302" t="s">
        <v>195</v>
      </c>
      <c r="F507" s="165"/>
      <c r="G507" s="165"/>
      <c r="H507" s="165"/>
      <c r="I507" s="296">
        <f t="shared" si="78"/>
        <v>3658</v>
      </c>
      <c r="J507" s="296">
        <f t="shared" si="78"/>
        <v>2277.5</v>
      </c>
      <c r="K507" s="296">
        <f t="shared" si="78"/>
        <v>2765.5</v>
      </c>
    </row>
    <row r="508" spans="2:11" ht="14.25" customHeight="1">
      <c r="B508" s="167" t="s">
        <v>276</v>
      </c>
      <c r="C508" s="304"/>
      <c r="D508" s="165" t="s">
        <v>185</v>
      </c>
      <c r="E508" s="165" t="s">
        <v>195</v>
      </c>
      <c r="F508" s="182" t="s">
        <v>277</v>
      </c>
      <c r="G508" s="165"/>
      <c r="H508" s="165"/>
      <c r="I508" s="296">
        <f>I509+I519</f>
        <v>3658</v>
      </c>
      <c r="J508" s="296">
        <f>J509</f>
        <v>2277.5</v>
      </c>
      <c r="K508" s="296">
        <f>K509</f>
        <v>2765.5</v>
      </c>
    </row>
    <row r="509" spans="2:11" ht="12.75" customHeight="1">
      <c r="B509" s="305" t="s">
        <v>302</v>
      </c>
      <c r="C509" s="304"/>
      <c r="D509" s="165" t="s">
        <v>185</v>
      </c>
      <c r="E509" s="165" t="s">
        <v>195</v>
      </c>
      <c r="F509" s="166" t="s">
        <v>303</v>
      </c>
      <c r="G509" s="165"/>
      <c r="H509" s="165"/>
      <c r="I509" s="296">
        <f>I510+I513+I516</f>
        <v>3573.8</v>
      </c>
      <c r="J509" s="296">
        <f>J510+J513</f>
        <v>2277.5</v>
      </c>
      <c r="K509" s="296">
        <f>K510+K513</f>
        <v>2765.5</v>
      </c>
    </row>
    <row r="510" spans="2:11" ht="41.25" customHeight="1">
      <c r="B510" s="306" t="s">
        <v>280</v>
      </c>
      <c r="C510" s="304"/>
      <c r="D510" s="165" t="s">
        <v>185</v>
      </c>
      <c r="E510" s="165" t="s">
        <v>195</v>
      </c>
      <c r="F510" s="166" t="s">
        <v>303</v>
      </c>
      <c r="G510" s="165" t="s">
        <v>281</v>
      </c>
      <c r="H510" s="165"/>
      <c r="I510" s="296">
        <f aca="true" t="shared" si="79" ref="I510:K511">I511</f>
        <v>3033.8</v>
      </c>
      <c r="J510" s="296">
        <f t="shared" si="79"/>
        <v>1966.5</v>
      </c>
      <c r="K510" s="296">
        <f t="shared" si="79"/>
        <v>2466.5</v>
      </c>
    </row>
    <row r="511" spans="2:11" ht="14.25" customHeight="1">
      <c r="B511" s="167" t="s">
        <v>282</v>
      </c>
      <c r="C511" s="310"/>
      <c r="D511" s="165" t="s">
        <v>185</v>
      </c>
      <c r="E511" s="165" t="s">
        <v>195</v>
      </c>
      <c r="F511" s="166" t="s">
        <v>303</v>
      </c>
      <c r="G511" s="165" t="s">
        <v>283</v>
      </c>
      <c r="H511" s="165"/>
      <c r="I511" s="296">
        <f t="shared" si="79"/>
        <v>3033.8</v>
      </c>
      <c r="J511" s="296">
        <f t="shared" si="79"/>
        <v>1966.5</v>
      </c>
      <c r="K511" s="296">
        <f t="shared" si="79"/>
        <v>2466.5</v>
      </c>
    </row>
    <row r="512" spans="2:12" ht="15" customHeight="1">
      <c r="B512" s="167" t="s">
        <v>272</v>
      </c>
      <c r="C512" s="310"/>
      <c r="D512" s="165" t="s">
        <v>185</v>
      </c>
      <c r="E512" s="165" t="s">
        <v>195</v>
      </c>
      <c r="F512" s="166" t="s">
        <v>303</v>
      </c>
      <c r="G512" s="165" t="s">
        <v>283</v>
      </c>
      <c r="H512" s="165">
        <v>2</v>
      </c>
      <c r="I512" s="296">
        <v>3033.8</v>
      </c>
      <c r="J512" s="296">
        <v>1966.5</v>
      </c>
      <c r="K512" s="296">
        <v>2466.5</v>
      </c>
      <c r="L512" s="271">
        <v>250</v>
      </c>
    </row>
    <row r="513" spans="2:11" ht="15" customHeight="1">
      <c r="B513" s="164" t="s">
        <v>288</v>
      </c>
      <c r="C513" s="310"/>
      <c r="D513" s="165" t="s">
        <v>185</v>
      </c>
      <c r="E513" s="165" t="s">
        <v>195</v>
      </c>
      <c r="F513" s="166" t="s">
        <v>303</v>
      </c>
      <c r="G513" s="165" t="s">
        <v>289</v>
      </c>
      <c r="H513" s="165"/>
      <c r="I513" s="296">
        <f aca="true" t="shared" si="80" ref="I513:K514">I514</f>
        <v>530</v>
      </c>
      <c r="J513" s="296">
        <f t="shared" si="80"/>
        <v>311</v>
      </c>
      <c r="K513" s="296">
        <f t="shared" si="80"/>
        <v>299</v>
      </c>
    </row>
    <row r="514" spans="2:11" ht="15" customHeight="1">
      <c r="B514" s="164" t="s">
        <v>290</v>
      </c>
      <c r="C514" s="310"/>
      <c r="D514" s="165" t="s">
        <v>185</v>
      </c>
      <c r="E514" s="165" t="s">
        <v>195</v>
      </c>
      <c r="F514" s="166" t="s">
        <v>303</v>
      </c>
      <c r="G514" s="165" t="s">
        <v>291</v>
      </c>
      <c r="H514" s="165"/>
      <c r="I514" s="296">
        <f t="shared" si="80"/>
        <v>530</v>
      </c>
      <c r="J514" s="296">
        <f t="shared" si="80"/>
        <v>311</v>
      </c>
      <c r="K514" s="296">
        <f t="shared" si="80"/>
        <v>299</v>
      </c>
    </row>
    <row r="515" spans="2:11" ht="15" customHeight="1">
      <c r="B515" s="167" t="s">
        <v>272</v>
      </c>
      <c r="C515" s="310"/>
      <c r="D515" s="165" t="s">
        <v>185</v>
      </c>
      <c r="E515" s="165" t="s">
        <v>195</v>
      </c>
      <c r="F515" s="166" t="s">
        <v>303</v>
      </c>
      <c r="G515" s="165" t="s">
        <v>291</v>
      </c>
      <c r="H515" s="165">
        <v>2</v>
      </c>
      <c r="I515" s="296">
        <v>530</v>
      </c>
      <c r="J515" s="296">
        <v>311</v>
      </c>
      <c r="K515" s="296">
        <v>299</v>
      </c>
    </row>
    <row r="516" spans="2:11" ht="15" customHeight="1">
      <c r="B516" s="307" t="s">
        <v>292</v>
      </c>
      <c r="C516" s="310"/>
      <c r="D516" s="165" t="s">
        <v>185</v>
      </c>
      <c r="E516" s="165" t="s">
        <v>195</v>
      </c>
      <c r="F516" s="166" t="s">
        <v>303</v>
      </c>
      <c r="G516" s="165" t="s">
        <v>293</v>
      </c>
      <c r="H516" s="165"/>
      <c r="I516" s="296">
        <f aca="true" t="shared" si="81" ref="I516:K517">I517</f>
        <v>10</v>
      </c>
      <c r="J516" s="296">
        <f t="shared" si="81"/>
        <v>0</v>
      </c>
      <c r="K516" s="296">
        <f t="shared" si="81"/>
        <v>0</v>
      </c>
    </row>
    <row r="517" spans="2:11" ht="15" customHeight="1">
      <c r="B517" s="307" t="s">
        <v>294</v>
      </c>
      <c r="C517" s="310"/>
      <c r="D517" s="165" t="s">
        <v>185</v>
      </c>
      <c r="E517" s="165" t="s">
        <v>195</v>
      </c>
      <c r="F517" s="166" t="s">
        <v>303</v>
      </c>
      <c r="G517" s="165" t="s">
        <v>295</v>
      </c>
      <c r="H517" s="165"/>
      <c r="I517" s="296">
        <f t="shared" si="81"/>
        <v>10</v>
      </c>
      <c r="J517" s="296">
        <f t="shared" si="81"/>
        <v>0</v>
      </c>
      <c r="K517" s="296">
        <f t="shared" si="81"/>
        <v>0</v>
      </c>
    </row>
    <row r="518" spans="2:11" ht="15" customHeight="1">
      <c r="B518" s="307" t="s">
        <v>272</v>
      </c>
      <c r="C518" s="310"/>
      <c r="D518" s="165" t="s">
        <v>185</v>
      </c>
      <c r="E518" s="165" t="s">
        <v>195</v>
      </c>
      <c r="F518" s="166" t="s">
        <v>303</v>
      </c>
      <c r="G518" s="165" t="s">
        <v>295</v>
      </c>
      <c r="H518" s="165" t="s">
        <v>296</v>
      </c>
      <c r="I518" s="296">
        <v>10</v>
      </c>
      <c r="J518" s="296"/>
      <c r="K518" s="296"/>
    </row>
    <row r="519" spans="2:11" ht="43.5" customHeight="1">
      <c r="B519" s="309" t="s">
        <v>284</v>
      </c>
      <c r="C519" s="310"/>
      <c r="D519" s="165" t="s">
        <v>185</v>
      </c>
      <c r="E519" s="165" t="s">
        <v>195</v>
      </c>
      <c r="F519" s="166" t="s">
        <v>285</v>
      </c>
      <c r="G519" s="165"/>
      <c r="H519" s="165"/>
      <c r="I519" s="296">
        <f aca="true" t="shared" si="82" ref="I519:K521">I520</f>
        <v>84.2</v>
      </c>
      <c r="J519" s="296">
        <f t="shared" si="82"/>
        <v>0</v>
      </c>
      <c r="K519" s="296">
        <f t="shared" si="82"/>
        <v>0</v>
      </c>
    </row>
    <row r="520" spans="2:11" ht="41.25" customHeight="1">
      <c r="B520" s="185" t="s">
        <v>280</v>
      </c>
      <c r="C520" s="310"/>
      <c r="D520" s="165" t="s">
        <v>185</v>
      </c>
      <c r="E520" s="165" t="s">
        <v>195</v>
      </c>
      <c r="F520" s="166" t="s">
        <v>285</v>
      </c>
      <c r="G520" s="165" t="s">
        <v>281</v>
      </c>
      <c r="H520" s="165"/>
      <c r="I520" s="296">
        <f t="shared" si="82"/>
        <v>84.2</v>
      </c>
      <c r="J520" s="296">
        <f t="shared" si="82"/>
        <v>0</v>
      </c>
      <c r="K520" s="296">
        <f t="shared" si="82"/>
        <v>0</v>
      </c>
    </row>
    <row r="521" spans="2:11" ht="15" customHeight="1">
      <c r="B521" s="167" t="s">
        <v>282</v>
      </c>
      <c r="C521" s="310"/>
      <c r="D521" s="165" t="s">
        <v>185</v>
      </c>
      <c r="E521" s="165" t="s">
        <v>195</v>
      </c>
      <c r="F521" s="166" t="s">
        <v>285</v>
      </c>
      <c r="G521" s="165" t="s">
        <v>283</v>
      </c>
      <c r="H521" s="165"/>
      <c r="I521" s="296">
        <f t="shared" si="82"/>
        <v>84.2</v>
      </c>
      <c r="J521" s="296">
        <f t="shared" si="82"/>
        <v>0</v>
      </c>
      <c r="K521" s="296">
        <f t="shared" si="82"/>
        <v>0</v>
      </c>
    </row>
    <row r="522" spans="2:11" ht="15" customHeight="1">
      <c r="B522" s="167" t="s">
        <v>273</v>
      </c>
      <c r="C522" s="310"/>
      <c r="D522" s="165" t="s">
        <v>185</v>
      </c>
      <c r="E522" s="165" t="s">
        <v>195</v>
      </c>
      <c r="F522" s="166" t="s">
        <v>285</v>
      </c>
      <c r="G522" s="165" t="s">
        <v>283</v>
      </c>
      <c r="H522" s="165" t="s">
        <v>332</v>
      </c>
      <c r="I522" s="296">
        <v>84.2</v>
      </c>
      <c r="J522" s="296"/>
      <c r="K522" s="296"/>
    </row>
    <row r="523" spans="2:11" ht="15" customHeight="1">
      <c r="B523" s="291" t="s">
        <v>200</v>
      </c>
      <c r="C523" s="310"/>
      <c r="D523" s="299" t="s">
        <v>201</v>
      </c>
      <c r="E523" s="299"/>
      <c r="F523" s="299"/>
      <c r="G523" s="299"/>
      <c r="H523" s="299"/>
      <c r="I523" s="290">
        <f>I526</f>
        <v>819.3</v>
      </c>
      <c r="J523" s="290">
        <f>J526</f>
        <v>799</v>
      </c>
      <c r="K523" s="290">
        <f>K526</f>
        <v>826.8</v>
      </c>
    </row>
    <row r="524" spans="2:11" ht="14.25" customHeight="1">
      <c r="B524" s="315" t="s">
        <v>202</v>
      </c>
      <c r="C524" s="310"/>
      <c r="D524" s="302" t="s">
        <v>201</v>
      </c>
      <c r="E524" s="302" t="s">
        <v>203</v>
      </c>
      <c r="F524" s="368"/>
      <c r="G524" s="165"/>
      <c r="H524" s="165"/>
      <c r="I524" s="296">
        <f aca="true" t="shared" si="83" ref="I524:K528">I525</f>
        <v>819.3</v>
      </c>
      <c r="J524" s="296">
        <f t="shared" si="83"/>
        <v>799</v>
      </c>
      <c r="K524" s="296">
        <f t="shared" si="83"/>
        <v>826.8</v>
      </c>
    </row>
    <row r="525" spans="2:11" ht="14.25" customHeight="1">
      <c r="B525" s="164" t="s">
        <v>276</v>
      </c>
      <c r="C525" s="310"/>
      <c r="D525" s="165" t="s">
        <v>201</v>
      </c>
      <c r="E525" s="165" t="s">
        <v>203</v>
      </c>
      <c r="F525" s="182" t="s">
        <v>277</v>
      </c>
      <c r="G525" s="299"/>
      <c r="H525" s="299"/>
      <c r="I525" s="296">
        <f t="shared" si="83"/>
        <v>819.3</v>
      </c>
      <c r="J525" s="296">
        <f t="shared" si="83"/>
        <v>799</v>
      </c>
      <c r="K525" s="296">
        <f t="shared" si="83"/>
        <v>826.8</v>
      </c>
    </row>
    <row r="526" spans="2:11" ht="26.25" customHeight="1">
      <c r="B526" s="305" t="s">
        <v>356</v>
      </c>
      <c r="C526" s="324"/>
      <c r="D526" s="165" t="s">
        <v>201</v>
      </c>
      <c r="E526" s="165" t="s">
        <v>203</v>
      </c>
      <c r="F526" s="165" t="s">
        <v>357</v>
      </c>
      <c r="G526" s="165"/>
      <c r="H526" s="165"/>
      <c r="I526" s="296">
        <f t="shared" si="83"/>
        <v>819.3</v>
      </c>
      <c r="J526" s="296">
        <f t="shared" si="83"/>
        <v>799</v>
      </c>
      <c r="K526" s="296">
        <f t="shared" si="83"/>
        <v>826.8</v>
      </c>
    </row>
    <row r="527" spans="2:11" ht="14.25" customHeight="1">
      <c r="B527" s="164" t="s">
        <v>358</v>
      </c>
      <c r="C527" s="298"/>
      <c r="D527" s="165" t="s">
        <v>201</v>
      </c>
      <c r="E527" s="165" t="s">
        <v>203</v>
      </c>
      <c r="F527" s="165" t="s">
        <v>357</v>
      </c>
      <c r="G527" s="165" t="s">
        <v>359</v>
      </c>
      <c r="H527" s="165"/>
      <c r="I527" s="296">
        <f t="shared" si="83"/>
        <v>819.3</v>
      </c>
      <c r="J527" s="296">
        <f t="shared" si="83"/>
        <v>799</v>
      </c>
      <c r="K527" s="296">
        <f t="shared" si="83"/>
        <v>826.8</v>
      </c>
    </row>
    <row r="528" spans="2:11" ht="14.25" customHeight="1">
      <c r="B528" s="164" t="s">
        <v>360</v>
      </c>
      <c r="C528" s="298"/>
      <c r="D528" s="165" t="s">
        <v>201</v>
      </c>
      <c r="E528" s="165" t="s">
        <v>203</v>
      </c>
      <c r="F528" s="165" t="s">
        <v>357</v>
      </c>
      <c r="G528" s="165" t="s">
        <v>361</v>
      </c>
      <c r="H528" s="165"/>
      <c r="I528" s="296">
        <f t="shared" si="83"/>
        <v>819.3</v>
      </c>
      <c r="J528" s="296">
        <f t="shared" si="83"/>
        <v>799</v>
      </c>
      <c r="K528" s="296">
        <f t="shared" si="83"/>
        <v>826.8</v>
      </c>
    </row>
    <row r="529" spans="2:11" ht="14.25" customHeight="1">
      <c r="B529" s="167" t="s">
        <v>274</v>
      </c>
      <c r="C529" s="304"/>
      <c r="D529" s="165" t="s">
        <v>201</v>
      </c>
      <c r="E529" s="165" t="s">
        <v>203</v>
      </c>
      <c r="F529" s="165" t="s">
        <v>357</v>
      </c>
      <c r="G529" s="165" t="s">
        <v>361</v>
      </c>
      <c r="H529" s="165" t="s">
        <v>306</v>
      </c>
      <c r="I529" s="296">
        <v>819.3</v>
      </c>
      <c r="J529" s="296">
        <v>799</v>
      </c>
      <c r="K529" s="296">
        <v>826.8</v>
      </c>
    </row>
    <row r="530" spans="2:11" ht="12.75" customHeight="1">
      <c r="B530" s="291" t="s">
        <v>204</v>
      </c>
      <c r="C530" s="314"/>
      <c r="D530" s="299" t="s">
        <v>205</v>
      </c>
      <c r="E530" s="165"/>
      <c r="F530" s="165"/>
      <c r="G530" s="165"/>
      <c r="H530" s="165"/>
      <c r="I530" s="296">
        <f aca="true" t="shared" si="84" ref="I530:K531">I531</f>
        <v>9112</v>
      </c>
      <c r="J530" s="296">
        <f t="shared" si="84"/>
        <v>6745.3</v>
      </c>
      <c r="K530" s="296">
        <f t="shared" si="84"/>
        <v>7530</v>
      </c>
    </row>
    <row r="531" spans="2:11" ht="12.75" customHeight="1">
      <c r="B531" s="315" t="s">
        <v>208</v>
      </c>
      <c r="C531" s="304"/>
      <c r="D531" s="302" t="s">
        <v>205</v>
      </c>
      <c r="E531" s="302" t="s">
        <v>209</v>
      </c>
      <c r="F531" s="165"/>
      <c r="G531" s="165"/>
      <c r="H531" s="165"/>
      <c r="I531" s="296">
        <f t="shared" si="84"/>
        <v>9112</v>
      </c>
      <c r="J531" s="296">
        <f t="shared" si="84"/>
        <v>6745.3</v>
      </c>
      <c r="K531" s="296">
        <f t="shared" si="84"/>
        <v>7530</v>
      </c>
    </row>
    <row r="532" spans="2:11" ht="26.25" customHeight="1">
      <c r="B532" s="316" t="s">
        <v>364</v>
      </c>
      <c r="C532" s="304"/>
      <c r="D532" s="165" t="s">
        <v>205</v>
      </c>
      <c r="E532" s="165" t="s">
        <v>209</v>
      </c>
      <c r="F532" s="317" t="s">
        <v>365</v>
      </c>
      <c r="G532" s="165"/>
      <c r="H532" s="165"/>
      <c r="I532" s="296">
        <f>I533+I538+I542+I554+I558+I562+I551</f>
        <v>9112</v>
      </c>
      <c r="J532" s="296">
        <f>J533+J538+J542+J554+J558+J562</f>
        <v>6745.3</v>
      </c>
      <c r="K532" s="296">
        <f>K533+K538+K542+K554+K558+K562</f>
        <v>7530</v>
      </c>
    </row>
    <row r="533" spans="2:11" ht="12.75" customHeight="1" hidden="1">
      <c r="B533" s="344" t="s">
        <v>366</v>
      </c>
      <c r="C533" s="304"/>
      <c r="D533" s="165" t="s">
        <v>205</v>
      </c>
      <c r="E533" s="165" t="s">
        <v>209</v>
      </c>
      <c r="F533" s="317" t="s">
        <v>367</v>
      </c>
      <c r="G533" s="165"/>
      <c r="H533" s="165"/>
      <c r="I533" s="296">
        <f>I535</f>
        <v>0</v>
      </c>
      <c r="J533" s="296">
        <f>J535</f>
        <v>0</v>
      </c>
      <c r="K533" s="296">
        <f>K535</f>
        <v>0</v>
      </c>
    </row>
    <row r="534" spans="2:11" ht="14.25" customHeight="1" hidden="1">
      <c r="B534" s="345"/>
      <c r="C534" s="304"/>
      <c r="D534" s="165"/>
      <c r="E534" s="165"/>
      <c r="F534" s="317"/>
      <c r="G534" s="165"/>
      <c r="H534" s="165"/>
      <c r="I534" s="296"/>
      <c r="J534" s="296"/>
      <c r="K534" s="296"/>
    </row>
    <row r="535" spans="2:11" ht="14.25" customHeight="1" hidden="1">
      <c r="B535" s="164" t="s">
        <v>288</v>
      </c>
      <c r="C535" s="295"/>
      <c r="D535" s="165" t="s">
        <v>205</v>
      </c>
      <c r="E535" s="165" t="s">
        <v>209</v>
      </c>
      <c r="F535" s="317" t="s">
        <v>367</v>
      </c>
      <c r="G535" s="165" t="s">
        <v>289</v>
      </c>
      <c r="H535" s="165"/>
      <c r="I535" s="296">
        <f aca="true" t="shared" si="85" ref="I535:K536">I536</f>
        <v>0</v>
      </c>
      <c r="J535" s="296">
        <f t="shared" si="85"/>
        <v>0</v>
      </c>
      <c r="K535" s="296">
        <f t="shared" si="85"/>
        <v>0</v>
      </c>
    </row>
    <row r="536" spans="2:11" ht="12.75" customHeight="1" hidden="1">
      <c r="B536" s="164" t="s">
        <v>290</v>
      </c>
      <c r="C536" s="295"/>
      <c r="D536" s="165" t="s">
        <v>205</v>
      </c>
      <c r="E536" s="165" t="s">
        <v>209</v>
      </c>
      <c r="F536" s="317" t="s">
        <v>367</v>
      </c>
      <c r="G536" s="165" t="s">
        <v>291</v>
      </c>
      <c r="H536" s="165"/>
      <c r="I536" s="296">
        <f t="shared" si="85"/>
        <v>0</v>
      </c>
      <c r="J536" s="296">
        <f t="shared" si="85"/>
        <v>0</v>
      </c>
      <c r="K536" s="296">
        <f t="shared" si="85"/>
        <v>0</v>
      </c>
    </row>
    <row r="537" spans="2:11" ht="12.75" customHeight="1" hidden="1">
      <c r="B537" s="167" t="s">
        <v>272</v>
      </c>
      <c r="C537" s="304"/>
      <c r="D537" s="165" t="s">
        <v>205</v>
      </c>
      <c r="E537" s="165" t="s">
        <v>209</v>
      </c>
      <c r="F537" s="317" t="s">
        <v>367</v>
      </c>
      <c r="G537" s="165" t="s">
        <v>291</v>
      </c>
      <c r="H537" s="165" t="s">
        <v>296</v>
      </c>
      <c r="I537" s="296"/>
      <c r="J537" s="296"/>
      <c r="K537" s="296"/>
    </row>
    <row r="538" spans="2:11" ht="26.25" customHeight="1" hidden="1">
      <c r="B538" s="339" t="s">
        <v>368</v>
      </c>
      <c r="C538" s="304"/>
      <c r="D538" s="165" t="s">
        <v>205</v>
      </c>
      <c r="E538" s="165" t="s">
        <v>209</v>
      </c>
      <c r="F538" s="317" t="s">
        <v>369</v>
      </c>
      <c r="G538" s="165"/>
      <c r="H538" s="165"/>
      <c r="I538" s="296">
        <f aca="true" t="shared" si="86" ref="I538:K540">I539</f>
        <v>0</v>
      </c>
      <c r="J538" s="296">
        <f t="shared" si="86"/>
        <v>0</v>
      </c>
      <c r="K538" s="296">
        <f t="shared" si="86"/>
        <v>0</v>
      </c>
    </row>
    <row r="539" spans="2:11" ht="12.75" customHeight="1" hidden="1">
      <c r="B539" s="164" t="s">
        <v>288</v>
      </c>
      <c r="C539" s="304"/>
      <c r="D539" s="165" t="s">
        <v>205</v>
      </c>
      <c r="E539" s="165" t="s">
        <v>209</v>
      </c>
      <c r="F539" s="317" t="s">
        <v>369</v>
      </c>
      <c r="G539" s="165" t="s">
        <v>289</v>
      </c>
      <c r="H539" s="165"/>
      <c r="I539" s="296">
        <f t="shared" si="86"/>
        <v>0</v>
      </c>
      <c r="J539" s="296">
        <f t="shared" si="86"/>
        <v>0</v>
      </c>
      <c r="K539" s="296">
        <f t="shared" si="86"/>
        <v>0</v>
      </c>
    </row>
    <row r="540" spans="2:11" ht="14.25" customHeight="1" hidden="1">
      <c r="B540" s="164" t="s">
        <v>290</v>
      </c>
      <c r="C540" s="304"/>
      <c r="D540" s="165" t="s">
        <v>205</v>
      </c>
      <c r="E540" s="165" t="s">
        <v>209</v>
      </c>
      <c r="F540" s="317" t="s">
        <v>369</v>
      </c>
      <c r="G540" s="165" t="s">
        <v>291</v>
      </c>
      <c r="H540" s="165"/>
      <c r="I540" s="296">
        <f t="shared" si="86"/>
        <v>0</v>
      </c>
      <c r="J540" s="296">
        <f t="shared" si="86"/>
        <v>0</v>
      </c>
      <c r="K540" s="296">
        <f t="shared" si="86"/>
        <v>0</v>
      </c>
    </row>
    <row r="541" spans="2:11" ht="12.75" customHeight="1" hidden="1">
      <c r="B541" s="167" t="s">
        <v>272</v>
      </c>
      <c r="C541" s="295"/>
      <c r="D541" s="165" t="s">
        <v>205</v>
      </c>
      <c r="E541" s="165" t="s">
        <v>209</v>
      </c>
      <c r="F541" s="317" t="s">
        <v>369</v>
      </c>
      <c r="G541" s="165" t="s">
        <v>291</v>
      </c>
      <c r="H541" s="165" t="s">
        <v>296</v>
      </c>
      <c r="I541" s="296"/>
      <c r="J541" s="296"/>
      <c r="K541" s="296"/>
    </row>
    <row r="542" spans="2:11" ht="12.75" customHeight="1">
      <c r="B542" s="339" t="s">
        <v>370</v>
      </c>
      <c r="C542" s="295"/>
      <c r="D542" s="165" t="s">
        <v>205</v>
      </c>
      <c r="E542" s="165" t="s">
        <v>209</v>
      </c>
      <c r="F542" s="317" t="s">
        <v>371</v>
      </c>
      <c r="G542" s="165"/>
      <c r="H542" s="165"/>
      <c r="I542" s="296">
        <f>I543+I546</f>
        <v>2168</v>
      </c>
      <c r="J542" s="296">
        <f>J543+J546</f>
        <v>6000</v>
      </c>
      <c r="K542" s="296">
        <f>K543+K546</f>
        <v>6000</v>
      </c>
    </row>
    <row r="543" spans="2:11" ht="14.25" customHeight="1">
      <c r="B543" s="164" t="s">
        <v>288</v>
      </c>
      <c r="C543" s="304"/>
      <c r="D543" s="165" t="s">
        <v>205</v>
      </c>
      <c r="E543" s="165" t="s">
        <v>209</v>
      </c>
      <c r="F543" s="317" t="s">
        <v>371</v>
      </c>
      <c r="G543" s="165" t="s">
        <v>289</v>
      </c>
      <c r="H543" s="165"/>
      <c r="I543" s="296">
        <f aca="true" t="shared" si="87" ref="I543:K544">I544</f>
        <v>2168</v>
      </c>
      <c r="J543" s="296">
        <f t="shared" si="87"/>
        <v>6000</v>
      </c>
      <c r="K543" s="296">
        <f t="shared" si="87"/>
        <v>6000</v>
      </c>
    </row>
    <row r="544" spans="2:11" ht="14.25" customHeight="1">
      <c r="B544" s="164" t="s">
        <v>290</v>
      </c>
      <c r="C544" s="314"/>
      <c r="D544" s="165" t="s">
        <v>205</v>
      </c>
      <c r="E544" s="165" t="s">
        <v>209</v>
      </c>
      <c r="F544" s="317" t="s">
        <v>371</v>
      </c>
      <c r="G544" s="165" t="s">
        <v>291</v>
      </c>
      <c r="H544" s="165"/>
      <c r="I544" s="296">
        <f t="shared" si="87"/>
        <v>2168</v>
      </c>
      <c r="J544" s="296">
        <f t="shared" si="87"/>
        <v>6000</v>
      </c>
      <c r="K544" s="296">
        <f t="shared" si="87"/>
        <v>6000</v>
      </c>
    </row>
    <row r="545" spans="2:12" ht="14.25" customHeight="1">
      <c r="B545" s="167" t="s">
        <v>272</v>
      </c>
      <c r="C545" s="304"/>
      <c r="D545" s="165" t="s">
        <v>205</v>
      </c>
      <c r="E545" s="165" t="s">
        <v>209</v>
      </c>
      <c r="F545" s="317" t="s">
        <v>371</v>
      </c>
      <c r="G545" s="165" t="s">
        <v>291</v>
      </c>
      <c r="H545" s="165" t="s">
        <v>296</v>
      </c>
      <c r="I545" s="296">
        <v>2168</v>
      </c>
      <c r="J545" s="296">
        <v>6000</v>
      </c>
      <c r="K545" s="296">
        <v>6000</v>
      </c>
      <c r="L545" s="271">
        <v>-1832.2</v>
      </c>
    </row>
    <row r="546" spans="2:11" ht="26.25" customHeight="1" hidden="1">
      <c r="B546" s="167" t="s">
        <v>372</v>
      </c>
      <c r="C546" s="304"/>
      <c r="D546" s="165" t="s">
        <v>205</v>
      </c>
      <c r="E546" s="165" t="s">
        <v>209</v>
      </c>
      <c r="F546" s="317" t="s">
        <v>373</v>
      </c>
      <c r="G546" s="165"/>
      <c r="H546" s="165"/>
      <c r="I546" s="296">
        <f aca="true" t="shared" si="88" ref="I546:K547">I547</f>
        <v>0</v>
      </c>
      <c r="J546" s="296">
        <f t="shared" si="88"/>
        <v>0</v>
      </c>
      <c r="K546" s="296">
        <f t="shared" si="88"/>
        <v>0</v>
      </c>
    </row>
    <row r="547" spans="2:11" ht="14.25" customHeight="1" hidden="1">
      <c r="B547" s="164" t="s">
        <v>288</v>
      </c>
      <c r="C547" s="304"/>
      <c r="D547" s="165" t="s">
        <v>205</v>
      </c>
      <c r="E547" s="165" t="s">
        <v>209</v>
      </c>
      <c r="F547" s="317" t="s">
        <v>373</v>
      </c>
      <c r="G547" s="165" t="s">
        <v>289</v>
      </c>
      <c r="H547" s="165"/>
      <c r="I547" s="296">
        <f t="shared" si="88"/>
        <v>0</v>
      </c>
      <c r="J547" s="296">
        <f t="shared" si="88"/>
        <v>0</v>
      </c>
      <c r="K547" s="296">
        <f t="shared" si="88"/>
        <v>0</v>
      </c>
    </row>
    <row r="548" spans="2:11" ht="14.25" customHeight="1" hidden="1">
      <c r="B548" s="164" t="s">
        <v>290</v>
      </c>
      <c r="C548" s="304"/>
      <c r="D548" s="165" t="s">
        <v>205</v>
      </c>
      <c r="E548" s="165" t="s">
        <v>209</v>
      </c>
      <c r="F548" s="317" t="s">
        <v>373</v>
      </c>
      <c r="G548" s="165" t="s">
        <v>291</v>
      </c>
      <c r="H548" s="165"/>
      <c r="I548" s="296">
        <f>I550</f>
        <v>0</v>
      </c>
      <c r="J548" s="296">
        <f>J550</f>
        <v>0</v>
      </c>
      <c r="K548" s="296">
        <f>K550</f>
        <v>0</v>
      </c>
    </row>
    <row r="549" spans="2:11" ht="14.25" customHeight="1" hidden="1">
      <c r="B549" s="167"/>
      <c r="C549" s="304"/>
      <c r="D549" s="165"/>
      <c r="E549" s="165"/>
      <c r="F549" s="317" t="s">
        <v>627</v>
      </c>
      <c r="G549" s="165"/>
      <c r="H549" s="165"/>
      <c r="I549" s="296"/>
      <c r="J549" s="296"/>
      <c r="K549" s="296"/>
    </row>
    <row r="550" spans="2:11" ht="14.25" customHeight="1" hidden="1">
      <c r="B550" s="167" t="s">
        <v>273</v>
      </c>
      <c r="C550" s="295"/>
      <c r="D550" s="165" t="s">
        <v>205</v>
      </c>
      <c r="E550" s="165" t="s">
        <v>209</v>
      </c>
      <c r="F550" s="317" t="s">
        <v>373</v>
      </c>
      <c r="G550" s="165" t="s">
        <v>291</v>
      </c>
      <c r="H550" s="165" t="s">
        <v>332</v>
      </c>
      <c r="I550" s="296"/>
      <c r="J550" s="296"/>
      <c r="K550" s="296"/>
    </row>
    <row r="551" spans="2:11" ht="14.25" customHeight="1">
      <c r="B551" s="339" t="s">
        <v>358</v>
      </c>
      <c r="C551" s="295"/>
      <c r="D551" s="165" t="s">
        <v>205</v>
      </c>
      <c r="E551" s="165" t="s">
        <v>209</v>
      </c>
      <c r="F551" s="317" t="s">
        <v>371</v>
      </c>
      <c r="G551" s="165" t="s">
        <v>359</v>
      </c>
      <c r="H551" s="165"/>
      <c r="I551" s="296">
        <f aca="true" t="shared" si="89" ref="I551:K552">I552</f>
        <v>403.4</v>
      </c>
      <c r="J551" s="296">
        <f t="shared" si="89"/>
        <v>0</v>
      </c>
      <c r="K551" s="296">
        <f t="shared" si="89"/>
        <v>0</v>
      </c>
    </row>
    <row r="552" spans="2:11" ht="14.25" customHeight="1">
      <c r="B552" s="339" t="s">
        <v>155</v>
      </c>
      <c r="C552" s="295"/>
      <c r="D552" s="165" t="s">
        <v>205</v>
      </c>
      <c r="E552" s="165" t="s">
        <v>209</v>
      </c>
      <c r="F552" s="317" t="s">
        <v>371</v>
      </c>
      <c r="G552" s="165" t="s">
        <v>375</v>
      </c>
      <c r="H552" s="165"/>
      <c r="I552" s="296">
        <f t="shared" si="89"/>
        <v>403.4</v>
      </c>
      <c r="J552" s="296">
        <f t="shared" si="89"/>
        <v>0</v>
      </c>
      <c r="K552" s="296">
        <f t="shared" si="89"/>
        <v>0</v>
      </c>
    </row>
    <row r="553" spans="2:11" ht="14.25" customHeight="1">
      <c r="B553" s="167" t="s">
        <v>272</v>
      </c>
      <c r="C553" s="295"/>
      <c r="D553" s="165" t="s">
        <v>205</v>
      </c>
      <c r="E553" s="165" t="s">
        <v>209</v>
      </c>
      <c r="F553" s="317" t="s">
        <v>371</v>
      </c>
      <c r="G553" s="165" t="s">
        <v>375</v>
      </c>
      <c r="H553" s="165" t="s">
        <v>296</v>
      </c>
      <c r="I553" s="296">
        <v>403.4</v>
      </c>
      <c r="J553" s="296"/>
      <c r="K553" s="296"/>
    </row>
    <row r="554" spans="2:11" ht="26.25" customHeight="1">
      <c r="B554" s="318" t="s">
        <v>376</v>
      </c>
      <c r="C554" s="295"/>
      <c r="D554" s="165" t="s">
        <v>205</v>
      </c>
      <c r="E554" s="165" t="s">
        <v>209</v>
      </c>
      <c r="F554" s="317" t="s">
        <v>377</v>
      </c>
      <c r="G554" s="165"/>
      <c r="H554" s="165"/>
      <c r="I554" s="296">
        <f aca="true" t="shared" si="90" ref="I554:K556">I555</f>
        <v>70</v>
      </c>
      <c r="J554" s="296">
        <f t="shared" si="90"/>
        <v>0</v>
      </c>
      <c r="K554" s="296">
        <f t="shared" si="90"/>
        <v>0</v>
      </c>
    </row>
    <row r="555" spans="2:11" ht="14.25" customHeight="1">
      <c r="B555" s="339" t="s">
        <v>358</v>
      </c>
      <c r="C555" s="304"/>
      <c r="D555" s="165" t="s">
        <v>205</v>
      </c>
      <c r="E555" s="165" t="s">
        <v>209</v>
      </c>
      <c r="F555" s="317" t="s">
        <v>377</v>
      </c>
      <c r="G555" s="165" t="s">
        <v>359</v>
      </c>
      <c r="H555" s="165"/>
      <c r="I555" s="296">
        <f t="shared" si="90"/>
        <v>70</v>
      </c>
      <c r="J555" s="296">
        <f t="shared" si="90"/>
        <v>0</v>
      </c>
      <c r="K555" s="296">
        <f t="shared" si="90"/>
        <v>0</v>
      </c>
    </row>
    <row r="556" spans="2:11" ht="12.75" customHeight="1">
      <c r="B556" s="339" t="s">
        <v>155</v>
      </c>
      <c r="C556" s="295"/>
      <c r="D556" s="165" t="s">
        <v>205</v>
      </c>
      <c r="E556" s="165" t="s">
        <v>209</v>
      </c>
      <c r="F556" s="317" t="s">
        <v>377</v>
      </c>
      <c r="G556" s="165" t="s">
        <v>375</v>
      </c>
      <c r="H556" s="165"/>
      <c r="I556" s="296">
        <f t="shared" si="90"/>
        <v>70</v>
      </c>
      <c r="J556" s="296">
        <f t="shared" si="90"/>
        <v>0</v>
      </c>
      <c r="K556" s="296">
        <f t="shared" si="90"/>
        <v>0</v>
      </c>
    </row>
    <row r="557" spans="2:11" ht="12.75" customHeight="1">
      <c r="B557" s="167" t="s">
        <v>272</v>
      </c>
      <c r="C557" s="295"/>
      <c r="D557" s="165" t="s">
        <v>205</v>
      </c>
      <c r="E557" s="165" t="s">
        <v>209</v>
      </c>
      <c r="F557" s="317" t="s">
        <v>377</v>
      </c>
      <c r="G557" s="165" t="s">
        <v>375</v>
      </c>
      <c r="H557" s="165" t="s">
        <v>296</v>
      </c>
      <c r="I557" s="296">
        <v>70</v>
      </c>
      <c r="J557" s="296"/>
      <c r="K557" s="296"/>
    </row>
    <row r="558" spans="2:11" ht="14.25" customHeight="1">
      <c r="B558" s="333" t="s">
        <v>378</v>
      </c>
      <c r="C558" s="295"/>
      <c r="D558" s="165" t="s">
        <v>205</v>
      </c>
      <c r="E558" s="165" t="s">
        <v>209</v>
      </c>
      <c r="F558" s="317" t="s">
        <v>379</v>
      </c>
      <c r="G558" s="165"/>
      <c r="H558" s="165"/>
      <c r="I558" s="296">
        <f aca="true" t="shared" si="91" ref="I558:K560">I559</f>
        <v>6470.6</v>
      </c>
      <c r="J558" s="296">
        <f t="shared" si="91"/>
        <v>745.3</v>
      </c>
      <c r="K558" s="296">
        <f t="shared" si="91"/>
        <v>1530</v>
      </c>
    </row>
    <row r="559" spans="2:11" ht="12.75" customHeight="1">
      <c r="B559" s="339" t="s">
        <v>358</v>
      </c>
      <c r="C559" s="304"/>
      <c r="D559" s="165" t="s">
        <v>205</v>
      </c>
      <c r="E559" s="165" t="s">
        <v>209</v>
      </c>
      <c r="F559" s="317" t="s">
        <v>379</v>
      </c>
      <c r="G559" s="165" t="s">
        <v>359</v>
      </c>
      <c r="H559" s="165"/>
      <c r="I559" s="296">
        <f t="shared" si="91"/>
        <v>6470.6</v>
      </c>
      <c r="J559" s="296">
        <f t="shared" si="91"/>
        <v>745.3</v>
      </c>
      <c r="K559" s="296">
        <f t="shared" si="91"/>
        <v>1530</v>
      </c>
    </row>
    <row r="560" spans="2:11" ht="12.75" customHeight="1">
      <c r="B560" s="339" t="s">
        <v>155</v>
      </c>
      <c r="C560" s="304"/>
      <c r="D560" s="165" t="s">
        <v>205</v>
      </c>
      <c r="E560" s="165" t="s">
        <v>209</v>
      </c>
      <c r="F560" s="317" t="s">
        <v>379</v>
      </c>
      <c r="G560" s="165" t="s">
        <v>375</v>
      </c>
      <c r="H560" s="165"/>
      <c r="I560" s="296">
        <f t="shared" si="91"/>
        <v>6470.6</v>
      </c>
      <c r="J560" s="296">
        <f t="shared" si="91"/>
        <v>745.3</v>
      </c>
      <c r="K560" s="296">
        <f t="shared" si="91"/>
        <v>1530</v>
      </c>
    </row>
    <row r="561" spans="2:11" ht="14.25" customHeight="1">
      <c r="B561" s="167" t="s">
        <v>272</v>
      </c>
      <c r="C561" s="304"/>
      <c r="D561" s="165" t="s">
        <v>205</v>
      </c>
      <c r="E561" s="165" t="s">
        <v>209</v>
      </c>
      <c r="F561" s="317" t="s">
        <v>379</v>
      </c>
      <c r="G561" s="165" t="s">
        <v>375</v>
      </c>
      <c r="H561" s="165" t="s">
        <v>296</v>
      </c>
      <c r="I561" s="296">
        <v>6470.6</v>
      </c>
      <c r="J561" s="296">
        <v>745.3</v>
      </c>
      <c r="K561" s="296">
        <v>1530</v>
      </c>
    </row>
    <row r="562" spans="2:11" ht="26.25" customHeight="1" hidden="1">
      <c r="B562" s="318" t="s">
        <v>380</v>
      </c>
      <c r="C562" s="324"/>
      <c r="D562" s="165" t="s">
        <v>205</v>
      </c>
      <c r="E562" s="165" t="s">
        <v>209</v>
      </c>
      <c r="F562" s="317" t="s">
        <v>381</v>
      </c>
      <c r="G562" s="165"/>
      <c r="H562" s="165"/>
      <c r="I562" s="297">
        <f aca="true" t="shared" si="92" ref="I562:K564">I563</f>
        <v>0</v>
      </c>
      <c r="J562" s="297">
        <f t="shared" si="92"/>
        <v>0</v>
      </c>
      <c r="K562" s="297">
        <f t="shared" si="92"/>
        <v>0</v>
      </c>
    </row>
    <row r="563" spans="2:11" ht="12.75" customHeight="1" hidden="1">
      <c r="B563" s="164" t="s">
        <v>288</v>
      </c>
      <c r="C563" s="298"/>
      <c r="D563" s="165" t="s">
        <v>205</v>
      </c>
      <c r="E563" s="165" t="s">
        <v>209</v>
      </c>
      <c r="F563" s="317" t="s">
        <v>381</v>
      </c>
      <c r="G563" s="165" t="s">
        <v>289</v>
      </c>
      <c r="H563" s="165"/>
      <c r="I563" s="297">
        <f t="shared" si="92"/>
        <v>0</v>
      </c>
      <c r="J563" s="297">
        <f t="shared" si="92"/>
        <v>0</v>
      </c>
      <c r="K563" s="297">
        <f t="shared" si="92"/>
        <v>0</v>
      </c>
    </row>
    <row r="564" spans="2:11" ht="12.75" customHeight="1" hidden="1">
      <c r="B564" s="164" t="s">
        <v>290</v>
      </c>
      <c r="C564" s="298"/>
      <c r="D564" s="165" t="s">
        <v>205</v>
      </c>
      <c r="E564" s="165" t="s">
        <v>209</v>
      </c>
      <c r="F564" s="317" t="s">
        <v>381</v>
      </c>
      <c r="G564" s="165" t="s">
        <v>291</v>
      </c>
      <c r="H564" s="165"/>
      <c r="I564" s="297">
        <f t="shared" si="92"/>
        <v>0</v>
      </c>
      <c r="J564" s="297">
        <f t="shared" si="92"/>
        <v>0</v>
      </c>
      <c r="K564" s="297">
        <f t="shared" si="92"/>
        <v>0</v>
      </c>
    </row>
    <row r="565" spans="2:11" ht="12.75" customHeight="1" hidden="1">
      <c r="B565" s="167" t="s">
        <v>272</v>
      </c>
      <c r="C565" s="298"/>
      <c r="D565" s="165" t="s">
        <v>205</v>
      </c>
      <c r="E565" s="165" t="s">
        <v>209</v>
      </c>
      <c r="F565" s="317" t="s">
        <v>381</v>
      </c>
      <c r="G565" s="165" t="s">
        <v>291</v>
      </c>
      <c r="H565" s="165" t="s">
        <v>296</v>
      </c>
      <c r="I565" s="297"/>
      <c r="J565" s="297"/>
      <c r="K565" s="297"/>
    </row>
    <row r="566" spans="2:11" ht="12.75" customHeight="1">
      <c r="B566" s="291" t="s">
        <v>210</v>
      </c>
      <c r="C566" s="298"/>
      <c r="D566" s="299" t="s">
        <v>211</v>
      </c>
      <c r="E566" s="165"/>
      <c r="F566" s="165"/>
      <c r="G566" s="165"/>
      <c r="H566" s="283"/>
      <c r="I566" s="290">
        <f>I567+I589</f>
        <v>2936.2</v>
      </c>
      <c r="J566" s="290">
        <f>J567+J589</f>
        <v>0</v>
      </c>
      <c r="K566" s="290">
        <f>K567+K589</f>
        <v>0</v>
      </c>
    </row>
    <row r="567" spans="2:11" ht="14.25" customHeight="1">
      <c r="B567" s="320" t="s">
        <v>214</v>
      </c>
      <c r="C567" s="314"/>
      <c r="D567" s="302" t="s">
        <v>211</v>
      </c>
      <c r="E567" s="302" t="s">
        <v>215</v>
      </c>
      <c r="F567" s="165"/>
      <c r="G567" s="165"/>
      <c r="H567" s="165"/>
      <c r="I567" s="296">
        <f>I568+I585</f>
        <v>2786.2</v>
      </c>
      <c r="J567" s="296">
        <f>J568+J585</f>
        <v>0</v>
      </c>
      <c r="K567" s="296">
        <f>K568+K585</f>
        <v>0</v>
      </c>
    </row>
    <row r="568" spans="2:11" ht="26.25" customHeight="1">
      <c r="B568" s="292" t="s">
        <v>401</v>
      </c>
      <c r="C568" s="304"/>
      <c r="D568" s="165" t="s">
        <v>211</v>
      </c>
      <c r="E568" s="165" t="s">
        <v>215</v>
      </c>
      <c r="F568" s="166" t="s">
        <v>402</v>
      </c>
      <c r="G568" s="165"/>
      <c r="H568" s="165"/>
      <c r="I568" s="296">
        <f>I569+I573+I577+I581</f>
        <v>2685.2</v>
      </c>
      <c r="J568" s="296">
        <f>J569+J573+J577+J581</f>
        <v>0</v>
      </c>
      <c r="K568" s="296">
        <f>K569+K573+K577+K581</f>
        <v>0</v>
      </c>
    </row>
    <row r="569" spans="2:11" ht="12.75" customHeight="1" hidden="1">
      <c r="B569" s="334" t="s">
        <v>403</v>
      </c>
      <c r="C569" s="304"/>
      <c r="D569" s="165" t="s">
        <v>211</v>
      </c>
      <c r="E569" s="165" t="s">
        <v>215</v>
      </c>
      <c r="F569" s="166" t="s">
        <v>404</v>
      </c>
      <c r="G569" s="165"/>
      <c r="H569" s="165"/>
      <c r="I569" s="296">
        <f aca="true" t="shared" si="93" ref="I569:K571">I570</f>
        <v>0</v>
      </c>
      <c r="J569" s="296">
        <f t="shared" si="93"/>
        <v>0</v>
      </c>
      <c r="K569" s="296">
        <f t="shared" si="93"/>
        <v>0</v>
      </c>
    </row>
    <row r="570" spans="2:11" ht="14.25" customHeight="1" hidden="1">
      <c r="B570" s="164" t="s">
        <v>288</v>
      </c>
      <c r="C570" s="304"/>
      <c r="D570" s="165" t="s">
        <v>211</v>
      </c>
      <c r="E570" s="165" t="s">
        <v>215</v>
      </c>
      <c r="F570" s="166" t="s">
        <v>404</v>
      </c>
      <c r="G570" s="165" t="s">
        <v>289</v>
      </c>
      <c r="H570" s="354"/>
      <c r="I570" s="296">
        <f t="shared" si="93"/>
        <v>0</v>
      </c>
      <c r="J570" s="296">
        <f t="shared" si="93"/>
        <v>0</v>
      </c>
      <c r="K570" s="296">
        <f t="shared" si="93"/>
        <v>0</v>
      </c>
    </row>
    <row r="571" spans="2:11" ht="12.75" customHeight="1" hidden="1">
      <c r="B571" s="164" t="s">
        <v>290</v>
      </c>
      <c r="C571" s="304"/>
      <c r="D571" s="165" t="s">
        <v>211</v>
      </c>
      <c r="E571" s="165" t="s">
        <v>215</v>
      </c>
      <c r="F571" s="166" t="s">
        <v>404</v>
      </c>
      <c r="G571" s="165" t="s">
        <v>291</v>
      </c>
      <c r="H571" s="165"/>
      <c r="I571" s="296">
        <f t="shared" si="93"/>
        <v>0</v>
      </c>
      <c r="J571" s="296">
        <f t="shared" si="93"/>
        <v>0</v>
      </c>
      <c r="K571" s="296">
        <f t="shared" si="93"/>
        <v>0</v>
      </c>
    </row>
    <row r="572" spans="2:11" ht="14.25" customHeight="1" hidden="1">
      <c r="B572" s="167" t="s">
        <v>272</v>
      </c>
      <c r="C572" s="304"/>
      <c r="D572" s="165" t="s">
        <v>211</v>
      </c>
      <c r="E572" s="165" t="s">
        <v>215</v>
      </c>
      <c r="F572" s="166" t="s">
        <v>404</v>
      </c>
      <c r="G572" s="165" t="s">
        <v>291</v>
      </c>
      <c r="H572" s="165">
        <v>2</v>
      </c>
      <c r="I572" s="296"/>
      <c r="J572" s="296"/>
      <c r="K572" s="296"/>
    </row>
    <row r="573" spans="2:11" ht="12.75" customHeight="1">
      <c r="B573" s="334" t="s">
        <v>405</v>
      </c>
      <c r="C573" s="295"/>
      <c r="D573" s="165" t="s">
        <v>211</v>
      </c>
      <c r="E573" s="165" t="s">
        <v>215</v>
      </c>
      <c r="F573" s="166" t="s">
        <v>406</v>
      </c>
      <c r="G573" s="165"/>
      <c r="H573" s="165"/>
      <c r="I573" s="296">
        <f aca="true" t="shared" si="94" ref="I573:K575">I574</f>
        <v>2685.2</v>
      </c>
      <c r="J573" s="296">
        <f t="shared" si="94"/>
        <v>0</v>
      </c>
      <c r="K573" s="296">
        <f t="shared" si="94"/>
        <v>0</v>
      </c>
    </row>
    <row r="574" spans="2:11" ht="12.75" customHeight="1">
      <c r="B574" s="164" t="s">
        <v>288</v>
      </c>
      <c r="C574" s="295"/>
      <c r="D574" s="165" t="s">
        <v>211</v>
      </c>
      <c r="E574" s="165" t="s">
        <v>215</v>
      </c>
      <c r="F574" s="166" t="s">
        <v>406</v>
      </c>
      <c r="G574" s="165" t="s">
        <v>359</v>
      </c>
      <c r="H574" s="165"/>
      <c r="I574" s="296">
        <f t="shared" si="94"/>
        <v>2685.2</v>
      </c>
      <c r="J574" s="296">
        <f t="shared" si="94"/>
        <v>0</v>
      </c>
      <c r="K574" s="296">
        <f t="shared" si="94"/>
        <v>0</v>
      </c>
    </row>
    <row r="575" spans="2:11" ht="14.25" customHeight="1">
      <c r="B575" s="164" t="s">
        <v>290</v>
      </c>
      <c r="C575" s="304"/>
      <c r="D575" s="165" t="s">
        <v>211</v>
      </c>
      <c r="E575" s="165" t="s">
        <v>215</v>
      </c>
      <c r="F575" s="166" t="s">
        <v>406</v>
      </c>
      <c r="G575" s="165" t="s">
        <v>375</v>
      </c>
      <c r="H575" s="165"/>
      <c r="I575" s="296">
        <f t="shared" si="94"/>
        <v>2685.2</v>
      </c>
      <c r="J575" s="296">
        <f t="shared" si="94"/>
        <v>0</v>
      </c>
      <c r="K575" s="296">
        <f t="shared" si="94"/>
        <v>0</v>
      </c>
    </row>
    <row r="576" spans="2:11" ht="12.75" customHeight="1">
      <c r="B576" s="167" t="s">
        <v>272</v>
      </c>
      <c r="C576" s="295"/>
      <c r="D576" s="165" t="s">
        <v>211</v>
      </c>
      <c r="E576" s="165" t="s">
        <v>215</v>
      </c>
      <c r="F576" s="166" t="s">
        <v>406</v>
      </c>
      <c r="G576" s="165" t="s">
        <v>375</v>
      </c>
      <c r="H576" s="165" t="s">
        <v>296</v>
      </c>
      <c r="I576" s="296">
        <v>2685.2</v>
      </c>
      <c r="J576" s="296"/>
      <c r="K576" s="296"/>
    </row>
    <row r="577" spans="2:11" ht="12.75" customHeight="1" hidden="1">
      <c r="B577" s="334" t="s">
        <v>407</v>
      </c>
      <c r="C577" s="295"/>
      <c r="D577" s="165" t="s">
        <v>211</v>
      </c>
      <c r="E577" s="165" t="s">
        <v>215</v>
      </c>
      <c r="F577" s="166" t="s">
        <v>408</v>
      </c>
      <c r="G577" s="165"/>
      <c r="H577" s="165"/>
      <c r="I577" s="296">
        <f aca="true" t="shared" si="95" ref="I577:K579">I578</f>
        <v>0</v>
      </c>
      <c r="J577" s="296">
        <f t="shared" si="95"/>
        <v>0</v>
      </c>
      <c r="K577" s="296">
        <f t="shared" si="95"/>
        <v>0</v>
      </c>
    </row>
    <row r="578" spans="2:11" ht="12.75" customHeight="1" hidden="1">
      <c r="B578" s="164" t="s">
        <v>288</v>
      </c>
      <c r="C578" s="295"/>
      <c r="D578" s="165" t="s">
        <v>211</v>
      </c>
      <c r="E578" s="165" t="s">
        <v>215</v>
      </c>
      <c r="F578" s="166" t="s">
        <v>408</v>
      </c>
      <c r="G578" s="165" t="s">
        <v>289</v>
      </c>
      <c r="H578" s="165"/>
      <c r="I578" s="296">
        <f t="shared" si="95"/>
        <v>0</v>
      </c>
      <c r="J578" s="296">
        <f t="shared" si="95"/>
        <v>0</v>
      </c>
      <c r="K578" s="296">
        <f t="shared" si="95"/>
        <v>0</v>
      </c>
    </row>
    <row r="579" spans="2:11" ht="12.75" customHeight="1" hidden="1">
      <c r="B579" s="164" t="s">
        <v>290</v>
      </c>
      <c r="C579" s="295"/>
      <c r="D579" s="165" t="s">
        <v>211</v>
      </c>
      <c r="E579" s="165" t="s">
        <v>215</v>
      </c>
      <c r="F579" s="166" t="s">
        <v>408</v>
      </c>
      <c r="G579" s="165" t="s">
        <v>291</v>
      </c>
      <c r="H579" s="165"/>
      <c r="I579" s="296">
        <f t="shared" si="95"/>
        <v>0</v>
      </c>
      <c r="J579" s="296">
        <f t="shared" si="95"/>
        <v>0</v>
      </c>
      <c r="K579" s="296">
        <f t="shared" si="95"/>
        <v>0</v>
      </c>
    </row>
    <row r="580" spans="2:11" ht="12.75" customHeight="1" hidden="1">
      <c r="B580" s="167" t="s">
        <v>272</v>
      </c>
      <c r="C580" s="295"/>
      <c r="D580" s="165" t="s">
        <v>211</v>
      </c>
      <c r="E580" s="165" t="s">
        <v>215</v>
      </c>
      <c r="F580" s="166" t="s">
        <v>408</v>
      </c>
      <c r="G580" s="165" t="s">
        <v>291</v>
      </c>
      <c r="H580" s="165" t="s">
        <v>296</v>
      </c>
      <c r="I580" s="296"/>
      <c r="J580" s="296"/>
      <c r="K580" s="296"/>
    </row>
    <row r="581" spans="2:11" ht="14.25" customHeight="1" hidden="1">
      <c r="B581" s="334" t="s">
        <v>409</v>
      </c>
      <c r="C581" s="304"/>
      <c r="D581" s="165" t="s">
        <v>211</v>
      </c>
      <c r="E581" s="165" t="s">
        <v>215</v>
      </c>
      <c r="F581" s="166" t="s">
        <v>410</v>
      </c>
      <c r="G581" s="165"/>
      <c r="H581" s="165"/>
      <c r="I581" s="296">
        <f aca="true" t="shared" si="96" ref="I581:K583">I582</f>
        <v>0</v>
      </c>
      <c r="J581" s="296">
        <f t="shared" si="96"/>
        <v>0</v>
      </c>
      <c r="K581" s="296">
        <f t="shared" si="96"/>
        <v>0</v>
      </c>
    </row>
    <row r="582" spans="2:11" ht="12.75" customHeight="1" hidden="1">
      <c r="B582" s="164" t="s">
        <v>288</v>
      </c>
      <c r="C582" s="304"/>
      <c r="D582" s="165" t="s">
        <v>211</v>
      </c>
      <c r="E582" s="165" t="s">
        <v>215</v>
      </c>
      <c r="F582" s="166" t="s">
        <v>410</v>
      </c>
      <c r="G582" s="165" t="s">
        <v>289</v>
      </c>
      <c r="H582" s="165"/>
      <c r="I582" s="296">
        <f t="shared" si="96"/>
        <v>0</v>
      </c>
      <c r="J582" s="296">
        <f t="shared" si="96"/>
        <v>0</v>
      </c>
      <c r="K582" s="296">
        <f t="shared" si="96"/>
        <v>0</v>
      </c>
    </row>
    <row r="583" spans="2:11" ht="12.75" customHeight="1" hidden="1">
      <c r="B583" s="164" t="s">
        <v>290</v>
      </c>
      <c r="C583" s="304"/>
      <c r="D583" s="165" t="s">
        <v>211</v>
      </c>
      <c r="E583" s="165" t="s">
        <v>215</v>
      </c>
      <c r="F583" s="166" t="s">
        <v>410</v>
      </c>
      <c r="G583" s="165" t="s">
        <v>291</v>
      </c>
      <c r="H583" s="165"/>
      <c r="I583" s="296">
        <f t="shared" si="96"/>
        <v>0</v>
      </c>
      <c r="J583" s="296">
        <f t="shared" si="96"/>
        <v>0</v>
      </c>
      <c r="K583" s="296">
        <f t="shared" si="96"/>
        <v>0</v>
      </c>
    </row>
    <row r="584" spans="2:11" ht="12.75" customHeight="1" hidden="1">
      <c r="B584" s="167" t="s">
        <v>272</v>
      </c>
      <c r="C584" s="314"/>
      <c r="D584" s="165" t="s">
        <v>211</v>
      </c>
      <c r="E584" s="165" t="s">
        <v>215</v>
      </c>
      <c r="F584" s="166" t="s">
        <v>410</v>
      </c>
      <c r="G584" s="165" t="s">
        <v>291</v>
      </c>
      <c r="H584" s="165" t="s">
        <v>296</v>
      </c>
      <c r="I584" s="296"/>
      <c r="J584" s="296"/>
      <c r="K584" s="296"/>
    </row>
    <row r="585" spans="2:11" ht="42.75">
      <c r="B585" s="306" t="s">
        <v>418</v>
      </c>
      <c r="C585" s="304"/>
      <c r="D585" s="165" t="s">
        <v>211</v>
      </c>
      <c r="E585" s="165" t="s">
        <v>215</v>
      </c>
      <c r="F585" s="166" t="s">
        <v>419</v>
      </c>
      <c r="G585" s="165"/>
      <c r="H585" s="165"/>
      <c r="I585" s="296">
        <f aca="true" t="shared" si="97" ref="I585:K587">I586</f>
        <v>101</v>
      </c>
      <c r="J585" s="296">
        <f t="shared" si="97"/>
        <v>0</v>
      </c>
      <c r="K585" s="296">
        <f t="shared" si="97"/>
        <v>0</v>
      </c>
    </row>
    <row r="586" spans="2:11" ht="12.75" customHeight="1">
      <c r="B586" s="306" t="s">
        <v>358</v>
      </c>
      <c r="C586" s="295"/>
      <c r="D586" s="165" t="s">
        <v>211</v>
      </c>
      <c r="E586" s="165" t="s">
        <v>215</v>
      </c>
      <c r="F586" s="166" t="s">
        <v>419</v>
      </c>
      <c r="G586" s="165" t="s">
        <v>359</v>
      </c>
      <c r="H586" s="165"/>
      <c r="I586" s="296">
        <f t="shared" si="97"/>
        <v>101</v>
      </c>
      <c r="J586" s="296">
        <f t="shared" si="97"/>
        <v>0</v>
      </c>
      <c r="K586" s="296">
        <f t="shared" si="97"/>
        <v>0</v>
      </c>
    </row>
    <row r="587" spans="2:11" ht="12.75" customHeight="1">
      <c r="B587" s="167" t="s">
        <v>155</v>
      </c>
      <c r="C587" s="295"/>
      <c r="D587" s="165" t="s">
        <v>211</v>
      </c>
      <c r="E587" s="165" t="s">
        <v>215</v>
      </c>
      <c r="F587" s="166" t="s">
        <v>419</v>
      </c>
      <c r="G587" s="165" t="s">
        <v>375</v>
      </c>
      <c r="H587" s="165"/>
      <c r="I587" s="296">
        <f t="shared" si="97"/>
        <v>101</v>
      </c>
      <c r="J587" s="296">
        <f t="shared" si="97"/>
        <v>0</v>
      </c>
      <c r="K587" s="296">
        <f t="shared" si="97"/>
        <v>0</v>
      </c>
    </row>
    <row r="588" spans="2:12" ht="14.25" customHeight="1">
      <c r="B588" s="164" t="s">
        <v>273</v>
      </c>
      <c r="C588" s="304"/>
      <c r="D588" s="165" t="s">
        <v>211</v>
      </c>
      <c r="E588" s="165" t="s">
        <v>215</v>
      </c>
      <c r="F588" s="166" t="s">
        <v>419</v>
      </c>
      <c r="G588" s="165" t="s">
        <v>375</v>
      </c>
      <c r="H588" s="165" t="s">
        <v>332</v>
      </c>
      <c r="I588" s="296">
        <v>101</v>
      </c>
      <c r="J588" s="296"/>
      <c r="K588" s="296"/>
      <c r="L588" s="271">
        <v>-10</v>
      </c>
    </row>
    <row r="589" spans="2:11" ht="12.75" customHeight="1">
      <c r="B589" s="355" t="s">
        <v>216</v>
      </c>
      <c r="C589" s="304"/>
      <c r="D589" s="302" t="s">
        <v>211</v>
      </c>
      <c r="E589" s="302" t="s">
        <v>217</v>
      </c>
      <c r="F589" s="81"/>
      <c r="G589" s="165"/>
      <c r="H589" s="165"/>
      <c r="I589" s="296">
        <f aca="true" t="shared" si="98" ref="I589:K592">I590</f>
        <v>150</v>
      </c>
      <c r="J589" s="296">
        <f t="shared" si="98"/>
        <v>0</v>
      </c>
      <c r="K589" s="296">
        <f t="shared" si="98"/>
        <v>0</v>
      </c>
    </row>
    <row r="590" spans="2:11" ht="16.5" customHeight="1">
      <c r="B590" s="369" t="s">
        <v>439</v>
      </c>
      <c r="C590" s="304"/>
      <c r="D590" s="165" t="s">
        <v>211</v>
      </c>
      <c r="E590" s="165" t="s">
        <v>217</v>
      </c>
      <c r="F590" s="166" t="s">
        <v>440</v>
      </c>
      <c r="G590" s="165"/>
      <c r="H590" s="165"/>
      <c r="I590" s="296">
        <f t="shared" si="98"/>
        <v>150</v>
      </c>
      <c r="J590" s="296">
        <f t="shared" si="98"/>
        <v>0</v>
      </c>
      <c r="K590" s="296">
        <f t="shared" si="98"/>
        <v>0</v>
      </c>
    </row>
    <row r="591" spans="2:11" ht="16.5" customHeight="1">
      <c r="B591" s="370" t="s">
        <v>441</v>
      </c>
      <c r="C591" s="304"/>
      <c r="D591" s="165" t="s">
        <v>211</v>
      </c>
      <c r="E591" s="165" t="s">
        <v>217</v>
      </c>
      <c r="F591" s="166" t="s">
        <v>440</v>
      </c>
      <c r="G591" s="165" t="s">
        <v>359</v>
      </c>
      <c r="H591" s="165"/>
      <c r="I591" s="296">
        <f t="shared" si="98"/>
        <v>150</v>
      </c>
      <c r="J591" s="296">
        <f t="shared" si="98"/>
        <v>0</v>
      </c>
      <c r="K591" s="296">
        <f t="shared" si="98"/>
        <v>0</v>
      </c>
    </row>
    <row r="592" spans="2:11" ht="16.5" customHeight="1">
      <c r="B592" s="370" t="s">
        <v>442</v>
      </c>
      <c r="C592" s="304"/>
      <c r="D592" s="165" t="s">
        <v>211</v>
      </c>
      <c r="E592" s="165" t="s">
        <v>217</v>
      </c>
      <c r="F592" s="166" t="s">
        <v>440</v>
      </c>
      <c r="G592" s="165" t="s">
        <v>375</v>
      </c>
      <c r="H592" s="165"/>
      <c r="I592" s="296">
        <f t="shared" si="98"/>
        <v>150</v>
      </c>
      <c r="J592" s="296">
        <f t="shared" si="98"/>
        <v>0</v>
      </c>
      <c r="K592" s="296">
        <f t="shared" si="98"/>
        <v>0</v>
      </c>
    </row>
    <row r="593" spans="2:11" ht="12.75" customHeight="1">
      <c r="B593" s="167" t="s">
        <v>272</v>
      </c>
      <c r="C593" s="304"/>
      <c r="D593" s="165" t="s">
        <v>211</v>
      </c>
      <c r="E593" s="165" t="s">
        <v>217</v>
      </c>
      <c r="F593" s="166" t="s">
        <v>440</v>
      </c>
      <c r="G593" s="165" t="s">
        <v>375</v>
      </c>
      <c r="H593" s="165" t="s">
        <v>296</v>
      </c>
      <c r="I593" s="296">
        <v>150</v>
      </c>
      <c r="J593" s="296"/>
      <c r="K593" s="296"/>
    </row>
    <row r="594" spans="2:11" ht="28.5" customHeight="1" hidden="1">
      <c r="B594" s="371" t="s">
        <v>443</v>
      </c>
      <c r="C594" s="304"/>
      <c r="D594" s="165" t="s">
        <v>211</v>
      </c>
      <c r="E594" s="165" t="s">
        <v>217</v>
      </c>
      <c r="F594" s="81" t="s">
        <v>435</v>
      </c>
      <c r="G594" s="165"/>
      <c r="H594" s="165"/>
      <c r="I594" s="296">
        <f aca="true" t="shared" si="99" ref="I594:K596">I595</f>
        <v>0</v>
      </c>
      <c r="J594" s="296">
        <f t="shared" si="99"/>
        <v>0</v>
      </c>
      <c r="K594" s="296">
        <f t="shared" si="99"/>
        <v>0</v>
      </c>
    </row>
    <row r="595" spans="2:11" ht="12.75" customHeight="1" hidden="1">
      <c r="B595" s="306" t="s">
        <v>358</v>
      </c>
      <c r="C595" s="304"/>
      <c r="D595" s="165" t="s">
        <v>211</v>
      </c>
      <c r="E595" s="165" t="s">
        <v>217</v>
      </c>
      <c r="F595" s="81" t="s">
        <v>435</v>
      </c>
      <c r="G595" s="165" t="s">
        <v>359</v>
      </c>
      <c r="H595" s="165"/>
      <c r="I595" s="296">
        <f t="shared" si="99"/>
        <v>0</v>
      </c>
      <c r="J595" s="296">
        <f t="shared" si="99"/>
        <v>0</v>
      </c>
      <c r="K595" s="296">
        <f t="shared" si="99"/>
        <v>0</v>
      </c>
    </row>
    <row r="596" spans="2:11" ht="14.25" customHeight="1" hidden="1">
      <c r="B596" s="167" t="s">
        <v>155</v>
      </c>
      <c r="C596" s="304"/>
      <c r="D596" s="165" t="s">
        <v>211</v>
      </c>
      <c r="E596" s="165" t="s">
        <v>217</v>
      </c>
      <c r="F596" s="81" t="s">
        <v>435</v>
      </c>
      <c r="G596" s="165" t="s">
        <v>375</v>
      </c>
      <c r="H596" s="165"/>
      <c r="I596" s="296">
        <f t="shared" si="99"/>
        <v>0</v>
      </c>
      <c r="J596" s="296">
        <f t="shared" si="99"/>
        <v>0</v>
      </c>
      <c r="K596" s="296">
        <f t="shared" si="99"/>
        <v>0</v>
      </c>
    </row>
    <row r="597" spans="2:11" ht="12.75" customHeight="1" hidden="1">
      <c r="B597" s="167" t="s">
        <v>272</v>
      </c>
      <c r="C597" s="304"/>
      <c r="D597" s="165" t="s">
        <v>211</v>
      </c>
      <c r="E597" s="165" t="s">
        <v>217</v>
      </c>
      <c r="F597" s="81" t="s">
        <v>435</v>
      </c>
      <c r="G597" s="165" t="s">
        <v>375</v>
      </c>
      <c r="H597" s="165" t="s">
        <v>296</v>
      </c>
      <c r="I597" s="296"/>
      <c r="J597" s="296"/>
      <c r="K597" s="296"/>
    </row>
    <row r="598" spans="2:11" ht="26.25" customHeight="1" hidden="1">
      <c r="B598" s="167" t="s">
        <v>418</v>
      </c>
      <c r="C598" s="304"/>
      <c r="D598" s="165" t="s">
        <v>211</v>
      </c>
      <c r="E598" s="165" t="s">
        <v>217</v>
      </c>
      <c r="F598" s="166" t="s">
        <v>419</v>
      </c>
      <c r="G598" s="165"/>
      <c r="H598" s="165"/>
      <c r="I598" s="296">
        <f aca="true" t="shared" si="100" ref="I598:K600">I599</f>
        <v>0</v>
      </c>
      <c r="J598" s="296">
        <f t="shared" si="100"/>
        <v>0</v>
      </c>
      <c r="K598" s="296">
        <f t="shared" si="100"/>
        <v>0</v>
      </c>
    </row>
    <row r="599" spans="2:11" ht="14.25" customHeight="1" hidden="1">
      <c r="B599" s="164" t="s">
        <v>288</v>
      </c>
      <c r="C599" s="304"/>
      <c r="D599" s="165" t="s">
        <v>211</v>
      </c>
      <c r="E599" s="165" t="s">
        <v>217</v>
      </c>
      <c r="F599" s="166" t="s">
        <v>419</v>
      </c>
      <c r="G599" s="165" t="s">
        <v>289</v>
      </c>
      <c r="H599" s="165"/>
      <c r="I599" s="296">
        <f t="shared" si="100"/>
        <v>0</v>
      </c>
      <c r="J599" s="296">
        <f t="shared" si="100"/>
        <v>0</v>
      </c>
      <c r="K599" s="296">
        <f t="shared" si="100"/>
        <v>0</v>
      </c>
    </row>
    <row r="600" spans="2:11" ht="14.25" customHeight="1" hidden="1">
      <c r="B600" s="164" t="s">
        <v>290</v>
      </c>
      <c r="C600" s="304"/>
      <c r="D600" s="165" t="s">
        <v>211</v>
      </c>
      <c r="E600" s="165" t="s">
        <v>217</v>
      </c>
      <c r="F600" s="166" t="s">
        <v>419</v>
      </c>
      <c r="G600" s="165" t="s">
        <v>291</v>
      </c>
      <c r="H600" s="165"/>
      <c r="I600" s="296">
        <f t="shared" si="100"/>
        <v>0</v>
      </c>
      <c r="J600" s="296">
        <f t="shared" si="100"/>
        <v>0</v>
      </c>
      <c r="K600" s="296">
        <f t="shared" si="100"/>
        <v>0</v>
      </c>
    </row>
    <row r="601" spans="2:11" ht="14.25" customHeight="1" hidden="1">
      <c r="B601" s="164" t="s">
        <v>273</v>
      </c>
      <c r="C601" s="304"/>
      <c r="D601" s="165" t="s">
        <v>211</v>
      </c>
      <c r="E601" s="165" t="s">
        <v>217</v>
      </c>
      <c r="F601" s="166" t="s">
        <v>419</v>
      </c>
      <c r="G601" s="165" t="s">
        <v>291</v>
      </c>
      <c r="H601" s="165" t="s">
        <v>332</v>
      </c>
      <c r="I601" s="296"/>
      <c r="J601" s="296"/>
      <c r="K601" s="296"/>
    </row>
    <row r="602" spans="2:11" ht="14.25" customHeight="1" hidden="1">
      <c r="B602" s="291" t="s">
        <v>236</v>
      </c>
      <c r="C602" s="372"/>
      <c r="D602" s="299" t="s">
        <v>237</v>
      </c>
      <c r="E602" s="308"/>
      <c r="F602" s="308"/>
      <c r="G602" s="165"/>
      <c r="H602" s="165"/>
      <c r="I602" s="290">
        <f aca="true" t="shared" si="101" ref="I602:K606">I603</f>
        <v>0</v>
      </c>
      <c r="J602" s="290">
        <f t="shared" si="101"/>
        <v>0</v>
      </c>
      <c r="K602" s="290">
        <f t="shared" si="101"/>
        <v>0</v>
      </c>
    </row>
    <row r="603" spans="2:11" ht="14.25" customHeight="1" hidden="1">
      <c r="B603" s="315" t="s">
        <v>238</v>
      </c>
      <c r="C603" s="304"/>
      <c r="D603" s="302" t="s">
        <v>237</v>
      </c>
      <c r="E603" s="302" t="s">
        <v>239</v>
      </c>
      <c r="F603" s="373"/>
      <c r="G603" s="165"/>
      <c r="H603" s="165"/>
      <c r="I603" s="296">
        <f t="shared" si="101"/>
        <v>0</v>
      </c>
      <c r="J603" s="296">
        <f t="shared" si="101"/>
        <v>0</v>
      </c>
      <c r="K603" s="296">
        <f t="shared" si="101"/>
        <v>0</v>
      </c>
    </row>
    <row r="604" spans="2:11" ht="28.5" customHeight="1" hidden="1">
      <c r="B604" s="167" t="s">
        <v>418</v>
      </c>
      <c r="C604" s="304"/>
      <c r="D604" s="165" t="s">
        <v>237</v>
      </c>
      <c r="E604" s="165" t="s">
        <v>239</v>
      </c>
      <c r="F604" s="166" t="s">
        <v>419</v>
      </c>
      <c r="G604" s="165"/>
      <c r="H604" s="165"/>
      <c r="I604" s="296">
        <f t="shared" si="101"/>
        <v>0</v>
      </c>
      <c r="J604" s="296">
        <f t="shared" si="101"/>
        <v>0</v>
      </c>
      <c r="K604" s="296">
        <f t="shared" si="101"/>
        <v>0</v>
      </c>
    </row>
    <row r="605" spans="2:11" ht="14.25" customHeight="1" hidden="1">
      <c r="B605" s="306" t="s">
        <v>358</v>
      </c>
      <c r="C605" s="295"/>
      <c r="D605" s="165" t="s">
        <v>237</v>
      </c>
      <c r="E605" s="165" t="s">
        <v>239</v>
      </c>
      <c r="F605" s="166" t="s">
        <v>419</v>
      </c>
      <c r="G605" s="165" t="s">
        <v>359</v>
      </c>
      <c r="H605" s="165"/>
      <c r="I605" s="296">
        <f t="shared" si="101"/>
        <v>0</v>
      </c>
      <c r="J605" s="296">
        <f t="shared" si="101"/>
        <v>0</v>
      </c>
      <c r="K605" s="296">
        <f t="shared" si="101"/>
        <v>0</v>
      </c>
    </row>
    <row r="606" spans="2:11" ht="14.25" customHeight="1" hidden="1">
      <c r="B606" s="167" t="s">
        <v>155</v>
      </c>
      <c r="C606" s="295"/>
      <c r="D606" s="165" t="s">
        <v>237</v>
      </c>
      <c r="E606" s="165" t="s">
        <v>239</v>
      </c>
      <c r="F606" s="166" t="s">
        <v>419</v>
      </c>
      <c r="G606" s="165" t="s">
        <v>375</v>
      </c>
      <c r="H606" s="165"/>
      <c r="I606" s="296">
        <f t="shared" si="101"/>
        <v>0</v>
      </c>
      <c r="J606" s="296">
        <f t="shared" si="101"/>
        <v>0</v>
      </c>
      <c r="K606" s="296">
        <f t="shared" si="101"/>
        <v>0</v>
      </c>
    </row>
    <row r="607" spans="2:11" ht="14.25" customHeight="1" hidden="1">
      <c r="B607" s="164" t="s">
        <v>273</v>
      </c>
      <c r="C607" s="304"/>
      <c r="D607" s="165" t="s">
        <v>237</v>
      </c>
      <c r="E607" s="165" t="s">
        <v>239</v>
      </c>
      <c r="F607" s="166" t="s">
        <v>419</v>
      </c>
      <c r="G607" s="165" t="s">
        <v>375</v>
      </c>
      <c r="H607" s="165" t="s">
        <v>332</v>
      </c>
      <c r="I607" s="296"/>
      <c r="J607" s="296"/>
      <c r="K607" s="296"/>
    </row>
    <row r="608" spans="2:11" ht="12.75" customHeight="1">
      <c r="B608" s="374" t="s">
        <v>256</v>
      </c>
      <c r="C608" s="314"/>
      <c r="D608" s="375">
        <v>1300</v>
      </c>
      <c r="E608" s="299"/>
      <c r="F608" s="299"/>
      <c r="G608" s="299"/>
      <c r="H608" s="299"/>
      <c r="I608" s="290">
        <f aca="true" t="shared" si="102" ref="I608:K612">I609</f>
        <v>450</v>
      </c>
      <c r="J608" s="290">
        <f t="shared" si="102"/>
        <v>288</v>
      </c>
      <c r="K608" s="290">
        <f t="shared" si="102"/>
        <v>0</v>
      </c>
    </row>
    <row r="609" spans="2:11" ht="16.5" customHeight="1">
      <c r="B609" s="164" t="s">
        <v>276</v>
      </c>
      <c r="C609" s="304"/>
      <c r="D609" s="308">
        <v>1300</v>
      </c>
      <c r="E609" s="308">
        <v>1301</v>
      </c>
      <c r="F609" s="165" t="s">
        <v>277</v>
      </c>
      <c r="G609" s="312"/>
      <c r="H609" s="312"/>
      <c r="I609" s="296">
        <f t="shared" si="102"/>
        <v>450</v>
      </c>
      <c r="J609" s="296">
        <f t="shared" si="102"/>
        <v>288</v>
      </c>
      <c r="K609" s="296">
        <f t="shared" si="102"/>
        <v>0</v>
      </c>
    </row>
    <row r="610" spans="2:11" ht="12.75" customHeight="1">
      <c r="B610" s="307" t="s">
        <v>598</v>
      </c>
      <c r="C610" s="376"/>
      <c r="D610" s="308">
        <v>1300</v>
      </c>
      <c r="E610" s="308">
        <v>1301</v>
      </c>
      <c r="F610" s="308" t="s">
        <v>599</v>
      </c>
      <c r="G610" s="312"/>
      <c r="H610" s="312"/>
      <c r="I610" s="296">
        <f t="shared" si="102"/>
        <v>450</v>
      </c>
      <c r="J610" s="296">
        <f t="shared" si="102"/>
        <v>288</v>
      </c>
      <c r="K610" s="296">
        <f t="shared" si="102"/>
        <v>0</v>
      </c>
    </row>
    <row r="611" spans="2:11" ht="12.75" customHeight="1">
      <c r="B611" s="307" t="s">
        <v>600</v>
      </c>
      <c r="C611" s="376"/>
      <c r="D611" s="308">
        <v>1300</v>
      </c>
      <c r="E611" s="308">
        <v>1301</v>
      </c>
      <c r="F611" s="308" t="s">
        <v>599</v>
      </c>
      <c r="G611" s="308">
        <v>700</v>
      </c>
      <c r="H611" s="312"/>
      <c r="I611" s="296">
        <f t="shared" si="102"/>
        <v>450</v>
      </c>
      <c r="J611" s="296">
        <f t="shared" si="102"/>
        <v>288</v>
      </c>
      <c r="K611" s="296">
        <f t="shared" si="102"/>
        <v>0</v>
      </c>
    </row>
    <row r="612" spans="2:11" ht="14.25" customHeight="1">
      <c r="B612" s="307" t="s">
        <v>601</v>
      </c>
      <c r="C612" s="376"/>
      <c r="D612" s="308">
        <v>1300</v>
      </c>
      <c r="E612" s="308">
        <v>1301</v>
      </c>
      <c r="F612" s="308" t="s">
        <v>599</v>
      </c>
      <c r="G612" s="308">
        <v>730</v>
      </c>
      <c r="H612" s="312"/>
      <c r="I612" s="296">
        <f t="shared" si="102"/>
        <v>450</v>
      </c>
      <c r="J612" s="296">
        <f t="shared" si="102"/>
        <v>288</v>
      </c>
      <c r="K612" s="296">
        <f t="shared" si="102"/>
        <v>0</v>
      </c>
    </row>
    <row r="613" spans="2:11" ht="12.75" customHeight="1">
      <c r="B613" s="307" t="s">
        <v>272</v>
      </c>
      <c r="C613" s="304"/>
      <c r="D613" s="308">
        <v>1300</v>
      </c>
      <c r="E613" s="308">
        <v>1301</v>
      </c>
      <c r="F613" s="308" t="s">
        <v>599</v>
      </c>
      <c r="G613" s="308">
        <v>730</v>
      </c>
      <c r="H613" s="308">
        <v>2</v>
      </c>
      <c r="I613" s="296">
        <v>450</v>
      </c>
      <c r="J613" s="296">
        <v>288</v>
      </c>
      <c r="K613" s="296"/>
    </row>
    <row r="614" spans="2:11" ht="26.25" customHeight="1">
      <c r="B614" s="292" t="s">
        <v>258</v>
      </c>
      <c r="C614" s="314"/>
      <c r="D614" s="299" t="s">
        <v>259</v>
      </c>
      <c r="E614" s="299"/>
      <c r="F614" s="299"/>
      <c r="G614" s="299"/>
      <c r="H614" s="299"/>
      <c r="I614" s="290">
        <f>I615+I621</f>
        <v>9042.6</v>
      </c>
      <c r="J614" s="290">
        <f>J615+J621</f>
        <v>3655.6</v>
      </c>
      <c r="K614" s="290">
        <f>K615+K621</f>
        <v>3655.6</v>
      </c>
    </row>
    <row r="615" spans="2:11" ht="27.75" customHeight="1">
      <c r="B615" s="300" t="s">
        <v>260</v>
      </c>
      <c r="C615" s="301"/>
      <c r="D615" s="302" t="s">
        <v>259</v>
      </c>
      <c r="E615" s="302" t="s">
        <v>261</v>
      </c>
      <c r="F615" s="165"/>
      <c r="G615" s="165"/>
      <c r="H615" s="165"/>
      <c r="I615" s="296">
        <f aca="true" t="shared" si="103" ref="I615:K619">I616</f>
        <v>3655.6</v>
      </c>
      <c r="J615" s="296">
        <f t="shared" si="103"/>
        <v>3655.6</v>
      </c>
      <c r="K615" s="296">
        <f t="shared" si="103"/>
        <v>3655.6</v>
      </c>
    </row>
    <row r="616" spans="2:11" ht="12.75" customHeight="1">
      <c r="B616" s="164" t="s">
        <v>276</v>
      </c>
      <c r="C616" s="376"/>
      <c r="D616" s="165" t="s">
        <v>259</v>
      </c>
      <c r="E616" s="165" t="s">
        <v>261</v>
      </c>
      <c r="F616" s="165" t="s">
        <v>277</v>
      </c>
      <c r="G616" s="165"/>
      <c r="H616" s="165"/>
      <c r="I616" s="296">
        <f t="shared" si="103"/>
        <v>3655.6</v>
      </c>
      <c r="J616" s="296">
        <f t="shared" si="103"/>
        <v>3655.6</v>
      </c>
      <c r="K616" s="296">
        <f t="shared" si="103"/>
        <v>3655.6</v>
      </c>
    </row>
    <row r="617" spans="2:11" ht="26.25" customHeight="1">
      <c r="B617" s="313" t="s">
        <v>602</v>
      </c>
      <c r="C617" s="376"/>
      <c r="D617" s="165" t="s">
        <v>259</v>
      </c>
      <c r="E617" s="165" t="s">
        <v>261</v>
      </c>
      <c r="F617" s="353" t="s">
        <v>603</v>
      </c>
      <c r="G617" s="165"/>
      <c r="H617" s="165"/>
      <c r="I617" s="296">
        <f t="shared" si="103"/>
        <v>3655.6</v>
      </c>
      <c r="J617" s="296">
        <f t="shared" si="103"/>
        <v>3655.6</v>
      </c>
      <c r="K617" s="296">
        <f t="shared" si="103"/>
        <v>3655.6</v>
      </c>
    </row>
    <row r="618" spans="2:11" ht="14.25" customHeight="1">
      <c r="B618" s="306" t="s">
        <v>358</v>
      </c>
      <c r="C618" s="376"/>
      <c r="D618" s="165" t="s">
        <v>259</v>
      </c>
      <c r="E618" s="165" t="s">
        <v>261</v>
      </c>
      <c r="F618" s="353" t="s">
        <v>603</v>
      </c>
      <c r="G618" s="165" t="s">
        <v>359</v>
      </c>
      <c r="H618" s="165"/>
      <c r="I618" s="296">
        <f t="shared" si="103"/>
        <v>3655.6</v>
      </c>
      <c r="J618" s="296">
        <f t="shared" si="103"/>
        <v>3655.6</v>
      </c>
      <c r="K618" s="296">
        <f t="shared" si="103"/>
        <v>3655.6</v>
      </c>
    </row>
    <row r="619" spans="2:11" ht="12.75" customHeight="1">
      <c r="B619" s="306" t="s">
        <v>604</v>
      </c>
      <c r="C619" s="324"/>
      <c r="D619" s="165" t="s">
        <v>259</v>
      </c>
      <c r="E619" s="165" t="s">
        <v>261</v>
      </c>
      <c r="F619" s="353" t="s">
        <v>603</v>
      </c>
      <c r="G619" s="165" t="s">
        <v>605</v>
      </c>
      <c r="H619" s="165"/>
      <c r="I619" s="296">
        <f t="shared" si="103"/>
        <v>3655.6</v>
      </c>
      <c r="J619" s="296">
        <f t="shared" si="103"/>
        <v>3655.6</v>
      </c>
      <c r="K619" s="296">
        <f t="shared" si="103"/>
        <v>3655.6</v>
      </c>
    </row>
    <row r="620" spans="2:11" ht="12.75" customHeight="1">
      <c r="B620" s="306" t="s">
        <v>273</v>
      </c>
      <c r="C620" s="304"/>
      <c r="D620" s="165" t="s">
        <v>259</v>
      </c>
      <c r="E620" s="165" t="s">
        <v>261</v>
      </c>
      <c r="F620" s="353" t="s">
        <v>603</v>
      </c>
      <c r="G620" s="165" t="s">
        <v>605</v>
      </c>
      <c r="H620" s="165">
        <v>3</v>
      </c>
      <c r="I620" s="296">
        <v>3655.6</v>
      </c>
      <c r="J620" s="296">
        <v>3655.6</v>
      </c>
      <c r="K620" s="296">
        <v>3655.6</v>
      </c>
    </row>
    <row r="621" spans="2:11" ht="12.75" customHeight="1">
      <c r="B621" s="315" t="s">
        <v>262</v>
      </c>
      <c r="C621" s="301"/>
      <c r="D621" s="302" t="s">
        <v>259</v>
      </c>
      <c r="E621" s="302" t="s">
        <v>263</v>
      </c>
      <c r="F621" s="165"/>
      <c r="G621" s="165"/>
      <c r="H621" s="165"/>
      <c r="I621" s="296">
        <f aca="true" t="shared" si="104" ref="I621:K625">I622</f>
        <v>5387</v>
      </c>
      <c r="J621" s="296">
        <f t="shared" si="104"/>
        <v>0</v>
      </c>
      <c r="K621" s="296">
        <f t="shared" si="104"/>
        <v>0</v>
      </c>
    </row>
    <row r="622" spans="2:11" ht="12.75" customHeight="1">
      <c r="B622" s="164" t="s">
        <v>276</v>
      </c>
      <c r="C622" s="304"/>
      <c r="D622" s="165" t="s">
        <v>259</v>
      </c>
      <c r="E622" s="165" t="s">
        <v>263</v>
      </c>
      <c r="F622" s="165" t="s">
        <v>277</v>
      </c>
      <c r="G622" s="165"/>
      <c r="H622" s="165"/>
      <c r="I622" s="296">
        <f t="shared" si="104"/>
        <v>5387</v>
      </c>
      <c r="J622" s="296">
        <f t="shared" si="104"/>
        <v>0</v>
      </c>
      <c r="K622" s="296">
        <f t="shared" si="104"/>
        <v>0</v>
      </c>
    </row>
    <row r="623" spans="2:11" ht="27.75" customHeight="1">
      <c r="B623" s="167" t="s">
        <v>606</v>
      </c>
      <c r="C623" s="304"/>
      <c r="D623" s="165" t="s">
        <v>259</v>
      </c>
      <c r="E623" s="165" t="s">
        <v>263</v>
      </c>
      <c r="F623" s="353" t="s">
        <v>607</v>
      </c>
      <c r="G623" s="165"/>
      <c r="H623" s="165"/>
      <c r="I623" s="296">
        <f t="shared" si="104"/>
        <v>5387</v>
      </c>
      <c r="J623" s="296">
        <f t="shared" si="104"/>
        <v>0</v>
      </c>
      <c r="K623" s="296">
        <f t="shared" si="104"/>
        <v>0</v>
      </c>
    </row>
    <row r="624" spans="2:11" ht="12.75" customHeight="1">
      <c r="B624" s="306" t="s">
        <v>358</v>
      </c>
      <c r="C624" s="298"/>
      <c r="D624" s="165" t="s">
        <v>259</v>
      </c>
      <c r="E624" s="165" t="s">
        <v>263</v>
      </c>
      <c r="F624" s="353" t="s">
        <v>607</v>
      </c>
      <c r="G624" s="165" t="s">
        <v>359</v>
      </c>
      <c r="H624" s="165"/>
      <c r="I624" s="296">
        <f t="shared" si="104"/>
        <v>5387</v>
      </c>
      <c r="J624" s="296">
        <f t="shared" si="104"/>
        <v>0</v>
      </c>
      <c r="K624" s="296">
        <f t="shared" si="104"/>
        <v>0</v>
      </c>
    </row>
    <row r="625" spans="2:11" ht="14.25" customHeight="1">
      <c r="B625" s="306" t="s">
        <v>604</v>
      </c>
      <c r="C625" s="314"/>
      <c r="D625" s="165" t="s">
        <v>259</v>
      </c>
      <c r="E625" s="165" t="s">
        <v>263</v>
      </c>
      <c r="F625" s="353" t="s">
        <v>607</v>
      </c>
      <c r="G625" s="165" t="s">
        <v>605</v>
      </c>
      <c r="H625" s="165"/>
      <c r="I625" s="296">
        <f t="shared" si="104"/>
        <v>5387</v>
      </c>
      <c r="J625" s="296">
        <f t="shared" si="104"/>
        <v>0</v>
      </c>
      <c r="K625" s="296">
        <f t="shared" si="104"/>
        <v>0</v>
      </c>
    </row>
    <row r="626" spans="2:11" ht="12.75" customHeight="1">
      <c r="B626" s="306" t="s">
        <v>272</v>
      </c>
      <c r="C626" s="304"/>
      <c r="D626" s="165" t="s">
        <v>259</v>
      </c>
      <c r="E626" s="165" t="s">
        <v>263</v>
      </c>
      <c r="F626" s="353" t="s">
        <v>607</v>
      </c>
      <c r="G626" s="165" t="s">
        <v>605</v>
      </c>
      <c r="H626" s="165">
        <v>2</v>
      </c>
      <c r="I626" s="296">
        <v>5387</v>
      </c>
      <c r="J626" s="296"/>
      <c r="K626" s="296"/>
    </row>
    <row r="627" spans="2:11" ht="12.75" customHeight="1">
      <c r="B627" s="377" t="s">
        <v>264</v>
      </c>
      <c r="C627" s="304"/>
      <c r="D627" s="375">
        <v>9900</v>
      </c>
      <c r="E627" s="375"/>
      <c r="F627" s="375"/>
      <c r="G627" s="375"/>
      <c r="H627" s="378"/>
      <c r="I627" s="379">
        <f aca="true" t="shared" si="105" ref="I627:I633">I628</f>
        <v>0</v>
      </c>
      <c r="J627" s="379">
        <f aca="true" t="shared" si="106" ref="J627:J633">J628</f>
        <v>2741.6</v>
      </c>
      <c r="K627" s="379">
        <f aca="true" t="shared" si="107" ref="K627:K633">K628</f>
        <v>5502.1</v>
      </c>
    </row>
    <row r="628" spans="2:11" ht="12.75" customHeight="1">
      <c r="B628" s="380" t="s">
        <v>272</v>
      </c>
      <c r="C628" s="304"/>
      <c r="D628" s="375"/>
      <c r="E628" s="375"/>
      <c r="F628" s="375"/>
      <c r="G628" s="375"/>
      <c r="H628" s="378">
        <v>2</v>
      </c>
      <c r="I628" s="381">
        <f t="shared" si="105"/>
        <v>0</v>
      </c>
      <c r="J628" s="381">
        <f t="shared" si="106"/>
        <v>2741.6</v>
      </c>
      <c r="K628" s="381">
        <f t="shared" si="107"/>
        <v>5502.1</v>
      </c>
    </row>
    <row r="629" spans="2:11" ht="12.75" customHeight="1">
      <c r="B629" s="382" t="s">
        <v>264</v>
      </c>
      <c r="C629" s="304"/>
      <c r="D629" s="308">
        <v>9900</v>
      </c>
      <c r="E629" s="308">
        <v>9999</v>
      </c>
      <c r="F629" s="308"/>
      <c r="G629" s="308"/>
      <c r="H629" s="378"/>
      <c r="I629" s="381">
        <f t="shared" si="105"/>
        <v>0</v>
      </c>
      <c r="J629" s="381">
        <f t="shared" si="106"/>
        <v>2741.6</v>
      </c>
      <c r="K629" s="381">
        <f t="shared" si="107"/>
        <v>5502.1</v>
      </c>
    </row>
    <row r="630" spans="2:11" ht="12.75" customHeight="1">
      <c r="B630" s="184" t="s">
        <v>276</v>
      </c>
      <c r="C630" s="304"/>
      <c r="D630" s="308">
        <v>9900</v>
      </c>
      <c r="E630" s="308">
        <v>9999</v>
      </c>
      <c r="F630" s="165" t="s">
        <v>277</v>
      </c>
      <c r="G630" s="308"/>
      <c r="H630" s="378"/>
      <c r="I630" s="381">
        <f t="shared" si="105"/>
        <v>0</v>
      </c>
      <c r="J630" s="381">
        <f t="shared" si="106"/>
        <v>2741.6</v>
      </c>
      <c r="K630" s="381">
        <f t="shared" si="107"/>
        <v>5502.1</v>
      </c>
    </row>
    <row r="631" spans="2:11" ht="12.75" customHeight="1">
      <c r="B631" s="382" t="s">
        <v>608</v>
      </c>
      <c r="C631" s="304"/>
      <c r="D631" s="308">
        <v>9900</v>
      </c>
      <c r="E631" s="308">
        <v>9999</v>
      </c>
      <c r="F631" s="165" t="s">
        <v>609</v>
      </c>
      <c r="G631" s="308"/>
      <c r="H631" s="378"/>
      <c r="I631" s="381">
        <f t="shared" si="105"/>
        <v>0</v>
      </c>
      <c r="J631" s="381">
        <f t="shared" si="106"/>
        <v>2741.6</v>
      </c>
      <c r="K631" s="381">
        <f t="shared" si="107"/>
        <v>5502.1</v>
      </c>
    </row>
    <row r="632" spans="2:11" ht="12.75" customHeight="1">
      <c r="B632" s="184" t="s">
        <v>292</v>
      </c>
      <c r="C632" s="304"/>
      <c r="D632" s="308">
        <v>9900</v>
      </c>
      <c r="E632" s="308">
        <v>9999</v>
      </c>
      <c r="F632" s="165" t="s">
        <v>609</v>
      </c>
      <c r="G632" s="308">
        <v>800</v>
      </c>
      <c r="H632" s="378"/>
      <c r="I632" s="381">
        <f t="shared" si="105"/>
        <v>0</v>
      </c>
      <c r="J632" s="381">
        <f t="shared" si="106"/>
        <v>2741.6</v>
      </c>
      <c r="K632" s="381">
        <f t="shared" si="107"/>
        <v>5502.1</v>
      </c>
    </row>
    <row r="633" spans="2:11" ht="12.75" customHeight="1">
      <c r="B633" s="184" t="s">
        <v>309</v>
      </c>
      <c r="C633" s="304"/>
      <c r="D633" s="308">
        <v>9900</v>
      </c>
      <c r="E633" s="308">
        <v>9999</v>
      </c>
      <c r="F633" s="165" t="s">
        <v>609</v>
      </c>
      <c r="G633" s="308">
        <v>870</v>
      </c>
      <c r="H633" s="378"/>
      <c r="I633" s="381">
        <f t="shared" si="105"/>
        <v>0</v>
      </c>
      <c r="J633" s="381">
        <f t="shared" si="106"/>
        <v>2741.6</v>
      </c>
      <c r="K633" s="381">
        <f t="shared" si="107"/>
        <v>5502.1</v>
      </c>
    </row>
    <row r="634" spans="2:11" ht="12.75" customHeight="1">
      <c r="B634" s="185" t="s">
        <v>272</v>
      </c>
      <c r="C634" s="304"/>
      <c r="D634" s="308">
        <v>9900</v>
      </c>
      <c r="E634" s="308">
        <v>9999</v>
      </c>
      <c r="F634" s="165" t="s">
        <v>609</v>
      </c>
      <c r="G634" s="308">
        <v>870</v>
      </c>
      <c r="H634" s="378">
        <v>2</v>
      </c>
      <c r="I634" s="381"/>
      <c r="J634" s="381">
        <v>2741.6</v>
      </c>
      <c r="K634" s="381">
        <v>5502.1</v>
      </c>
    </row>
    <row r="635" spans="2:11" ht="12.75" customHeight="1" hidden="1">
      <c r="B635" s="306"/>
      <c r="C635" s="304"/>
      <c r="D635" s="165"/>
      <c r="E635" s="165"/>
      <c r="F635" s="353"/>
      <c r="G635" s="165"/>
      <c r="H635" s="165"/>
      <c r="I635" s="297"/>
      <c r="J635" s="297"/>
      <c r="K635" s="297"/>
    </row>
    <row r="636" spans="2:14" ht="12.75" customHeight="1">
      <c r="B636" s="330" t="s">
        <v>628</v>
      </c>
      <c r="C636" s="383" t="s">
        <v>629</v>
      </c>
      <c r="D636" s="165"/>
      <c r="E636" s="165"/>
      <c r="F636" s="166"/>
      <c r="G636" s="299"/>
      <c r="H636" s="299"/>
      <c r="I636" s="290">
        <f>I642</f>
        <v>840.9</v>
      </c>
      <c r="J636" s="290">
        <f>J642</f>
        <v>583</v>
      </c>
      <c r="K636" s="290">
        <f>K642</f>
        <v>683</v>
      </c>
      <c r="L636" s="271">
        <f>L648+L651+L654</f>
        <v>30</v>
      </c>
      <c r="M636" s="271">
        <f>L648</f>
        <v>30</v>
      </c>
      <c r="N636" s="271">
        <v>2</v>
      </c>
    </row>
    <row r="637" spans="2:11" ht="12.75" customHeight="1" hidden="1">
      <c r="B637" s="164" t="s">
        <v>271</v>
      </c>
      <c r="C637" s="298"/>
      <c r="D637" s="165"/>
      <c r="E637" s="165"/>
      <c r="F637" s="166"/>
      <c r="G637" s="165"/>
      <c r="H637" s="165" t="s">
        <v>531</v>
      </c>
      <c r="I637" s="296"/>
      <c r="J637" s="296"/>
      <c r="K637" s="296"/>
    </row>
    <row r="638" spans="2:14" ht="12.75" customHeight="1">
      <c r="B638" s="164" t="s">
        <v>272</v>
      </c>
      <c r="C638" s="298"/>
      <c r="D638" s="165"/>
      <c r="E638" s="165"/>
      <c r="F638" s="166"/>
      <c r="G638" s="165"/>
      <c r="H638" s="165" t="s">
        <v>296</v>
      </c>
      <c r="I638" s="296">
        <f>I648+I651+I660+I663+I654</f>
        <v>840.9</v>
      </c>
      <c r="J638" s="296">
        <f>J648+J651+J660+J663</f>
        <v>583</v>
      </c>
      <c r="K638" s="296">
        <f>K648+K651+K660+K663</f>
        <v>683</v>
      </c>
      <c r="N638" s="271">
        <v>3</v>
      </c>
    </row>
    <row r="639" spans="2:11" ht="12.75" customHeight="1" hidden="1">
      <c r="B639" s="164" t="s">
        <v>273</v>
      </c>
      <c r="C639" s="298"/>
      <c r="D639" s="165"/>
      <c r="E639" s="165"/>
      <c r="F639" s="166"/>
      <c r="G639" s="165"/>
      <c r="H639" s="165" t="s">
        <v>332</v>
      </c>
      <c r="I639" s="296"/>
      <c r="J639" s="296"/>
      <c r="K639" s="296"/>
    </row>
    <row r="640" spans="2:11" ht="12.75" customHeight="1" hidden="1">
      <c r="B640" s="164" t="s">
        <v>274</v>
      </c>
      <c r="C640" s="298"/>
      <c r="D640" s="165"/>
      <c r="E640" s="165"/>
      <c r="F640" s="166"/>
      <c r="G640" s="165"/>
      <c r="H640" s="165" t="s">
        <v>306</v>
      </c>
      <c r="I640" s="296"/>
      <c r="J640" s="296"/>
      <c r="K640" s="296"/>
    </row>
    <row r="641" spans="2:11" ht="12.75" customHeight="1" hidden="1">
      <c r="B641" s="164" t="s">
        <v>275</v>
      </c>
      <c r="C641" s="298"/>
      <c r="D641" s="165"/>
      <c r="E641" s="165"/>
      <c r="F641" s="166"/>
      <c r="G641" s="165"/>
      <c r="H641" s="165" t="s">
        <v>532</v>
      </c>
      <c r="I641" s="296"/>
      <c r="J641" s="296"/>
      <c r="K641" s="296"/>
    </row>
    <row r="642" spans="2:14" ht="12.75" customHeight="1">
      <c r="B642" s="291" t="s">
        <v>184</v>
      </c>
      <c r="C642" s="304"/>
      <c r="D642" s="299" t="s">
        <v>185</v>
      </c>
      <c r="E642" s="299"/>
      <c r="F642" s="319"/>
      <c r="G642" s="299"/>
      <c r="H642" s="299"/>
      <c r="I642" s="290">
        <f>I643+I655</f>
        <v>840.9</v>
      </c>
      <c r="J642" s="290">
        <f>J643+J655</f>
        <v>583</v>
      </c>
      <c r="K642" s="290">
        <f>K643+K655</f>
        <v>683</v>
      </c>
      <c r="N642" s="271">
        <v>4</v>
      </c>
    </row>
    <row r="643" spans="2:11" ht="27.75" customHeight="1">
      <c r="B643" s="300" t="s">
        <v>188</v>
      </c>
      <c r="C643" s="304"/>
      <c r="D643" s="302" t="s">
        <v>185</v>
      </c>
      <c r="E643" s="302" t="s">
        <v>189</v>
      </c>
      <c r="F643" s="182"/>
      <c r="G643" s="165"/>
      <c r="H643" s="165"/>
      <c r="I643" s="296">
        <f aca="true" t="shared" si="108" ref="I643:K644">I644</f>
        <v>840.9</v>
      </c>
      <c r="J643" s="296">
        <f t="shared" si="108"/>
        <v>583</v>
      </c>
      <c r="K643" s="296">
        <f t="shared" si="108"/>
        <v>683</v>
      </c>
    </row>
    <row r="644" spans="2:11" ht="12.75" customHeight="1">
      <c r="B644" s="164" t="s">
        <v>276</v>
      </c>
      <c r="C644" s="304"/>
      <c r="D644" s="165" t="s">
        <v>185</v>
      </c>
      <c r="E644" s="165" t="s">
        <v>189</v>
      </c>
      <c r="F644" s="165" t="s">
        <v>277</v>
      </c>
      <c r="G644" s="165"/>
      <c r="H644" s="165"/>
      <c r="I644" s="296">
        <f t="shared" si="108"/>
        <v>840.9</v>
      </c>
      <c r="J644" s="296">
        <f t="shared" si="108"/>
        <v>583</v>
      </c>
      <c r="K644" s="296">
        <f t="shared" si="108"/>
        <v>683</v>
      </c>
    </row>
    <row r="645" spans="2:11" ht="14.25" customHeight="1">
      <c r="B645" s="339" t="s">
        <v>286</v>
      </c>
      <c r="C645" s="304"/>
      <c r="D645" s="165" t="s">
        <v>185</v>
      </c>
      <c r="E645" s="165" t="s">
        <v>189</v>
      </c>
      <c r="F645" s="166" t="s">
        <v>287</v>
      </c>
      <c r="G645" s="165"/>
      <c r="H645" s="165"/>
      <c r="I645" s="296">
        <f>I646+I649+I652</f>
        <v>840.9</v>
      </c>
      <c r="J645" s="296">
        <f>J646+J649</f>
        <v>583</v>
      </c>
      <c r="K645" s="296">
        <f>K646+K649</f>
        <v>683</v>
      </c>
    </row>
    <row r="646" spans="2:11" ht="40.5" customHeight="1">
      <c r="B646" s="306" t="s">
        <v>280</v>
      </c>
      <c r="C646" s="295"/>
      <c r="D646" s="165" t="s">
        <v>185</v>
      </c>
      <c r="E646" s="165" t="s">
        <v>189</v>
      </c>
      <c r="F646" s="166" t="s">
        <v>287</v>
      </c>
      <c r="G646" s="165" t="s">
        <v>281</v>
      </c>
      <c r="H646" s="165"/>
      <c r="I646" s="296">
        <f aca="true" t="shared" si="109" ref="I646:K647">I647</f>
        <v>731.3</v>
      </c>
      <c r="J646" s="296">
        <f t="shared" si="109"/>
        <v>538.5</v>
      </c>
      <c r="K646" s="296">
        <f t="shared" si="109"/>
        <v>638.5</v>
      </c>
    </row>
    <row r="647" spans="2:11" ht="12.75" customHeight="1">
      <c r="B647" s="167" t="s">
        <v>282</v>
      </c>
      <c r="C647" s="295"/>
      <c r="D647" s="165" t="s">
        <v>185</v>
      </c>
      <c r="E647" s="165" t="s">
        <v>189</v>
      </c>
      <c r="F647" s="166" t="s">
        <v>287</v>
      </c>
      <c r="G647" s="165" t="s">
        <v>283</v>
      </c>
      <c r="H647" s="165"/>
      <c r="I647" s="296">
        <f t="shared" si="109"/>
        <v>731.3</v>
      </c>
      <c r="J647" s="296">
        <f t="shared" si="109"/>
        <v>538.5</v>
      </c>
      <c r="K647" s="296">
        <f t="shared" si="109"/>
        <v>638.5</v>
      </c>
    </row>
    <row r="648" spans="2:12" ht="14.25" customHeight="1">
      <c r="B648" s="167" t="s">
        <v>272</v>
      </c>
      <c r="C648" s="304"/>
      <c r="D648" s="165" t="s">
        <v>185</v>
      </c>
      <c r="E648" s="165" t="s">
        <v>189</v>
      </c>
      <c r="F648" s="166" t="s">
        <v>287</v>
      </c>
      <c r="G648" s="165" t="s">
        <v>283</v>
      </c>
      <c r="H648" s="165">
        <v>2</v>
      </c>
      <c r="I648" s="296">
        <v>731.3</v>
      </c>
      <c r="J648" s="296">
        <v>538.5</v>
      </c>
      <c r="K648" s="296">
        <v>638.5</v>
      </c>
      <c r="L648" s="271">
        <v>30</v>
      </c>
    </row>
    <row r="649" spans="2:11" ht="12.75" customHeight="1">
      <c r="B649" s="164" t="s">
        <v>288</v>
      </c>
      <c r="C649" s="295"/>
      <c r="D649" s="165" t="s">
        <v>185</v>
      </c>
      <c r="E649" s="165" t="s">
        <v>189</v>
      </c>
      <c r="F649" s="166" t="s">
        <v>287</v>
      </c>
      <c r="G649" s="165" t="s">
        <v>289</v>
      </c>
      <c r="H649" s="165"/>
      <c r="I649" s="296">
        <f aca="true" t="shared" si="110" ref="I649:K650">I650</f>
        <v>104.5</v>
      </c>
      <c r="J649" s="296">
        <f t="shared" si="110"/>
        <v>44.5</v>
      </c>
      <c r="K649" s="296">
        <f t="shared" si="110"/>
        <v>44.5</v>
      </c>
    </row>
    <row r="650" spans="2:11" ht="12.75" customHeight="1">
      <c r="B650" s="164" t="s">
        <v>290</v>
      </c>
      <c r="C650" s="312"/>
      <c r="D650" s="165" t="s">
        <v>185</v>
      </c>
      <c r="E650" s="165" t="s">
        <v>189</v>
      </c>
      <c r="F650" s="166" t="s">
        <v>287</v>
      </c>
      <c r="G650" s="165" t="s">
        <v>291</v>
      </c>
      <c r="H650" s="165"/>
      <c r="I650" s="296">
        <f t="shared" si="110"/>
        <v>104.5</v>
      </c>
      <c r="J650" s="296">
        <f t="shared" si="110"/>
        <v>44.5</v>
      </c>
      <c r="K650" s="296">
        <f t="shared" si="110"/>
        <v>44.5</v>
      </c>
    </row>
    <row r="651" spans="2:11" ht="12.75" customHeight="1">
      <c r="B651" s="167" t="s">
        <v>272</v>
      </c>
      <c r="C651" s="312"/>
      <c r="D651" s="165" t="s">
        <v>185</v>
      </c>
      <c r="E651" s="165" t="s">
        <v>189</v>
      </c>
      <c r="F651" s="166" t="s">
        <v>287</v>
      </c>
      <c r="G651" s="165" t="s">
        <v>291</v>
      </c>
      <c r="H651" s="165">
        <v>2</v>
      </c>
      <c r="I651" s="296">
        <v>104.5</v>
      </c>
      <c r="J651" s="296">
        <v>44.5</v>
      </c>
      <c r="K651" s="296">
        <v>44.5</v>
      </c>
    </row>
    <row r="652" spans="2:11" ht="12.75" customHeight="1">
      <c r="B652" s="307" t="s">
        <v>292</v>
      </c>
      <c r="C652" s="312"/>
      <c r="D652" s="165" t="s">
        <v>185</v>
      </c>
      <c r="E652" s="165" t="s">
        <v>189</v>
      </c>
      <c r="F652" s="166" t="s">
        <v>287</v>
      </c>
      <c r="G652" s="165" t="s">
        <v>293</v>
      </c>
      <c r="H652" s="165"/>
      <c r="I652" s="296">
        <f>I653</f>
        <v>5.1</v>
      </c>
      <c r="J652" s="296"/>
      <c r="K652" s="296"/>
    </row>
    <row r="653" spans="2:11" ht="12.75" customHeight="1">
      <c r="B653" s="307" t="s">
        <v>294</v>
      </c>
      <c r="C653" s="312"/>
      <c r="D653" s="165" t="s">
        <v>185</v>
      </c>
      <c r="E653" s="165" t="s">
        <v>189</v>
      </c>
      <c r="F653" s="166" t="s">
        <v>287</v>
      </c>
      <c r="G653" s="165" t="s">
        <v>295</v>
      </c>
      <c r="H653" s="165"/>
      <c r="I653" s="296">
        <f>I654</f>
        <v>5.1</v>
      </c>
      <c r="J653" s="296"/>
      <c r="K653" s="296"/>
    </row>
    <row r="654" spans="2:11" ht="12.75" customHeight="1">
      <c r="B654" s="307" t="s">
        <v>272</v>
      </c>
      <c r="C654" s="312"/>
      <c r="D654" s="165" t="s">
        <v>185</v>
      </c>
      <c r="E654" s="165" t="s">
        <v>189</v>
      </c>
      <c r="F654" s="166" t="s">
        <v>287</v>
      </c>
      <c r="G654" s="165" t="s">
        <v>295</v>
      </c>
      <c r="H654" s="165" t="s">
        <v>296</v>
      </c>
      <c r="I654" s="296">
        <v>5.1</v>
      </c>
      <c r="J654" s="296"/>
      <c r="K654" s="296"/>
    </row>
    <row r="655" spans="2:11" ht="26.25" customHeight="1" hidden="1">
      <c r="B655" s="311" t="s">
        <v>194</v>
      </c>
      <c r="C655" s="312"/>
      <c r="D655" s="302" t="s">
        <v>185</v>
      </c>
      <c r="E655" s="302" t="s">
        <v>195</v>
      </c>
      <c r="F655" s="165"/>
      <c r="G655" s="165"/>
      <c r="H655" s="165"/>
      <c r="I655" s="297">
        <f aca="true" t="shared" si="111" ref="I655:K656">I656</f>
        <v>0</v>
      </c>
      <c r="J655" s="297">
        <f t="shared" si="111"/>
        <v>0</v>
      </c>
      <c r="K655" s="297">
        <f t="shared" si="111"/>
        <v>0</v>
      </c>
    </row>
    <row r="656" spans="2:11" ht="12.75" customHeight="1" hidden="1">
      <c r="B656" s="167" t="s">
        <v>276</v>
      </c>
      <c r="C656" s="312"/>
      <c r="D656" s="165" t="s">
        <v>185</v>
      </c>
      <c r="E656" s="165" t="s">
        <v>195</v>
      </c>
      <c r="F656" s="182" t="s">
        <v>277</v>
      </c>
      <c r="G656" s="165"/>
      <c r="H656" s="165"/>
      <c r="I656" s="297">
        <f t="shared" si="111"/>
        <v>0</v>
      </c>
      <c r="J656" s="297">
        <f t="shared" si="111"/>
        <v>0</v>
      </c>
      <c r="K656" s="297">
        <f t="shared" si="111"/>
        <v>0</v>
      </c>
    </row>
    <row r="657" spans="2:11" ht="12.75" customHeight="1" hidden="1">
      <c r="B657" s="305" t="s">
        <v>302</v>
      </c>
      <c r="C657" s="312"/>
      <c r="D657" s="165" t="s">
        <v>185</v>
      </c>
      <c r="E657" s="165" t="s">
        <v>195</v>
      </c>
      <c r="F657" s="166" t="s">
        <v>287</v>
      </c>
      <c r="G657" s="165"/>
      <c r="H657" s="165"/>
      <c r="I657" s="297">
        <f>I658+I661</f>
        <v>0</v>
      </c>
      <c r="J657" s="297">
        <f>J658+J661</f>
        <v>0</v>
      </c>
      <c r="K657" s="297">
        <f>K658+K661</f>
        <v>0</v>
      </c>
    </row>
    <row r="658" spans="2:11" ht="40.5" customHeight="1" hidden="1">
      <c r="B658" s="167" t="s">
        <v>280</v>
      </c>
      <c r="C658" s="312"/>
      <c r="D658" s="165" t="s">
        <v>185</v>
      </c>
      <c r="E658" s="165" t="s">
        <v>195</v>
      </c>
      <c r="F658" s="166" t="s">
        <v>287</v>
      </c>
      <c r="G658" s="165" t="s">
        <v>281</v>
      </c>
      <c r="H658" s="165"/>
      <c r="I658" s="297">
        <f aca="true" t="shared" si="112" ref="I658:K659">I659</f>
        <v>0</v>
      </c>
      <c r="J658" s="297">
        <f t="shared" si="112"/>
        <v>0</v>
      </c>
      <c r="K658" s="297">
        <f t="shared" si="112"/>
        <v>0</v>
      </c>
    </row>
    <row r="659" spans="2:11" ht="14.25" customHeight="1" hidden="1">
      <c r="B659" s="167" t="s">
        <v>282</v>
      </c>
      <c r="C659" s="312"/>
      <c r="D659" s="165" t="s">
        <v>185</v>
      </c>
      <c r="E659" s="165" t="s">
        <v>195</v>
      </c>
      <c r="F659" s="166" t="s">
        <v>287</v>
      </c>
      <c r="G659" s="165" t="s">
        <v>283</v>
      </c>
      <c r="H659" s="165"/>
      <c r="I659" s="297">
        <f t="shared" si="112"/>
        <v>0</v>
      </c>
      <c r="J659" s="297">
        <f t="shared" si="112"/>
        <v>0</v>
      </c>
      <c r="K659" s="297">
        <f t="shared" si="112"/>
        <v>0</v>
      </c>
    </row>
    <row r="660" spans="2:11" ht="12.75" customHeight="1" hidden="1">
      <c r="B660" s="167" t="s">
        <v>272</v>
      </c>
      <c r="C660" s="312"/>
      <c r="D660" s="165" t="s">
        <v>185</v>
      </c>
      <c r="E660" s="165" t="s">
        <v>195</v>
      </c>
      <c r="F660" s="166" t="s">
        <v>287</v>
      </c>
      <c r="G660" s="165" t="s">
        <v>283</v>
      </c>
      <c r="H660" s="165">
        <v>2</v>
      </c>
      <c r="I660" s="297"/>
      <c r="J660" s="297"/>
      <c r="K660" s="297"/>
    </row>
    <row r="661" spans="2:11" ht="12.75" customHeight="1" hidden="1">
      <c r="B661" s="164" t="s">
        <v>288</v>
      </c>
      <c r="C661" s="312"/>
      <c r="D661" s="165" t="s">
        <v>185</v>
      </c>
      <c r="E661" s="165" t="s">
        <v>195</v>
      </c>
      <c r="F661" s="166" t="s">
        <v>287</v>
      </c>
      <c r="G661" s="165" t="s">
        <v>289</v>
      </c>
      <c r="H661" s="165"/>
      <c r="I661" s="297">
        <f aca="true" t="shared" si="113" ref="I661:K662">I662</f>
        <v>0</v>
      </c>
      <c r="J661" s="297">
        <f t="shared" si="113"/>
        <v>0</v>
      </c>
      <c r="K661" s="297">
        <f t="shared" si="113"/>
        <v>0</v>
      </c>
    </row>
    <row r="662" spans="2:11" ht="12.75" customHeight="1" hidden="1">
      <c r="B662" s="164" t="s">
        <v>290</v>
      </c>
      <c r="C662" s="312"/>
      <c r="D662" s="165" t="s">
        <v>185</v>
      </c>
      <c r="E662" s="165" t="s">
        <v>195</v>
      </c>
      <c r="F662" s="166" t="s">
        <v>287</v>
      </c>
      <c r="G662" s="165" t="s">
        <v>291</v>
      </c>
      <c r="H662" s="165"/>
      <c r="I662" s="297">
        <f t="shared" si="113"/>
        <v>0</v>
      </c>
      <c r="J662" s="297">
        <f t="shared" si="113"/>
        <v>0</v>
      </c>
      <c r="K662" s="297">
        <f t="shared" si="113"/>
        <v>0</v>
      </c>
    </row>
    <row r="663" spans="2:11" ht="12.75" customHeight="1" hidden="1">
      <c r="B663" s="167" t="s">
        <v>272</v>
      </c>
      <c r="C663" s="312"/>
      <c r="D663" s="165" t="s">
        <v>185</v>
      </c>
      <c r="E663" s="165" t="s">
        <v>195</v>
      </c>
      <c r="F663" s="166" t="s">
        <v>287</v>
      </c>
      <c r="G663" s="165" t="s">
        <v>291</v>
      </c>
      <c r="H663" s="165">
        <v>2</v>
      </c>
      <c r="I663" s="297"/>
      <c r="J663" s="297"/>
      <c r="K663" s="297"/>
    </row>
    <row r="664" spans="1:66" s="387" customFormat="1" ht="12.75" customHeight="1">
      <c r="A664" s="384"/>
      <c r="B664" s="291" t="s">
        <v>630</v>
      </c>
      <c r="C664" s="385">
        <v>904</v>
      </c>
      <c r="D664" s="299"/>
      <c r="E664" s="299"/>
      <c r="F664" s="319"/>
      <c r="G664" s="299"/>
      <c r="H664" s="299"/>
      <c r="I664" s="290">
        <f aca="true" t="shared" si="114" ref="I664:K665">I665</f>
        <v>1165.2</v>
      </c>
      <c r="J664" s="290">
        <f t="shared" si="114"/>
        <v>461</v>
      </c>
      <c r="K664" s="290">
        <f t="shared" si="114"/>
        <v>513.5</v>
      </c>
      <c r="L664" s="386">
        <f>L676+L673</f>
        <v>117</v>
      </c>
      <c r="M664" s="271">
        <f>L673+L676</f>
        <v>117</v>
      </c>
      <c r="N664" s="271">
        <v>2</v>
      </c>
      <c r="O664" s="271"/>
      <c r="P664" s="271"/>
      <c r="Q664" s="271"/>
      <c r="R664" s="271"/>
      <c r="S664" s="271"/>
      <c r="T664" s="271"/>
      <c r="U664" s="271"/>
      <c r="V664" s="271"/>
      <c r="W664" s="271"/>
      <c r="X664" s="271"/>
      <c r="Y664" s="271"/>
      <c r="Z664" s="271"/>
      <c r="AA664" s="271"/>
      <c r="AB664" s="271"/>
      <c r="AC664" s="271"/>
      <c r="AD664" s="271"/>
      <c r="AE664" s="271"/>
      <c r="AF664" s="384"/>
      <c r="AG664" s="384"/>
      <c r="AH664" s="384"/>
      <c r="AI664" s="384"/>
      <c r="AJ664" s="384"/>
      <c r="AK664" s="384"/>
      <c r="AL664" s="384"/>
      <c r="AM664" s="384"/>
      <c r="AN664" s="384"/>
      <c r="AO664" s="384"/>
      <c r="AP664" s="384"/>
      <c r="AQ664" s="384"/>
      <c r="AR664" s="384"/>
      <c r="AS664" s="384"/>
      <c r="AT664" s="384"/>
      <c r="AU664" s="384"/>
      <c r="AV664" s="384"/>
      <c r="AW664" s="384"/>
      <c r="AX664" s="384"/>
      <c r="AY664" s="384"/>
      <c r="AZ664" s="384"/>
      <c r="BA664" s="384"/>
      <c r="BB664" s="384"/>
      <c r="BC664" s="384"/>
      <c r="BD664" s="384"/>
      <c r="BE664" s="384"/>
      <c r="BF664" s="384"/>
      <c r="BG664" s="384"/>
      <c r="BH664" s="384"/>
      <c r="BI664" s="384"/>
      <c r="BJ664" s="384"/>
      <c r="BK664" s="384"/>
      <c r="BL664" s="384"/>
      <c r="BM664" s="384"/>
      <c r="BN664" s="384"/>
    </row>
    <row r="665" spans="1:66" s="387" customFormat="1" ht="12.75" customHeight="1">
      <c r="A665" s="384"/>
      <c r="B665" s="291" t="s">
        <v>184</v>
      </c>
      <c r="C665" s="298"/>
      <c r="D665" s="299" t="s">
        <v>185</v>
      </c>
      <c r="E665" s="299"/>
      <c r="F665" s="319"/>
      <c r="G665" s="299"/>
      <c r="H665" s="299"/>
      <c r="I665" s="290">
        <f t="shared" si="114"/>
        <v>1165.2</v>
      </c>
      <c r="J665" s="290">
        <f t="shared" si="114"/>
        <v>461</v>
      </c>
      <c r="K665" s="290">
        <f t="shared" si="114"/>
        <v>513.5</v>
      </c>
      <c r="L665" s="271"/>
      <c r="M665" s="271"/>
      <c r="N665" s="271">
        <v>3</v>
      </c>
      <c r="O665" s="271"/>
      <c r="P665" s="271"/>
      <c r="Q665" s="271"/>
      <c r="R665" s="271"/>
      <c r="S665" s="271"/>
      <c r="T665" s="271"/>
      <c r="U665" s="271"/>
      <c r="V665" s="271"/>
      <c r="W665" s="271"/>
      <c r="X665" s="271"/>
      <c r="Y665" s="271"/>
      <c r="Z665" s="271"/>
      <c r="AA665" s="271"/>
      <c r="AB665" s="271"/>
      <c r="AC665" s="271"/>
      <c r="AD665" s="271"/>
      <c r="AE665" s="271"/>
      <c r="AF665" s="384"/>
      <c r="AG665" s="384"/>
      <c r="AH665" s="384"/>
      <c r="AI665" s="384"/>
      <c r="AJ665" s="384"/>
      <c r="AK665" s="384"/>
      <c r="AL665" s="384"/>
      <c r="AM665" s="384"/>
      <c r="AN665" s="384"/>
      <c r="AO665" s="384"/>
      <c r="AP665" s="384"/>
      <c r="AQ665" s="384"/>
      <c r="AR665" s="384"/>
      <c r="AS665" s="384"/>
      <c r="AT665" s="384"/>
      <c r="AU665" s="384"/>
      <c r="AV665" s="384"/>
      <c r="AW665" s="384"/>
      <c r="AX665" s="384"/>
      <c r="AY665" s="384"/>
      <c r="AZ665" s="384"/>
      <c r="BA665" s="384"/>
      <c r="BB665" s="384"/>
      <c r="BC665" s="384"/>
      <c r="BD665" s="384"/>
      <c r="BE665" s="384"/>
      <c r="BF665" s="384"/>
      <c r="BG665" s="384"/>
      <c r="BH665" s="384"/>
      <c r="BI665" s="384"/>
      <c r="BJ665" s="384"/>
      <c r="BK665" s="384"/>
      <c r="BL665" s="384"/>
      <c r="BM665" s="384"/>
      <c r="BN665" s="384"/>
    </row>
    <row r="666" spans="2:14" ht="12.75" customHeight="1">
      <c r="B666" s="164" t="s">
        <v>272</v>
      </c>
      <c r="C666" s="312"/>
      <c r="D666" s="165"/>
      <c r="E666" s="165"/>
      <c r="F666" s="166"/>
      <c r="G666" s="165"/>
      <c r="H666" s="165" t="s">
        <v>296</v>
      </c>
      <c r="I666" s="296">
        <f>I673+I676+I679</f>
        <v>1165.2</v>
      </c>
      <c r="J666" s="296">
        <f>J673+J676</f>
        <v>461</v>
      </c>
      <c r="K666" s="296">
        <f>K673+K676</f>
        <v>513.5</v>
      </c>
      <c r="N666" s="271">
        <v>4</v>
      </c>
    </row>
    <row r="667" spans="2:11" ht="12.75" customHeight="1" hidden="1">
      <c r="B667" s="164" t="s">
        <v>273</v>
      </c>
      <c r="C667" s="312"/>
      <c r="D667" s="165"/>
      <c r="E667" s="165"/>
      <c r="F667" s="166"/>
      <c r="G667" s="165"/>
      <c r="H667" s="165" t="s">
        <v>332</v>
      </c>
      <c r="I667" s="296"/>
      <c r="J667" s="296"/>
      <c r="K667" s="296"/>
    </row>
    <row r="668" spans="2:11" ht="28.5" customHeight="1">
      <c r="B668" s="300" t="s">
        <v>194</v>
      </c>
      <c r="C668" s="312"/>
      <c r="D668" s="302" t="s">
        <v>185</v>
      </c>
      <c r="E668" s="302" t="s">
        <v>195</v>
      </c>
      <c r="F668" s="165"/>
      <c r="G668" s="165"/>
      <c r="H668" s="165"/>
      <c r="I668" s="296">
        <f aca="true" t="shared" si="115" ref="I668:K669">I669</f>
        <v>1164.7</v>
      </c>
      <c r="J668" s="296">
        <f t="shared" si="115"/>
        <v>461</v>
      </c>
      <c r="K668" s="296">
        <f t="shared" si="115"/>
        <v>513.5</v>
      </c>
    </row>
    <row r="669" spans="2:11" ht="12.75" customHeight="1">
      <c r="B669" s="167" t="s">
        <v>276</v>
      </c>
      <c r="C669" s="312"/>
      <c r="D669" s="165" t="s">
        <v>185</v>
      </c>
      <c r="E669" s="165" t="s">
        <v>195</v>
      </c>
      <c r="F669" s="182" t="s">
        <v>277</v>
      </c>
      <c r="G669" s="165"/>
      <c r="H669" s="165"/>
      <c r="I669" s="296">
        <f t="shared" si="115"/>
        <v>1164.7</v>
      </c>
      <c r="J669" s="296">
        <f t="shared" si="115"/>
        <v>461</v>
      </c>
      <c r="K669" s="296">
        <f t="shared" si="115"/>
        <v>513.5</v>
      </c>
    </row>
    <row r="670" spans="2:11" ht="12.75" customHeight="1">
      <c r="B670" s="305" t="s">
        <v>302</v>
      </c>
      <c r="C670" s="312"/>
      <c r="D670" s="165" t="s">
        <v>185</v>
      </c>
      <c r="E670" s="165" t="s">
        <v>195</v>
      </c>
      <c r="F670" s="166" t="s">
        <v>287</v>
      </c>
      <c r="G670" s="165"/>
      <c r="H670" s="165"/>
      <c r="I670" s="296">
        <f>I673+I676</f>
        <v>1164.7</v>
      </c>
      <c r="J670" s="296">
        <f>J673+J676</f>
        <v>461</v>
      </c>
      <c r="K670" s="296">
        <f>K673+K676</f>
        <v>513.5</v>
      </c>
    </row>
    <row r="671" spans="2:11" ht="41.25" customHeight="1">
      <c r="B671" s="306" t="s">
        <v>280</v>
      </c>
      <c r="C671" s="312"/>
      <c r="D671" s="165" t="s">
        <v>185</v>
      </c>
      <c r="E671" s="165" t="s">
        <v>195</v>
      </c>
      <c r="F671" s="166" t="s">
        <v>287</v>
      </c>
      <c r="G671" s="165" t="s">
        <v>281</v>
      </c>
      <c r="H671" s="165"/>
      <c r="I671" s="296">
        <f aca="true" t="shared" si="116" ref="I671:K672">I672</f>
        <v>1095</v>
      </c>
      <c r="J671" s="296">
        <f t="shared" si="116"/>
        <v>447.5</v>
      </c>
      <c r="K671" s="296">
        <f t="shared" si="116"/>
        <v>500</v>
      </c>
    </row>
    <row r="672" spans="2:11" ht="12.75" customHeight="1">
      <c r="B672" s="167" t="s">
        <v>282</v>
      </c>
      <c r="C672" s="312"/>
      <c r="D672" s="165" t="s">
        <v>185</v>
      </c>
      <c r="E672" s="165" t="s">
        <v>195</v>
      </c>
      <c r="F672" s="166" t="s">
        <v>287</v>
      </c>
      <c r="G672" s="165" t="s">
        <v>283</v>
      </c>
      <c r="H672" s="165"/>
      <c r="I672" s="296">
        <f t="shared" si="116"/>
        <v>1095</v>
      </c>
      <c r="J672" s="296">
        <f t="shared" si="116"/>
        <v>447.5</v>
      </c>
      <c r="K672" s="296">
        <f t="shared" si="116"/>
        <v>500</v>
      </c>
    </row>
    <row r="673" spans="2:12" ht="12.75" customHeight="1">
      <c r="B673" s="167" t="s">
        <v>272</v>
      </c>
      <c r="C673" s="312"/>
      <c r="D673" s="165" t="s">
        <v>185</v>
      </c>
      <c r="E673" s="165" t="s">
        <v>195</v>
      </c>
      <c r="F673" s="166" t="s">
        <v>287</v>
      </c>
      <c r="G673" s="165" t="s">
        <v>283</v>
      </c>
      <c r="H673" s="165">
        <v>2</v>
      </c>
      <c r="I673" s="296">
        <v>1095</v>
      </c>
      <c r="J673" s="296">
        <v>447.5</v>
      </c>
      <c r="K673" s="296">
        <v>500</v>
      </c>
      <c r="L673" s="271">
        <v>116.7</v>
      </c>
    </row>
    <row r="674" spans="2:11" ht="12.75" customHeight="1">
      <c r="B674" s="164" t="s">
        <v>288</v>
      </c>
      <c r="C674" s="312"/>
      <c r="D674" s="165" t="s">
        <v>185</v>
      </c>
      <c r="E674" s="165" t="s">
        <v>195</v>
      </c>
      <c r="F674" s="166" t="s">
        <v>287</v>
      </c>
      <c r="G674" s="165" t="s">
        <v>289</v>
      </c>
      <c r="H674" s="165"/>
      <c r="I674" s="296">
        <f aca="true" t="shared" si="117" ref="I674:K675">I675</f>
        <v>69.7</v>
      </c>
      <c r="J674" s="296">
        <f t="shared" si="117"/>
        <v>13.5</v>
      </c>
      <c r="K674" s="296">
        <f t="shared" si="117"/>
        <v>13.5</v>
      </c>
    </row>
    <row r="675" spans="2:11" ht="12.75" customHeight="1">
      <c r="B675" s="164" t="s">
        <v>290</v>
      </c>
      <c r="C675" s="312"/>
      <c r="D675" s="165" t="s">
        <v>185</v>
      </c>
      <c r="E675" s="165" t="s">
        <v>195</v>
      </c>
      <c r="F675" s="166" t="s">
        <v>287</v>
      </c>
      <c r="G675" s="165" t="s">
        <v>291</v>
      </c>
      <c r="H675" s="165"/>
      <c r="I675" s="296">
        <f t="shared" si="117"/>
        <v>69.7</v>
      </c>
      <c r="J675" s="296">
        <f t="shared" si="117"/>
        <v>13.5</v>
      </c>
      <c r="K675" s="296">
        <f t="shared" si="117"/>
        <v>13.5</v>
      </c>
    </row>
    <row r="676" spans="2:12" ht="12.75" customHeight="1">
      <c r="B676" s="167" t="s">
        <v>272</v>
      </c>
      <c r="C676" s="312"/>
      <c r="D676" s="165" t="s">
        <v>185</v>
      </c>
      <c r="E676" s="165" t="s">
        <v>195</v>
      </c>
      <c r="F676" s="166" t="s">
        <v>287</v>
      </c>
      <c r="G676" s="165" t="s">
        <v>291</v>
      </c>
      <c r="H676" s="165">
        <v>2</v>
      </c>
      <c r="I676" s="296">
        <v>69.7</v>
      </c>
      <c r="J676" s="296">
        <v>13.5</v>
      </c>
      <c r="K676" s="296">
        <v>13.5</v>
      </c>
      <c r="L676" s="271">
        <v>0.3</v>
      </c>
    </row>
    <row r="677" spans="2:11" ht="12.75" customHeight="1">
      <c r="B677" s="307" t="s">
        <v>292</v>
      </c>
      <c r="C677" s="312"/>
      <c r="D677" s="165" t="s">
        <v>185</v>
      </c>
      <c r="E677" s="165" t="s">
        <v>195</v>
      </c>
      <c r="F677" s="166" t="s">
        <v>287</v>
      </c>
      <c r="G677" s="165" t="s">
        <v>293</v>
      </c>
      <c r="H677" s="165"/>
      <c r="I677" s="296">
        <f aca="true" t="shared" si="118" ref="I677:K678">I678</f>
        <v>0.5</v>
      </c>
      <c r="J677" s="296">
        <f t="shared" si="118"/>
        <v>0.5</v>
      </c>
      <c r="K677" s="296">
        <f t="shared" si="118"/>
        <v>0.5</v>
      </c>
    </row>
    <row r="678" spans="2:11" ht="12.75" customHeight="1">
      <c r="B678" s="307" t="s">
        <v>294</v>
      </c>
      <c r="C678" s="312"/>
      <c r="D678" s="165" t="s">
        <v>185</v>
      </c>
      <c r="E678" s="165" t="s">
        <v>195</v>
      </c>
      <c r="F678" s="166" t="s">
        <v>287</v>
      </c>
      <c r="G678" s="165" t="s">
        <v>295</v>
      </c>
      <c r="H678" s="165"/>
      <c r="I678" s="296">
        <f t="shared" si="118"/>
        <v>0.5</v>
      </c>
      <c r="J678" s="296">
        <f t="shared" si="118"/>
        <v>0.5</v>
      </c>
      <c r="K678" s="296">
        <f t="shared" si="118"/>
        <v>0.5</v>
      </c>
    </row>
    <row r="679" spans="2:12" ht="12.75" customHeight="1">
      <c r="B679" s="307" t="s">
        <v>272</v>
      </c>
      <c r="C679" s="312"/>
      <c r="D679" s="165" t="s">
        <v>185</v>
      </c>
      <c r="E679" s="165" t="s">
        <v>195</v>
      </c>
      <c r="F679" s="166" t="s">
        <v>287</v>
      </c>
      <c r="G679" s="165" t="s">
        <v>295</v>
      </c>
      <c r="H679" s="165" t="s">
        <v>296</v>
      </c>
      <c r="I679" s="296">
        <v>0.5</v>
      </c>
      <c r="J679" s="296">
        <v>0.5</v>
      </c>
      <c r="K679" s="296">
        <v>0.5</v>
      </c>
      <c r="L679" s="271">
        <v>0.5</v>
      </c>
    </row>
    <row r="680" spans="2:14" ht="27.75" customHeight="1">
      <c r="B680" s="388" t="s">
        <v>631</v>
      </c>
      <c r="C680" s="385">
        <v>905</v>
      </c>
      <c r="D680" s="299"/>
      <c r="E680" s="299"/>
      <c r="F680" s="335"/>
      <c r="G680" s="299"/>
      <c r="H680" s="299"/>
      <c r="I680" s="290">
        <f>I686+I700+I765+I693</f>
        <v>5122.500000000001</v>
      </c>
      <c r="J680" s="290">
        <f>J686+J700</f>
        <v>4818.3</v>
      </c>
      <c r="K680" s="290">
        <f>K686+K700</f>
        <v>2078.2999999999997</v>
      </c>
      <c r="L680" s="294">
        <f>L716+L757+L744+L735+L748+L764+L754</f>
        <v>-1220</v>
      </c>
      <c r="M680" s="271">
        <f>L744+L757</f>
        <v>-1220</v>
      </c>
      <c r="N680" s="271">
        <v>2</v>
      </c>
    </row>
    <row r="681" spans="2:11" ht="15.75" customHeight="1" hidden="1">
      <c r="B681" s="164" t="s">
        <v>271</v>
      </c>
      <c r="C681" s="385"/>
      <c r="D681" s="165"/>
      <c r="E681" s="165"/>
      <c r="F681" s="331"/>
      <c r="G681" s="165"/>
      <c r="H681" s="165" t="s">
        <v>531</v>
      </c>
      <c r="I681" s="296"/>
      <c r="J681" s="296"/>
      <c r="K681" s="296"/>
    </row>
    <row r="682" spans="2:14" ht="14.25" customHeight="1">
      <c r="B682" s="164" t="s">
        <v>272</v>
      </c>
      <c r="C682" s="385"/>
      <c r="D682" s="165"/>
      <c r="E682" s="165"/>
      <c r="F682" s="331"/>
      <c r="G682" s="165"/>
      <c r="H682" s="165" t="s">
        <v>296</v>
      </c>
      <c r="I682" s="296">
        <f>I692+I712+I716+I720+I724+I740+I754+I757+I760+I729+I771+I706+I699+I744+I735+I748</f>
        <v>5066.200000000001</v>
      </c>
      <c r="J682" s="296">
        <f>J692+J712+J716+J720+J724+J740+J754+J757+J760</f>
        <v>1878.3</v>
      </c>
      <c r="K682" s="296">
        <f>K692+K712+K716+K720+K724+K740+K754+K757+K760</f>
        <v>2078.2999999999997</v>
      </c>
      <c r="N682" s="271">
        <v>3</v>
      </c>
    </row>
    <row r="683" spans="2:11" ht="14.25" customHeight="1" hidden="1">
      <c r="B683" s="164" t="s">
        <v>273</v>
      </c>
      <c r="C683" s="385"/>
      <c r="D683" s="165"/>
      <c r="E683" s="165"/>
      <c r="F683" s="331"/>
      <c r="G683" s="165"/>
      <c r="H683" s="165" t="s">
        <v>332</v>
      </c>
      <c r="I683" s="296">
        <f>I764+I772</f>
        <v>56.3</v>
      </c>
      <c r="J683" s="296"/>
      <c r="K683" s="296"/>
    </row>
    <row r="684" spans="2:11" ht="14.25" customHeight="1" hidden="1">
      <c r="B684" s="164" t="s">
        <v>274</v>
      </c>
      <c r="C684" s="385"/>
      <c r="D684" s="165"/>
      <c r="E684" s="165"/>
      <c r="F684" s="331"/>
      <c r="G684" s="165"/>
      <c r="H684" s="165" t="s">
        <v>306</v>
      </c>
      <c r="I684" s="296"/>
      <c r="J684" s="296"/>
      <c r="K684" s="296"/>
    </row>
    <row r="685" spans="2:11" ht="14.25" customHeight="1" hidden="1">
      <c r="B685" s="164" t="s">
        <v>275</v>
      </c>
      <c r="C685" s="385"/>
      <c r="D685" s="165"/>
      <c r="E685" s="165"/>
      <c r="F685" s="331"/>
      <c r="G685" s="165"/>
      <c r="H685" s="165" t="s">
        <v>532</v>
      </c>
      <c r="I685" s="296"/>
      <c r="J685" s="296"/>
      <c r="K685" s="296"/>
    </row>
    <row r="686" spans="2:11" ht="14.25" customHeight="1" hidden="1">
      <c r="B686" s="291" t="s">
        <v>184</v>
      </c>
      <c r="C686" s="312"/>
      <c r="D686" s="299" t="s">
        <v>185</v>
      </c>
      <c r="E686" s="299"/>
      <c r="F686" s="335"/>
      <c r="G686" s="299"/>
      <c r="H686" s="299"/>
      <c r="I686" s="290">
        <f aca="true" t="shared" si="119" ref="I686:I691">I687</f>
        <v>0</v>
      </c>
      <c r="J686" s="290">
        <f aca="true" t="shared" si="120" ref="J686:J691">J687</f>
        <v>0</v>
      </c>
      <c r="K686" s="290">
        <f aca="true" t="shared" si="121" ref="K686:K691">K687</f>
        <v>0</v>
      </c>
    </row>
    <row r="687" spans="2:11" ht="12.75" customHeight="1" hidden="1">
      <c r="B687" s="311" t="s">
        <v>198</v>
      </c>
      <c r="C687" s="312"/>
      <c r="D687" s="302" t="s">
        <v>185</v>
      </c>
      <c r="E687" s="302" t="s">
        <v>199</v>
      </c>
      <c r="F687" s="81"/>
      <c r="G687" s="165"/>
      <c r="H687" s="165"/>
      <c r="I687" s="296">
        <f t="shared" si="119"/>
        <v>0</v>
      </c>
      <c r="J687" s="296">
        <f t="shared" si="120"/>
        <v>0</v>
      </c>
      <c r="K687" s="296">
        <f t="shared" si="121"/>
        <v>0</v>
      </c>
    </row>
    <row r="688" spans="2:11" ht="12.75" customHeight="1" hidden="1">
      <c r="B688" s="167" t="s">
        <v>276</v>
      </c>
      <c r="C688" s="312"/>
      <c r="D688" s="165" t="s">
        <v>185</v>
      </c>
      <c r="E688" s="165" t="s">
        <v>199</v>
      </c>
      <c r="F688" s="81" t="s">
        <v>277</v>
      </c>
      <c r="G688" s="165"/>
      <c r="H688" s="165"/>
      <c r="I688" s="296">
        <f t="shared" si="119"/>
        <v>0</v>
      </c>
      <c r="J688" s="296">
        <f t="shared" si="120"/>
        <v>0</v>
      </c>
      <c r="K688" s="296">
        <f t="shared" si="121"/>
        <v>0</v>
      </c>
    </row>
    <row r="689" spans="2:11" ht="27.75" customHeight="1" hidden="1">
      <c r="B689" s="167" t="s">
        <v>341</v>
      </c>
      <c r="C689" s="312"/>
      <c r="D689" s="165" t="s">
        <v>185</v>
      </c>
      <c r="E689" s="165" t="s">
        <v>199</v>
      </c>
      <c r="F689" s="166" t="s">
        <v>342</v>
      </c>
      <c r="G689" s="283"/>
      <c r="H689" s="283"/>
      <c r="I689" s="296">
        <f t="shared" si="119"/>
        <v>0</v>
      </c>
      <c r="J689" s="296">
        <f t="shared" si="120"/>
        <v>0</v>
      </c>
      <c r="K689" s="296">
        <f t="shared" si="121"/>
        <v>0</v>
      </c>
    </row>
    <row r="690" spans="2:11" ht="12.75" customHeight="1" hidden="1">
      <c r="B690" s="164" t="s">
        <v>288</v>
      </c>
      <c r="C690" s="312"/>
      <c r="D690" s="165" t="s">
        <v>185</v>
      </c>
      <c r="E690" s="165" t="s">
        <v>199</v>
      </c>
      <c r="F690" s="166" t="s">
        <v>342</v>
      </c>
      <c r="G690" s="283">
        <v>200</v>
      </c>
      <c r="H690" s="283"/>
      <c r="I690" s="296">
        <f t="shared" si="119"/>
        <v>0</v>
      </c>
      <c r="J690" s="296">
        <f t="shared" si="120"/>
        <v>0</v>
      </c>
      <c r="K690" s="296">
        <f t="shared" si="121"/>
        <v>0</v>
      </c>
    </row>
    <row r="691" spans="2:11" ht="14.25" customHeight="1" hidden="1">
      <c r="B691" s="164" t="s">
        <v>290</v>
      </c>
      <c r="C691" s="312"/>
      <c r="D691" s="165" t="s">
        <v>185</v>
      </c>
      <c r="E691" s="165" t="s">
        <v>199</v>
      </c>
      <c r="F691" s="166" t="s">
        <v>342</v>
      </c>
      <c r="G691" s="283">
        <v>240</v>
      </c>
      <c r="H691" s="283"/>
      <c r="I691" s="296">
        <f t="shared" si="119"/>
        <v>0</v>
      </c>
      <c r="J691" s="296">
        <f t="shared" si="120"/>
        <v>0</v>
      </c>
      <c r="K691" s="296">
        <f t="shared" si="121"/>
        <v>0</v>
      </c>
    </row>
    <row r="692" spans="2:11" ht="12.75" customHeight="1" hidden="1">
      <c r="B692" s="167" t="s">
        <v>272</v>
      </c>
      <c r="C692" s="304"/>
      <c r="D692" s="165" t="s">
        <v>185</v>
      </c>
      <c r="E692" s="165" t="s">
        <v>199</v>
      </c>
      <c r="F692" s="166" t="s">
        <v>342</v>
      </c>
      <c r="G692" s="283">
        <v>240</v>
      </c>
      <c r="H692" s="165" t="s">
        <v>296</v>
      </c>
      <c r="I692" s="296"/>
      <c r="J692" s="296"/>
      <c r="K692" s="296"/>
    </row>
    <row r="693" spans="2:14" ht="12.75" customHeight="1">
      <c r="B693" s="291" t="s">
        <v>204</v>
      </c>
      <c r="C693" s="304"/>
      <c r="D693" s="299" t="s">
        <v>205</v>
      </c>
      <c r="E693" s="165"/>
      <c r="F693" s="166"/>
      <c r="G693" s="283"/>
      <c r="H693" s="165"/>
      <c r="I693" s="476">
        <f aca="true" t="shared" si="122" ref="I693:I698">I694</f>
        <v>22.3</v>
      </c>
      <c r="J693" s="290">
        <f aca="true" t="shared" si="123" ref="J693:J698">J694</f>
        <v>0</v>
      </c>
      <c r="K693" s="290">
        <f aca="true" t="shared" si="124" ref="K693:K698">K694</f>
        <v>0</v>
      </c>
      <c r="N693" s="271">
        <v>4</v>
      </c>
    </row>
    <row r="694" spans="2:11" ht="12.75" customHeight="1">
      <c r="B694" s="315" t="s">
        <v>208</v>
      </c>
      <c r="C694" s="304"/>
      <c r="D694" s="302" t="s">
        <v>205</v>
      </c>
      <c r="E694" s="302" t="s">
        <v>209</v>
      </c>
      <c r="F694" s="166"/>
      <c r="G694" s="283"/>
      <c r="H694" s="165"/>
      <c r="I694" s="477">
        <f t="shared" si="122"/>
        <v>22.3</v>
      </c>
      <c r="J694" s="356">
        <f t="shared" si="123"/>
        <v>0</v>
      </c>
      <c r="K694" s="356">
        <f t="shared" si="124"/>
        <v>0</v>
      </c>
    </row>
    <row r="695" spans="2:11" ht="27.75" customHeight="1">
      <c r="B695" s="316" t="s">
        <v>364</v>
      </c>
      <c r="C695" s="304"/>
      <c r="D695" s="165" t="s">
        <v>205</v>
      </c>
      <c r="E695" s="165" t="s">
        <v>209</v>
      </c>
      <c r="F695" s="389" t="s">
        <v>365</v>
      </c>
      <c r="G695" s="283"/>
      <c r="H695" s="165"/>
      <c r="I695" s="475">
        <f t="shared" si="122"/>
        <v>22.3</v>
      </c>
      <c r="J695" s="296">
        <f t="shared" si="123"/>
        <v>0</v>
      </c>
      <c r="K695" s="296">
        <f t="shared" si="124"/>
        <v>0</v>
      </c>
    </row>
    <row r="696" spans="2:11" ht="12.75" customHeight="1">
      <c r="B696" s="390" t="s">
        <v>378</v>
      </c>
      <c r="C696" s="304"/>
      <c r="D696" s="165" t="s">
        <v>205</v>
      </c>
      <c r="E696" s="165" t="s">
        <v>209</v>
      </c>
      <c r="F696" s="389" t="s">
        <v>379</v>
      </c>
      <c r="G696" s="283"/>
      <c r="H696" s="165"/>
      <c r="I696" s="475">
        <f t="shared" si="122"/>
        <v>22.3</v>
      </c>
      <c r="J696" s="296">
        <f t="shared" si="123"/>
        <v>0</v>
      </c>
      <c r="K696" s="296">
        <f t="shared" si="124"/>
        <v>0</v>
      </c>
    </row>
    <row r="697" spans="2:11" ht="12.75" customHeight="1">
      <c r="B697" s="164" t="s">
        <v>288</v>
      </c>
      <c r="C697" s="304"/>
      <c r="D697" s="165" t="s">
        <v>205</v>
      </c>
      <c r="E697" s="165" t="s">
        <v>209</v>
      </c>
      <c r="F697" s="389" t="s">
        <v>379</v>
      </c>
      <c r="G697" s="283">
        <v>200</v>
      </c>
      <c r="H697" s="283"/>
      <c r="I697" s="475">
        <f t="shared" si="122"/>
        <v>22.3</v>
      </c>
      <c r="J697" s="296">
        <f t="shared" si="123"/>
        <v>0</v>
      </c>
      <c r="K697" s="296">
        <f t="shared" si="124"/>
        <v>0</v>
      </c>
    </row>
    <row r="698" spans="2:11" ht="12.75" customHeight="1">
      <c r="B698" s="164" t="s">
        <v>290</v>
      </c>
      <c r="C698" s="304"/>
      <c r="D698" s="165" t="s">
        <v>205</v>
      </c>
      <c r="E698" s="165" t="s">
        <v>209</v>
      </c>
      <c r="F698" s="389" t="s">
        <v>379</v>
      </c>
      <c r="G698" s="283">
        <v>240</v>
      </c>
      <c r="H698" s="283"/>
      <c r="I698" s="475">
        <f t="shared" si="122"/>
        <v>22.3</v>
      </c>
      <c r="J698" s="296">
        <f t="shared" si="123"/>
        <v>0</v>
      </c>
      <c r="K698" s="296">
        <f t="shared" si="124"/>
        <v>0</v>
      </c>
    </row>
    <row r="699" spans="2:11" ht="12.75" customHeight="1">
      <c r="B699" s="167" t="s">
        <v>272</v>
      </c>
      <c r="C699" s="304"/>
      <c r="D699" s="165" t="s">
        <v>205</v>
      </c>
      <c r="E699" s="165" t="s">
        <v>209</v>
      </c>
      <c r="F699" s="389" t="s">
        <v>379</v>
      </c>
      <c r="G699" s="283">
        <v>240</v>
      </c>
      <c r="H699" s="165" t="s">
        <v>296</v>
      </c>
      <c r="I699" s="475">
        <v>22.3</v>
      </c>
      <c r="J699" s="296"/>
      <c r="K699" s="296"/>
    </row>
    <row r="700" spans="2:11" ht="14.25" customHeight="1">
      <c r="B700" s="291" t="s">
        <v>210</v>
      </c>
      <c r="C700" s="298"/>
      <c r="D700" s="299" t="s">
        <v>211</v>
      </c>
      <c r="E700" s="165"/>
      <c r="F700" s="165"/>
      <c r="G700" s="165"/>
      <c r="H700" s="283"/>
      <c r="I700" s="296">
        <f>I707+I730+I749+I701</f>
        <v>5100.200000000001</v>
      </c>
      <c r="J700" s="296">
        <f>J707+J730+J749+J744</f>
        <v>4818.3</v>
      </c>
      <c r="K700" s="296">
        <f>K707+K730+K749</f>
        <v>2078.2999999999997</v>
      </c>
    </row>
    <row r="701" spans="2:11" ht="14.25" customHeight="1">
      <c r="B701" s="300" t="s">
        <v>212</v>
      </c>
      <c r="C701" s="298"/>
      <c r="D701" s="302" t="s">
        <v>211</v>
      </c>
      <c r="E701" s="302" t="s">
        <v>213</v>
      </c>
      <c r="F701" s="302"/>
      <c r="G701" s="302"/>
      <c r="H701" s="391"/>
      <c r="I701" s="477">
        <f aca="true" t="shared" si="125" ref="I701:K705">I702</f>
        <v>85</v>
      </c>
      <c r="J701" s="356">
        <f t="shared" si="125"/>
        <v>0</v>
      </c>
      <c r="K701" s="356">
        <f t="shared" si="125"/>
        <v>0</v>
      </c>
    </row>
    <row r="702" spans="2:11" ht="14.25" customHeight="1">
      <c r="B702" s="306" t="s">
        <v>276</v>
      </c>
      <c r="C702" s="298"/>
      <c r="D702" s="165" t="s">
        <v>211</v>
      </c>
      <c r="E702" s="165" t="s">
        <v>213</v>
      </c>
      <c r="F702" s="81" t="s">
        <v>277</v>
      </c>
      <c r="G702" s="165"/>
      <c r="H702" s="283"/>
      <c r="I702" s="475">
        <f t="shared" si="125"/>
        <v>85</v>
      </c>
      <c r="J702" s="296">
        <f t="shared" si="125"/>
        <v>0</v>
      </c>
      <c r="K702" s="296">
        <f t="shared" si="125"/>
        <v>0</v>
      </c>
    </row>
    <row r="703" spans="2:11" ht="27.75" customHeight="1">
      <c r="B703" s="313" t="s">
        <v>382</v>
      </c>
      <c r="C703" s="298"/>
      <c r="D703" s="165" t="s">
        <v>211</v>
      </c>
      <c r="E703" s="165" t="s">
        <v>213</v>
      </c>
      <c r="F703" s="166" t="s">
        <v>383</v>
      </c>
      <c r="G703" s="165"/>
      <c r="H703" s="283"/>
      <c r="I703" s="475">
        <f t="shared" si="125"/>
        <v>85</v>
      </c>
      <c r="J703" s="296">
        <f t="shared" si="125"/>
        <v>0</v>
      </c>
      <c r="K703" s="296">
        <f t="shared" si="125"/>
        <v>0</v>
      </c>
    </row>
    <row r="704" spans="2:11" ht="14.25" customHeight="1">
      <c r="B704" s="306" t="s">
        <v>288</v>
      </c>
      <c r="C704" s="298"/>
      <c r="D704" s="165" t="s">
        <v>211</v>
      </c>
      <c r="E704" s="165" t="s">
        <v>213</v>
      </c>
      <c r="F704" s="166" t="s">
        <v>383</v>
      </c>
      <c r="G704" s="283">
        <v>200</v>
      </c>
      <c r="H704" s="283"/>
      <c r="I704" s="475">
        <f t="shared" si="125"/>
        <v>85</v>
      </c>
      <c r="J704" s="296">
        <f t="shared" si="125"/>
        <v>0</v>
      </c>
      <c r="K704" s="296">
        <f t="shared" si="125"/>
        <v>0</v>
      </c>
    </row>
    <row r="705" spans="2:11" ht="14.25" customHeight="1">
      <c r="B705" s="306" t="s">
        <v>290</v>
      </c>
      <c r="C705" s="298"/>
      <c r="D705" s="165" t="s">
        <v>211</v>
      </c>
      <c r="E705" s="165" t="s">
        <v>213</v>
      </c>
      <c r="F705" s="166" t="s">
        <v>383</v>
      </c>
      <c r="G705" s="283">
        <v>240</v>
      </c>
      <c r="H705" s="283"/>
      <c r="I705" s="475">
        <f t="shared" si="125"/>
        <v>85</v>
      </c>
      <c r="J705" s="296">
        <f t="shared" si="125"/>
        <v>0</v>
      </c>
      <c r="K705" s="296">
        <f t="shared" si="125"/>
        <v>0</v>
      </c>
    </row>
    <row r="706" spans="2:11" ht="14.25" customHeight="1">
      <c r="B706" s="306" t="s">
        <v>272</v>
      </c>
      <c r="C706" s="298"/>
      <c r="D706" s="165" t="s">
        <v>211</v>
      </c>
      <c r="E706" s="165" t="s">
        <v>213</v>
      </c>
      <c r="F706" s="166" t="s">
        <v>383</v>
      </c>
      <c r="G706" s="283">
        <v>240</v>
      </c>
      <c r="H706" s="283">
        <v>2</v>
      </c>
      <c r="I706" s="475">
        <v>85</v>
      </c>
      <c r="J706" s="296"/>
      <c r="K706" s="296"/>
    </row>
    <row r="707" spans="2:11" ht="14.25" customHeight="1">
      <c r="B707" s="320" t="s">
        <v>214</v>
      </c>
      <c r="C707" s="314"/>
      <c r="D707" s="302" t="s">
        <v>211</v>
      </c>
      <c r="E707" s="302" t="s">
        <v>215</v>
      </c>
      <c r="F707" s="165"/>
      <c r="G707" s="165"/>
      <c r="H707" s="165"/>
      <c r="I707" s="475">
        <f>I708+I725</f>
        <v>538.8</v>
      </c>
      <c r="J707" s="296">
        <f>J708</f>
        <v>0</v>
      </c>
      <c r="K707" s="296">
        <f>K708</f>
        <v>0</v>
      </c>
    </row>
    <row r="708" spans="2:11" ht="26.25" customHeight="1">
      <c r="B708" s="287" t="s">
        <v>401</v>
      </c>
      <c r="C708" s="304"/>
      <c r="D708" s="165" t="s">
        <v>211</v>
      </c>
      <c r="E708" s="165" t="s">
        <v>215</v>
      </c>
      <c r="F708" s="166" t="s">
        <v>402</v>
      </c>
      <c r="G708" s="165"/>
      <c r="H708" s="165"/>
      <c r="I708" s="475">
        <f>I709+I713+I717+I721</f>
        <v>538.8</v>
      </c>
      <c r="J708" s="296">
        <f>J709+J713+J717+J721</f>
        <v>0</v>
      </c>
      <c r="K708" s="296">
        <f>K709+K713+K717+K721</f>
        <v>0</v>
      </c>
    </row>
    <row r="709" spans="2:11" ht="14.25" customHeight="1" hidden="1">
      <c r="B709" s="334" t="s">
        <v>403</v>
      </c>
      <c r="C709" s="304"/>
      <c r="D709" s="165" t="s">
        <v>211</v>
      </c>
      <c r="E709" s="165" t="s">
        <v>215</v>
      </c>
      <c r="F709" s="166" t="s">
        <v>404</v>
      </c>
      <c r="G709" s="165"/>
      <c r="H709" s="165"/>
      <c r="I709" s="475">
        <f aca="true" t="shared" si="126" ref="I709:K711">I710</f>
        <v>0</v>
      </c>
      <c r="J709" s="296">
        <f t="shared" si="126"/>
        <v>0</v>
      </c>
      <c r="K709" s="296">
        <f t="shared" si="126"/>
        <v>0</v>
      </c>
    </row>
    <row r="710" spans="2:11" ht="14.25" customHeight="1" hidden="1">
      <c r="B710" s="164" t="s">
        <v>288</v>
      </c>
      <c r="C710" s="304"/>
      <c r="D710" s="165" t="s">
        <v>211</v>
      </c>
      <c r="E710" s="165" t="s">
        <v>215</v>
      </c>
      <c r="F710" s="166" t="s">
        <v>404</v>
      </c>
      <c r="G710" s="165" t="s">
        <v>289</v>
      </c>
      <c r="H710" s="354"/>
      <c r="I710" s="475">
        <f t="shared" si="126"/>
        <v>0</v>
      </c>
      <c r="J710" s="296">
        <f t="shared" si="126"/>
        <v>0</v>
      </c>
      <c r="K710" s="296">
        <f t="shared" si="126"/>
        <v>0</v>
      </c>
    </row>
    <row r="711" spans="2:11" ht="12.75" customHeight="1" hidden="1">
      <c r="B711" s="164" t="s">
        <v>290</v>
      </c>
      <c r="C711" s="304"/>
      <c r="D711" s="165" t="s">
        <v>211</v>
      </c>
      <c r="E711" s="165" t="s">
        <v>215</v>
      </c>
      <c r="F711" s="166" t="s">
        <v>404</v>
      </c>
      <c r="G711" s="165" t="s">
        <v>291</v>
      </c>
      <c r="H711" s="165"/>
      <c r="I711" s="475">
        <f t="shared" si="126"/>
        <v>0</v>
      </c>
      <c r="J711" s="296">
        <f t="shared" si="126"/>
        <v>0</v>
      </c>
      <c r="K711" s="296">
        <f t="shared" si="126"/>
        <v>0</v>
      </c>
    </row>
    <row r="712" spans="2:11" ht="12.75" customHeight="1" hidden="1">
      <c r="B712" s="167" t="s">
        <v>272</v>
      </c>
      <c r="C712" s="304"/>
      <c r="D712" s="165" t="s">
        <v>211</v>
      </c>
      <c r="E712" s="165" t="s">
        <v>215</v>
      </c>
      <c r="F712" s="166" t="s">
        <v>404</v>
      </c>
      <c r="G712" s="165" t="s">
        <v>291</v>
      </c>
      <c r="H712" s="165">
        <v>2</v>
      </c>
      <c r="I712" s="475"/>
      <c r="J712" s="296"/>
      <c r="K712" s="296"/>
    </row>
    <row r="713" spans="2:11" ht="14.25" customHeight="1">
      <c r="B713" s="334" t="s">
        <v>405</v>
      </c>
      <c r="C713" s="295"/>
      <c r="D713" s="165" t="s">
        <v>211</v>
      </c>
      <c r="E713" s="165" t="s">
        <v>215</v>
      </c>
      <c r="F713" s="166" t="s">
        <v>406</v>
      </c>
      <c r="G713" s="165"/>
      <c r="H713" s="165"/>
      <c r="I713" s="475">
        <f aca="true" t="shared" si="127" ref="I713:K715">I714</f>
        <v>538.8</v>
      </c>
      <c r="J713" s="296">
        <f t="shared" si="127"/>
        <v>0</v>
      </c>
      <c r="K713" s="296">
        <f t="shared" si="127"/>
        <v>0</v>
      </c>
    </row>
    <row r="714" spans="2:11" ht="14.25" customHeight="1">
      <c r="B714" s="164" t="s">
        <v>288</v>
      </c>
      <c r="C714" s="295"/>
      <c r="D714" s="165" t="s">
        <v>211</v>
      </c>
      <c r="E714" s="165" t="s">
        <v>215</v>
      </c>
      <c r="F714" s="166" t="s">
        <v>406</v>
      </c>
      <c r="G714" s="165" t="s">
        <v>289</v>
      </c>
      <c r="H714" s="165"/>
      <c r="I714" s="475">
        <f t="shared" si="127"/>
        <v>538.8</v>
      </c>
      <c r="J714" s="296">
        <f t="shared" si="127"/>
        <v>0</v>
      </c>
      <c r="K714" s="296">
        <f t="shared" si="127"/>
        <v>0</v>
      </c>
    </row>
    <row r="715" spans="2:11" ht="14.25" customHeight="1">
      <c r="B715" s="164" t="s">
        <v>290</v>
      </c>
      <c r="C715" s="304"/>
      <c r="D715" s="165" t="s">
        <v>211</v>
      </c>
      <c r="E715" s="165" t="s">
        <v>215</v>
      </c>
      <c r="F715" s="166" t="s">
        <v>406</v>
      </c>
      <c r="G715" s="165" t="s">
        <v>291</v>
      </c>
      <c r="H715" s="165"/>
      <c r="I715" s="475">
        <f t="shared" si="127"/>
        <v>538.8</v>
      </c>
      <c r="J715" s="296">
        <f t="shared" si="127"/>
        <v>0</v>
      </c>
      <c r="K715" s="296">
        <f t="shared" si="127"/>
        <v>0</v>
      </c>
    </row>
    <row r="716" spans="2:11" ht="12.75" customHeight="1">
      <c r="B716" s="167" t="s">
        <v>272</v>
      </c>
      <c r="C716" s="295"/>
      <c r="D716" s="165" t="s">
        <v>211</v>
      </c>
      <c r="E716" s="165" t="s">
        <v>215</v>
      </c>
      <c r="F716" s="166" t="s">
        <v>406</v>
      </c>
      <c r="G716" s="165" t="s">
        <v>291</v>
      </c>
      <c r="H716" s="165" t="s">
        <v>296</v>
      </c>
      <c r="I716" s="475">
        <v>538.8</v>
      </c>
      <c r="J716" s="296"/>
      <c r="K716" s="296"/>
    </row>
    <row r="717" spans="2:11" ht="12.75" customHeight="1" hidden="1">
      <c r="B717" s="334" t="s">
        <v>407</v>
      </c>
      <c r="C717" s="295"/>
      <c r="D717" s="165" t="s">
        <v>211</v>
      </c>
      <c r="E717" s="165" t="s">
        <v>215</v>
      </c>
      <c r="F717" s="166" t="s">
        <v>408</v>
      </c>
      <c r="G717" s="165"/>
      <c r="H717" s="165"/>
      <c r="I717" s="296">
        <f aca="true" t="shared" si="128" ref="I717:K719">I718</f>
        <v>0</v>
      </c>
      <c r="J717" s="296">
        <f t="shared" si="128"/>
        <v>0</v>
      </c>
      <c r="K717" s="296">
        <f t="shared" si="128"/>
        <v>0</v>
      </c>
    </row>
    <row r="718" spans="2:11" ht="12.75" customHeight="1" hidden="1">
      <c r="B718" s="164" t="s">
        <v>288</v>
      </c>
      <c r="C718" s="295"/>
      <c r="D718" s="165" t="s">
        <v>211</v>
      </c>
      <c r="E718" s="165" t="s">
        <v>215</v>
      </c>
      <c r="F718" s="166" t="s">
        <v>408</v>
      </c>
      <c r="G718" s="165" t="s">
        <v>289</v>
      </c>
      <c r="H718" s="165"/>
      <c r="I718" s="296">
        <f t="shared" si="128"/>
        <v>0</v>
      </c>
      <c r="J718" s="296">
        <f t="shared" si="128"/>
        <v>0</v>
      </c>
      <c r="K718" s="296">
        <f t="shared" si="128"/>
        <v>0</v>
      </c>
    </row>
    <row r="719" spans="2:11" ht="14.25" customHeight="1" hidden="1">
      <c r="B719" s="164" t="s">
        <v>290</v>
      </c>
      <c r="C719" s="295"/>
      <c r="D719" s="165" t="s">
        <v>211</v>
      </c>
      <c r="E719" s="165" t="s">
        <v>215</v>
      </c>
      <c r="F719" s="166" t="s">
        <v>408</v>
      </c>
      <c r="G719" s="165" t="s">
        <v>291</v>
      </c>
      <c r="H719" s="165"/>
      <c r="I719" s="296">
        <f t="shared" si="128"/>
        <v>0</v>
      </c>
      <c r="J719" s="296">
        <f t="shared" si="128"/>
        <v>0</v>
      </c>
      <c r="K719" s="296">
        <f t="shared" si="128"/>
        <v>0</v>
      </c>
    </row>
    <row r="720" spans="2:11" ht="14.25" customHeight="1" hidden="1">
      <c r="B720" s="167" t="s">
        <v>272</v>
      </c>
      <c r="C720" s="295"/>
      <c r="D720" s="165" t="s">
        <v>211</v>
      </c>
      <c r="E720" s="165" t="s">
        <v>215</v>
      </c>
      <c r="F720" s="166" t="s">
        <v>408</v>
      </c>
      <c r="G720" s="165" t="s">
        <v>291</v>
      </c>
      <c r="H720" s="165" t="s">
        <v>296</v>
      </c>
      <c r="I720" s="296"/>
      <c r="J720" s="296"/>
      <c r="K720" s="296"/>
    </row>
    <row r="721" spans="2:11" ht="12.75" customHeight="1" hidden="1">
      <c r="B721" s="334" t="s">
        <v>409</v>
      </c>
      <c r="C721" s="304"/>
      <c r="D721" s="165" t="s">
        <v>211</v>
      </c>
      <c r="E721" s="165" t="s">
        <v>215</v>
      </c>
      <c r="F721" s="166" t="s">
        <v>410</v>
      </c>
      <c r="G721" s="165"/>
      <c r="H721" s="165"/>
      <c r="I721" s="296">
        <f aca="true" t="shared" si="129" ref="I721:K723">I722</f>
        <v>0</v>
      </c>
      <c r="J721" s="296">
        <f t="shared" si="129"/>
        <v>0</v>
      </c>
      <c r="K721" s="296">
        <f t="shared" si="129"/>
        <v>0</v>
      </c>
    </row>
    <row r="722" spans="2:11" ht="12.75" customHeight="1" hidden="1">
      <c r="B722" s="164" t="s">
        <v>288</v>
      </c>
      <c r="C722" s="304"/>
      <c r="D722" s="165" t="s">
        <v>211</v>
      </c>
      <c r="E722" s="165" t="s">
        <v>215</v>
      </c>
      <c r="F722" s="166" t="s">
        <v>410</v>
      </c>
      <c r="G722" s="165" t="s">
        <v>289</v>
      </c>
      <c r="H722" s="165"/>
      <c r="I722" s="296">
        <f t="shared" si="129"/>
        <v>0</v>
      </c>
      <c r="J722" s="296">
        <f t="shared" si="129"/>
        <v>0</v>
      </c>
      <c r="K722" s="296">
        <f t="shared" si="129"/>
        <v>0</v>
      </c>
    </row>
    <row r="723" spans="2:11" ht="12.75" customHeight="1" hidden="1">
      <c r="B723" s="164" t="s">
        <v>290</v>
      </c>
      <c r="C723" s="304"/>
      <c r="D723" s="165" t="s">
        <v>211</v>
      </c>
      <c r="E723" s="165" t="s">
        <v>215</v>
      </c>
      <c r="F723" s="166" t="s">
        <v>410</v>
      </c>
      <c r="G723" s="165" t="s">
        <v>291</v>
      </c>
      <c r="H723" s="165"/>
      <c r="I723" s="296">
        <f t="shared" si="129"/>
        <v>0</v>
      </c>
      <c r="J723" s="296">
        <f t="shared" si="129"/>
        <v>0</v>
      </c>
      <c r="K723" s="296">
        <f t="shared" si="129"/>
        <v>0</v>
      </c>
    </row>
    <row r="724" spans="2:11" ht="12.75" customHeight="1" hidden="1">
      <c r="B724" s="167" t="s">
        <v>272</v>
      </c>
      <c r="C724" s="314"/>
      <c r="D724" s="165" t="s">
        <v>211</v>
      </c>
      <c r="E724" s="165" t="s">
        <v>215</v>
      </c>
      <c r="F724" s="166" t="s">
        <v>410</v>
      </c>
      <c r="G724" s="165" t="s">
        <v>291</v>
      </c>
      <c r="H724" s="165" t="s">
        <v>296</v>
      </c>
      <c r="I724" s="296"/>
      <c r="J724" s="296"/>
      <c r="K724" s="296"/>
    </row>
    <row r="725" spans="2:11" ht="12.75" customHeight="1" hidden="1">
      <c r="B725" s="339" t="s">
        <v>276</v>
      </c>
      <c r="C725" s="304"/>
      <c r="D725" s="165" t="s">
        <v>211</v>
      </c>
      <c r="E725" s="165" t="s">
        <v>215</v>
      </c>
      <c r="F725" s="81" t="s">
        <v>277</v>
      </c>
      <c r="G725" s="165"/>
      <c r="H725" s="165"/>
      <c r="I725" s="296">
        <f aca="true" t="shared" si="130" ref="I725:K728">I726</f>
        <v>0</v>
      </c>
      <c r="J725" s="296">
        <f t="shared" si="130"/>
        <v>0</v>
      </c>
      <c r="K725" s="296">
        <f t="shared" si="130"/>
        <v>0</v>
      </c>
    </row>
    <row r="726" spans="2:11" ht="27.75" customHeight="1" hidden="1">
      <c r="B726" s="339" t="s">
        <v>341</v>
      </c>
      <c r="C726" s="304"/>
      <c r="D726" s="165" t="s">
        <v>211</v>
      </c>
      <c r="E726" s="165" t="s">
        <v>215</v>
      </c>
      <c r="F726" s="81" t="s">
        <v>342</v>
      </c>
      <c r="G726" s="165"/>
      <c r="H726" s="165"/>
      <c r="I726" s="296">
        <f t="shared" si="130"/>
        <v>0</v>
      </c>
      <c r="J726" s="296">
        <f t="shared" si="130"/>
        <v>0</v>
      </c>
      <c r="K726" s="296">
        <f t="shared" si="130"/>
        <v>0</v>
      </c>
    </row>
    <row r="727" spans="2:11" ht="12.75" customHeight="1" hidden="1">
      <c r="B727" s="164" t="s">
        <v>288</v>
      </c>
      <c r="C727" s="304"/>
      <c r="D727" s="165" t="s">
        <v>211</v>
      </c>
      <c r="E727" s="165" t="s">
        <v>215</v>
      </c>
      <c r="F727" s="81" t="s">
        <v>342</v>
      </c>
      <c r="G727" s="165" t="s">
        <v>289</v>
      </c>
      <c r="H727" s="165"/>
      <c r="I727" s="296">
        <f t="shared" si="130"/>
        <v>0</v>
      </c>
      <c r="J727" s="296">
        <f t="shared" si="130"/>
        <v>0</v>
      </c>
      <c r="K727" s="296">
        <f t="shared" si="130"/>
        <v>0</v>
      </c>
    </row>
    <row r="728" spans="2:11" ht="12.75" customHeight="1" hidden="1">
      <c r="B728" s="164" t="s">
        <v>290</v>
      </c>
      <c r="C728" s="304"/>
      <c r="D728" s="165" t="s">
        <v>211</v>
      </c>
      <c r="E728" s="165" t="s">
        <v>215</v>
      </c>
      <c r="F728" s="81" t="s">
        <v>342</v>
      </c>
      <c r="G728" s="165" t="s">
        <v>291</v>
      </c>
      <c r="H728" s="165"/>
      <c r="I728" s="296">
        <f t="shared" si="130"/>
        <v>0</v>
      </c>
      <c r="J728" s="296">
        <f t="shared" si="130"/>
        <v>0</v>
      </c>
      <c r="K728" s="296">
        <f t="shared" si="130"/>
        <v>0</v>
      </c>
    </row>
    <row r="729" spans="2:11" ht="12.75" customHeight="1" hidden="1">
      <c r="B729" s="167" t="s">
        <v>272</v>
      </c>
      <c r="C729" s="304"/>
      <c r="D729" s="165" t="s">
        <v>211</v>
      </c>
      <c r="E729" s="165" t="s">
        <v>215</v>
      </c>
      <c r="F729" s="81" t="s">
        <v>342</v>
      </c>
      <c r="G729" s="165" t="s">
        <v>291</v>
      </c>
      <c r="H729" s="165" t="s">
        <v>296</v>
      </c>
      <c r="I729" s="296"/>
      <c r="J729" s="296"/>
      <c r="K729" s="296"/>
    </row>
    <row r="730" spans="2:11" ht="14.25" customHeight="1">
      <c r="B730" s="355" t="s">
        <v>216</v>
      </c>
      <c r="C730" s="304"/>
      <c r="D730" s="302" t="s">
        <v>211</v>
      </c>
      <c r="E730" s="302" t="s">
        <v>217</v>
      </c>
      <c r="F730" s="81"/>
      <c r="G730" s="165"/>
      <c r="H730" s="165"/>
      <c r="I730" s="392">
        <f>I736+I731+I745</f>
        <v>1864.8</v>
      </c>
      <c r="J730" s="392">
        <f>J736+J731</f>
        <v>0</v>
      </c>
      <c r="K730" s="392">
        <f>K736+K731</f>
        <v>0</v>
      </c>
    </row>
    <row r="731" spans="2:11" ht="29.25" customHeight="1">
      <c r="B731" s="393" t="s">
        <v>443</v>
      </c>
      <c r="C731" s="394"/>
      <c r="D731" s="165" t="s">
        <v>211</v>
      </c>
      <c r="E731" s="165" t="s">
        <v>217</v>
      </c>
      <c r="F731" s="81" t="s">
        <v>421</v>
      </c>
      <c r="G731" s="165"/>
      <c r="H731" s="165"/>
      <c r="I731" s="475">
        <f aca="true" t="shared" si="131" ref="I731:K734">I732</f>
        <v>20.1</v>
      </c>
      <c r="J731" s="296">
        <f t="shared" si="131"/>
        <v>0</v>
      </c>
      <c r="K731" s="296">
        <f t="shared" si="131"/>
        <v>0</v>
      </c>
    </row>
    <row r="732" spans="2:11" ht="28.5">
      <c r="B732" s="395" t="s">
        <v>436</v>
      </c>
      <c r="C732" s="394"/>
      <c r="D732" s="165" t="s">
        <v>211</v>
      </c>
      <c r="E732" s="165" t="s">
        <v>217</v>
      </c>
      <c r="F732" s="81" t="s">
        <v>435</v>
      </c>
      <c r="G732" s="165"/>
      <c r="H732" s="165"/>
      <c r="I732" s="475">
        <f t="shared" si="131"/>
        <v>20.1</v>
      </c>
      <c r="J732" s="296">
        <f t="shared" si="131"/>
        <v>0</v>
      </c>
      <c r="K732" s="296">
        <f t="shared" si="131"/>
        <v>0</v>
      </c>
    </row>
    <row r="733" spans="2:11" ht="14.25">
      <c r="B733" s="395" t="s">
        <v>288</v>
      </c>
      <c r="C733" s="394"/>
      <c r="D733" s="165" t="s">
        <v>211</v>
      </c>
      <c r="E733" s="165" t="s">
        <v>217</v>
      </c>
      <c r="F733" s="81" t="s">
        <v>435</v>
      </c>
      <c r="G733" s="165" t="s">
        <v>289</v>
      </c>
      <c r="H733" s="165"/>
      <c r="I733" s="475">
        <f t="shared" si="131"/>
        <v>20.1</v>
      </c>
      <c r="J733" s="296">
        <f t="shared" si="131"/>
        <v>0</v>
      </c>
      <c r="K733" s="296">
        <f t="shared" si="131"/>
        <v>0</v>
      </c>
    </row>
    <row r="734" spans="2:11" ht="14.25">
      <c r="B734" s="395" t="s">
        <v>290</v>
      </c>
      <c r="C734" s="394"/>
      <c r="D734" s="165" t="s">
        <v>211</v>
      </c>
      <c r="E734" s="165" t="s">
        <v>217</v>
      </c>
      <c r="F734" s="81" t="s">
        <v>435</v>
      </c>
      <c r="G734" s="165" t="s">
        <v>291</v>
      </c>
      <c r="H734" s="165"/>
      <c r="I734" s="475">
        <f t="shared" si="131"/>
        <v>20.1</v>
      </c>
      <c r="J734" s="296">
        <f t="shared" si="131"/>
        <v>0</v>
      </c>
      <c r="K734" s="296">
        <f t="shared" si="131"/>
        <v>0</v>
      </c>
    </row>
    <row r="735" spans="2:11" ht="14.25">
      <c r="B735" s="306" t="s">
        <v>272</v>
      </c>
      <c r="C735" s="394"/>
      <c r="D735" s="165" t="s">
        <v>211</v>
      </c>
      <c r="E735" s="165" t="s">
        <v>217</v>
      </c>
      <c r="F735" s="81" t="s">
        <v>435</v>
      </c>
      <c r="G735" s="165" t="s">
        <v>291</v>
      </c>
      <c r="H735" s="165" t="s">
        <v>296</v>
      </c>
      <c r="I735" s="475">
        <v>20.1</v>
      </c>
      <c r="J735" s="296">
        <v>0</v>
      </c>
      <c r="K735" s="296">
        <v>0</v>
      </c>
    </row>
    <row r="736" spans="2:11" ht="12.75" customHeight="1">
      <c r="B736" s="339" t="s">
        <v>276</v>
      </c>
      <c r="C736" s="304"/>
      <c r="D736" s="165" t="s">
        <v>211</v>
      </c>
      <c r="E736" s="165" t="s">
        <v>217</v>
      </c>
      <c r="F736" s="81" t="s">
        <v>277</v>
      </c>
      <c r="G736" s="165"/>
      <c r="H736" s="165"/>
      <c r="I736" s="296">
        <f>I737+I741</f>
        <v>1144.7</v>
      </c>
      <c r="J736" s="296">
        <f aca="true" t="shared" si="132" ref="J736:K739">J737</f>
        <v>0</v>
      </c>
      <c r="K736" s="296">
        <f t="shared" si="132"/>
        <v>0</v>
      </c>
    </row>
    <row r="737" spans="2:11" ht="27.75" customHeight="1" hidden="1">
      <c r="B737" s="339" t="s">
        <v>341</v>
      </c>
      <c r="C737" s="304"/>
      <c r="D737" s="165" t="s">
        <v>211</v>
      </c>
      <c r="E737" s="165" t="s">
        <v>217</v>
      </c>
      <c r="F737" s="81" t="s">
        <v>342</v>
      </c>
      <c r="G737" s="165"/>
      <c r="H737" s="165"/>
      <c r="I737" s="296">
        <f>I738</f>
        <v>0</v>
      </c>
      <c r="J737" s="296">
        <f t="shared" si="132"/>
        <v>0</v>
      </c>
      <c r="K737" s="296">
        <f t="shared" si="132"/>
        <v>0</v>
      </c>
    </row>
    <row r="738" spans="2:11" ht="15.75" customHeight="1" hidden="1">
      <c r="B738" s="164" t="s">
        <v>288</v>
      </c>
      <c r="C738" s="304"/>
      <c r="D738" s="165" t="s">
        <v>211</v>
      </c>
      <c r="E738" s="165" t="s">
        <v>217</v>
      </c>
      <c r="F738" s="81" t="s">
        <v>342</v>
      </c>
      <c r="G738" s="165" t="s">
        <v>289</v>
      </c>
      <c r="H738" s="165"/>
      <c r="I738" s="296">
        <f>I739</f>
        <v>0</v>
      </c>
      <c r="J738" s="296">
        <f t="shared" si="132"/>
        <v>0</v>
      </c>
      <c r="K738" s="296">
        <f t="shared" si="132"/>
        <v>0</v>
      </c>
    </row>
    <row r="739" spans="2:11" ht="14.25" customHeight="1" hidden="1">
      <c r="B739" s="164" t="s">
        <v>290</v>
      </c>
      <c r="C739" s="304"/>
      <c r="D739" s="165" t="s">
        <v>211</v>
      </c>
      <c r="E739" s="165" t="s">
        <v>217</v>
      </c>
      <c r="F739" s="81" t="s">
        <v>342</v>
      </c>
      <c r="G739" s="165" t="s">
        <v>291</v>
      </c>
      <c r="H739" s="165"/>
      <c r="I739" s="296">
        <f>I740</f>
        <v>0</v>
      </c>
      <c r="J739" s="296">
        <f t="shared" si="132"/>
        <v>0</v>
      </c>
      <c r="K739" s="296">
        <f t="shared" si="132"/>
        <v>0</v>
      </c>
    </row>
    <row r="740" spans="2:11" ht="12.75" customHeight="1" hidden="1">
      <c r="B740" s="167" t="s">
        <v>272</v>
      </c>
      <c r="C740" s="304"/>
      <c r="D740" s="165" t="s">
        <v>211</v>
      </c>
      <c r="E740" s="165" t="s">
        <v>217</v>
      </c>
      <c r="F740" s="81" t="s">
        <v>342</v>
      </c>
      <c r="G740" s="165" t="s">
        <v>291</v>
      </c>
      <c r="H740" s="165" t="s">
        <v>296</v>
      </c>
      <c r="I740" s="296"/>
      <c r="J740" s="296"/>
      <c r="K740" s="296"/>
    </row>
    <row r="741" spans="2:11" ht="12.75" customHeight="1">
      <c r="B741" s="339" t="s">
        <v>216</v>
      </c>
      <c r="C741" s="304"/>
      <c r="D741" s="165" t="s">
        <v>211</v>
      </c>
      <c r="E741" s="165" t="s">
        <v>217</v>
      </c>
      <c r="F741" s="81" t="s">
        <v>438</v>
      </c>
      <c r="G741" s="165"/>
      <c r="H741" s="165"/>
      <c r="I741" s="296">
        <f aca="true" t="shared" si="133" ref="I741:K743">I742</f>
        <v>1144.7</v>
      </c>
      <c r="J741" s="296">
        <f t="shared" si="133"/>
        <v>2940</v>
      </c>
      <c r="K741" s="296">
        <f t="shared" si="133"/>
        <v>0</v>
      </c>
    </row>
    <row r="742" spans="2:11" ht="12.75" customHeight="1">
      <c r="B742" s="164" t="s">
        <v>288</v>
      </c>
      <c r="C742" s="304"/>
      <c r="D742" s="165" t="s">
        <v>211</v>
      </c>
      <c r="E742" s="165" t="s">
        <v>217</v>
      </c>
      <c r="F742" s="81" t="s">
        <v>438</v>
      </c>
      <c r="G742" s="165" t="s">
        <v>289</v>
      </c>
      <c r="H742" s="165"/>
      <c r="I742" s="296">
        <f t="shared" si="133"/>
        <v>1144.7</v>
      </c>
      <c r="J742" s="296">
        <f t="shared" si="133"/>
        <v>2940</v>
      </c>
      <c r="K742" s="296">
        <f t="shared" si="133"/>
        <v>0</v>
      </c>
    </row>
    <row r="743" spans="2:11" ht="12.75" customHeight="1">
      <c r="B743" s="164" t="s">
        <v>290</v>
      </c>
      <c r="C743" s="304"/>
      <c r="D743" s="165" t="s">
        <v>211</v>
      </c>
      <c r="E743" s="165" t="s">
        <v>217</v>
      </c>
      <c r="F743" s="81" t="s">
        <v>438</v>
      </c>
      <c r="G743" s="165" t="s">
        <v>291</v>
      </c>
      <c r="H743" s="165"/>
      <c r="I743" s="296">
        <f t="shared" si="133"/>
        <v>1144.7</v>
      </c>
      <c r="J743" s="296">
        <f t="shared" si="133"/>
        <v>2940</v>
      </c>
      <c r="K743" s="296">
        <f t="shared" si="133"/>
        <v>0</v>
      </c>
    </row>
    <row r="744" spans="2:12" ht="12.75" customHeight="1">
      <c r="B744" s="167" t="s">
        <v>272</v>
      </c>
      <c r="C744" s="304"/>
      <c r="D744" s="165" t="s">
        <v>211</v>
      </c>
      <c r="E744" s="165" t="s">
        <v>217</v>
      </c>
      <c r="F744" s="81" t="s">
        <v>438</v>
      </c>
      <c r="G744" s="165" t="s">
        <v>291</v>
      </c>
      <c r="H744" s="165" t="s">
        <v>296</v>
      </c>
      <c r="I744" s="296">
        <v>1144.7</v>
      </c>
      <c r="J744" s="296">
        <v>2940</v>
      </c>
      <c r="K744" s="296"/>
      <c r="L744" s="271">
        <v>-1260</v>
      </c>
    </row>
    <row r="745" spans="2:11" ht="14.25">
      <c r="B745" s="220" t="s">
        <v>439</v>
      </c>
      <c r="C745" s="304"/>
      <c r="D745" s="102" t="s">
        <v>211</v>
      </c>
      <c r="E745" s="102" t="s">
        <v>217</v>
      </c>
      <c r="F745" s="152" t="s">
        <v>440</v>
      </c>
      <c r="G745" s="165"/>
      <c r="H745" s="165"/>
      <c r="I745" s="296">
        <f aca="true" t="shared" si="134" ref="I745:K747">I746</f>
        <v>700</v>
      </c>
      <c r="J745" s="296">
        <f t="shared" si="134"/>
        <v>0</v>
      </c>
      <c r="K745" s="296">
        <f t="shared" si="134"/>
        <v>0</v>
      </c>
    </row>
    <row r="746" spans="2:11" ht="12.75" customHeight="1">
      <c r="B746" s="164" t="s">
        <v>288</v>
      </c>
      <c r="C746" s="304"/>
      <c r="D746" s="102" t="s">
        <v>211</v>
      </c>
      <c r="E746" s="102" t="s">
        <v>217</v>
      </c>
      <c r="F746" s="152" t="s">
        <v>440</v>
      </c>
      <c r="G746" s="165" t="s">
        <v>289</v>
      </c>
      <c r="H746" s="165"/>
      <c r="I746" s="296">
        <f t="shared" si="134"/>
        <v>700</v>
      </c>
      <c r="J746" s="296">
        <f t="shared" si="134"/>
        <v>0</v>
      </c>
      <c r="K746" s="296">
        <f t="shared" si="134"/>
        <v>0</v>
      </c>
    </row>
    <row r="747" spans="2:11" ht="12.75" customHeight="1">
      <c r="B747" s="164" t="s">
        <v>290</v>
      </c>
      <c r="C747" s="304"/>
      <c r="D747" s="102" t="s">
        <v>211</v>
      </c>
      <c r="E747" s="102" t="s">
        <v>217</v>
      </c>
      <c r="F747" s="152" t="s">
        <v>440</v>
      </c>
      <c r="G747" s="165" t="s">
        <v>291</v>
      </c>
      <c r="H747" s="165"/>
      <c r="I747" s="296">
        <f t="shared" si="134"/>
        <v>700</v>
      </c>
      <c r="J747" s="296">
        <f t="shared" si="134"/>
        <v>0</v>
      </c>
      <c r="K747" s="296">
        <f t="shared" si="134"/>
        <v>0</v>
      </c>
    </row>
    <row r="748" spans="2:11" ht="12.75" customHeight="1">
      <c r="B748" s="167" t="s">
        <v>272</v>
      </c>
      <c r="C748" s="304"/>
      <c r="D748" s="102" t="s">
        <v>211</v>
      </c>
      <c r="E748" s="102" t="s">
        <v>217</v>
      </c>
      <c r="F748" s="152" t="s">
        <v>440</v>
      </c>
      <c r="G748" s="165" t="s">
        <v>291</v>
      </c>
      <c r="H748" s="165" t="s">
        <v>296</v>
      </c>
      <c r="I748" s="296">
        <v>700</v>
      </c>
      <c r="J748" s="296"/>
      <c r="K748" s="296"/>
    </row>
    <row r="749" spans="2:11" ht="12.75" customHeight="1">
      <c r="B749" s="320" t="s">
        <v>218</v>
      </c>
      <c r="C749" s="304"/>
      <c r="D749" s="302" t="s">
        <v>211</v>
      </c>
      <c r="E749" s="302" t="s">
        <v>219</v>
      </c>
      <c r="F749" s="81"/>
      <c r="G749" s="165"/>
      <c r="H749" s="165"/>
      <c r="I749" s="296">
        <f>I750+I761</f>
        <v>2611.6000000000004</v>
      </c>
      <c r="J749" s="296">
        <f>J750</f>
        <v>1878.3</v>
      </c>
      <c r="K749" s="296">
        <f>K750</f>
        <v>2078.2999999999997</v>
      </c>
    </row>
    <row r="750" spans="2:11" ht="12.75" customHeight="1">
      <c r="B750" s="167" t="s">
        <v>276</v>
      </c>
      <c r="C750" s="304"/>
      <c r="D750" s="165" t="s">
        <v>211</v>
      </c>
      <c r="E750" s="165" t="s">
        <v>219</v>
      </c>
      <c r="F750" s="81" t="s">
        <v>303</v>
      </c>
      <c r="G750" s="165"/>
      <c r="H750" s="165"/>
      <c r="I750" s="296">
        <f>I751</f>
        <v>2555.3</v>
      </c>
      <c r="J750" s="296">
        <f>J751</f>
        <v>1878.3</v>
      </c>
      <c r="K750" s="296">
        <f>K751</f>
        <v>2078.2999999999997</v>
      </c>
    </row>
    <row r="751" spans="2:11" ht="14.25" customHeight="1">
      <c r="B751" s="305" t="s">
        <v>302</v>
      </c>
      <c r="C751" s="310"/>
      <c r="D751" s="165" t="s">
        <v>211</v>
      </c>
      <c r="E751" s="165" t="s">
        <v>219</v>
      </c>
      <c r="F751" s="81" t="s">
        <v>303</v>
      </c>
      <c r="G751" s="165"/>
      <c r="H751" s="165"/>
      <c r="I751" s="296">
        <f>I754+I757+I760</f>
        <v>2555.3</v>
      </c>
      <c r="J751" s="296">
        <f>J754+J757+J760</f>
        <v>1878.3</v>
      </c>
      <c r="K751" s="296">
        <f>K754+K757+K760</f>
        <v>2078.2999999999997</v>
      </c>
    </row>
    <row r="752" spans="2:11" ht="40.5" customHeight="1">
      <c r="B752" s="306" t="s">
        <v>280</v>
      </c>
      <c r="C752" s="304"/>
      <c r="D752" s="165" t="s">
        <v>211</v>
      </c>
      <c r="E752" s="165" t="s">
        <v>219</v>
      </c>
      <c r="F752" s="81" t="s">
        <v>303</v>
      </c>
      <c r="G752" s="165" t="s">
        <v>281</v>
      </c>
      <c r="H752" s="165"/>
      <c r="I752" s="296">
        <f aca="true" t="shared" si="135" ref="I752:K753">I753</f>
        <v>2255.5</v>
      </c>
      <c r="J752" s="296">
        <f t="shared" si="135"/>
        <v>1852.6</v>
      </c>
      <c r="K752" s="296">
        <f t="shared" si="135"/>
        <v>2052.6</v>
      </c>
    </row>
    <row r="753" spans="2:11" ht="12.75" customHeight="1">
      <c r="B753" s="167" t="s">
        <v>282</v>
      </c>
      <c r="C753" s="304"/>
      <c r="D753" s="165" t="s">
        <v>211</v>
      </c>
      <c r="E753" s="165" t="s">
        <v>219</v>
      </c>
      <c r="F753" s="81" t="s">
        <v>303</v>
      </c>
      <c r="G753" s="165" t="s">
        <v>283</v>
      </c>
      <c r="H753" s="165"/>
      <c r="I753" s="296">
        <f t="shared" si="135"/>
        <v>2255.5</v>
      </c>
      <c r="J753" s="296">
        <f t="shared" si="135"/>
        <v>1852.6</v>
      </c>
      <c r="K753" s="296">
        <f t="shared" si="135"/>
        <v>2052.6</v>
      </c>
    </row>
    <row r="754" spans="2:11" ht="14.25" customHeight="1">
      <c r="B754" s="167" t="s">
        <v>272</v>
      </c>
      <c r="C754" s="314"/>
      <c r="D754" s="165" t="s">
        <v>211</v>
      </c>
      <c r="E754" s="165" t="s">
        <v>219</v>
      </c>
      <c r="F754" s="81" t="s">
        <v>303</v>
      </c>
      <c r="G754" s="165" t="s">
        <v>283</v>
      </c>
      <c r="H754" s="165">
        <v>2</v>
      </c>
      <c r="I754" s="296">
        <v>2255.5</v>
      </c>
      <c r="J754" s="296">
        <v>1852.6</v>
      </c>
      <c r="K754" s="296">
        <v>2052.6</v>
      </c>
    </row>
    <row r="755" spans="2:11" ht="12.75" customHeight="1">
      <c r="B755" s="164" t="s">
        <v>288</v>
      </c>
      <c r="C755" s="314"/>
      <c r="D755" s="165" t="s">
        <v>211</v>
      </c>
      <c r="E755" s="165" t="s">
        <v>219</v>
      </c>
      <c r="F755" s="81" t="s">
        <v>303</v>
      </c>
      <c r="G755" s="165" t="s">
        <v>289</v>
      </c>
      <c r="H755" s="165"/>
      <c r="I755" s="296">
        <f aca="true" t="shared" si="136" ref="I755:K756">I756</f>
        <v>291</v>
      </c>
      <c r="J755" s="296">
        <f t="shared" si="136"/>
        <v>25.7</v>
      </c>
      <c r="K755" s="296">
        <f t="shared" si="136"/>
        <v>25.7</v>
      </c>
    </row>
    <row r="756" spans="2:11" ht="12.75" customHeight="1">
      <c r="B756" s="164" t="s">
        <v>290</v>
      </c>
      <c r="C756" s="314"/>
      <c r="D756" s="165" t="s">
        <v>211</v>
      </c>
      <c r="E756" s="165" t="s">
        <v>219</v>
      </c>
      <c r="F756" s="81" t="s">
        <v>303</v>
      </c>
      <c r="G756" s="165" t="s">
        <v>291</v>
      </c>
      <c r="H756" s="165"/>
      <c r="I756" s="296">
        <f t="shared" si="136"/>
        <v>291</v>
      </c>
      <c r="J756" s="296">
        <f t="shared" si="136"/>
        <v>25.7</v>
      </c>
      <c r="K756" s="296">
        <f t="shared" si="136"/>
        <v>25.7</v>
      </c>
    </row>
    <row r="757" spans="2:12" ht="12.75" customHeight="1">
      <c r="B757" s="167" t="s">
        <v>272</v>
      </c>
      <c r="C757" s="314"/>
      <c r="D757" s="165" t="s">
        <v>211</v>
      </c>
      <c r="E757" s="165" t="s">
        <v>219</v>
      </c>
      <c r="F757" s="81" t="s">
        <v>303</v>
      </c>
      <c r="G757" s="165" t="s">
        <v>291</v>
      </c>
      <c r="H757" s="165">
        <v>2</v>
      </c>
      <c r="I757" s="296">
        <v>291</v>
      </c>
      <c r="J757" s="296">
        <v>25.7</v>
      </c>
      <c r="K757" s="296">
        <v>25.7</v>
      </c>
      <c r="L757" s="271">
        <v>40</v>
      </c>
    </row>
    <row r="758" spans="2:11" ht="12.75" customHeight="1">
      <c r="B758" s="307" t="s">
        <v>292</v>
      </c>
      <c r="C758" s="314"/>
      <c r="D758" s="165" t="s">
        <v>211</v>
      </c>
      <c r="E758" s="165" t="s">
        <v>219</v>
      </c>
      <c r="F758" s="81" t="s">
        <v>303</v>
      </c>
      <c r="G758" s="308">
        <v>800</v>
      </c>
      <c r="H758" s="312"/>
      <c r="I758" s="296">
        <f aca="true" t="shared" si="137" ref="I758:K759">I759</f>
        <v>8.8</v>
      </c>
      <c r="J758" s="296">
        <f t="shared" si="137"/>
        <v>0</v>
      </c>
      <c r="K758" s="296">
        <f t="shared" si="137"/>
        <v>0</v>
      </c>
    </row>
    <row r="759" spans="2:11" ht="12.75" customHeight="1">
      <c r="B759" s="307" t="s">
        <v>294</v>
      </c>
      <c r="C759" s="314"/>
      <c r="D759" s="165" t="s">
        <v>211</v>
      </c>
      <c r="E759" s="165" t="s">
        <v>219</v>
      </c>
      <c r="F759" s="81" t="s">
        <v>303</v>
      </c>
      <c r="G759" s="308">
        <v>850</v>
      </c>
      <c r="H759" s="312"/>
      <c r="I759" s="296">
        <f t="shared" si="137"/>
        <v>8.8</v>
      </c>
      <c r="J759" s="296">
        <f t="shared" si="137"/>
        <v>0</v>
      </c>
      <c r="K759" s="296">
        <f t="shared" si="137"/>
        <v>0</v>
      </c>
    </row>
    <row r="760" spans="2:11" ht="14.25" customHeight="1">
      <c r="B760" s="307" t="s">
        <v>272</v>
      </c>
      <c r="C760" s="314"/>
      <c r="D760" s="165" t="s">
        <v>211</v>
      </c>
      <c r="E760" s="165" t="s">
        <v>219</v>
      </c>
      <c r="F760" s="81" t="s">
        <v>303</v>
      </c>
      <c r="G760" s="308">
        <v>850</v>
      </c>
      <c r="H760" s="308">
        <v>2</v>
      </c>
      <c r="I760" s="296">
        <v>8.8</v>
      </c>
      <c r="J760" s="296"/>
      <c r="K760" s="296"/>
    </row>
    <row r="761" spans="2:11" ht="41.25" customHeight="1">
      <c r="B761" s="309" t="s">
        <v>284</v>
      </c>
      <c r="C761" s="396"/>
      <c r="D761" s="165" t="s">
        <v>211</v>
      </c>
      <c r="E761" s="165" t="s">
        <v>219</v>
      </c>
      <c r="F761" s="81" t="s">
        <v>285</v>
      </c>
      <c r="G761" s="397"/>
      <c r="H761" s="397"/>
      <c r="I761" s="398">
        <f aca="true" t="shared" si="138" ref="I761:K763">I762</f>
        <v>56.3</v>
      </c>
      <c r="J761" s="398">
        <f t="shared" si="138"/>
        <v>0</v>
      </c>
      <c r="K761" s="398">
        <f t="shared" si="138"/>
        <v>0</v>
      </c>
    </row>
    <row r="762" spans="2:11" ht="41.25" customHeight="1">
      <c r="B762" s="185" t="s">
        <v>280</v>
      </c>
      <c r="C762" s="396"/>
      <c r="D762" s="165" t="s">
        <v>211</v>
      </c>
      <c r="E762" s="165" t="s">
        <v>219</v>
      </c>
      <c r="F762" s="81" t="s">
        <v>285</v>
      </c>
      <c r="G762" s="165" t="s">
        <v>281</v>
      </c>
      <c r="H762" s="165"/>
      <c r="I762" s="398">
        <f t="shared" si="138"/>
        <v>56.3</v>
      </c>
      <c r="J762" s="398">
        <f t="shared" si="138"/>
        <v>0</v>
      </c>
      <c r="K762" s="398">
        <f t="shared" si="138"/>
        <v>0</v>
      </c>
    </row>
    <row r="763" spans="2:11" ht="14.25" customHeight="1">
      <c r="B763" s="167" t="s">
        <v>282</v>
      </c>
      <c r="C763" s="314"/>
      <c r="D763" s="165" t="s">
        <v>211</v>
      </c>
      <c r="E763" s="165" t="s">
        <v>219</v>
      </c>
      <c r="F763" s="81" t="s">
        <v>285</v>
      </c>
      <c r="G763" s="165" t="s">
        <v>283</v>
      </c>
      <c r="H763" s="165"/>
      <c r="I763" s="296">
        <f t="shared" si="138"/>
        <v>56.3</v>
      </c>
      <c r="J763" s="296">
        <f t="shared" si="138"/>
        <v>0</v>
      </c>
      <c r="K763" s="296">
        <f t="shared" si="138"/>
        <v>0</v>
      </c>
    </row>
    <row r="764" spans="2:11" ht="14.25" customHeight="1">
      <c r="B764" s="167" t="s">
        <v>273</v>
      </c>
      <c r="C764" s="314"/>
      <c r="D764" s="165" t="s">
        <v>211</v>
      </c>
      <c r="E764" s="165" t="s">
        <v>219</v>
      </c>
      <c r="F764" s="81" t="s">
        <v>285</v>
      </c>
      <c r="G764" s="165" t="s">
        <v>283</v>
      </c>
      <c r="H764" s="165" t="s">
        <v>332</v>
      </c>
      <c r="I764" s="296">
        <v>56.3</v>
      </c>
      <c r="J764" s="296"/>
      <c r="K764" s="296"/>
    </row>
    <row r="765" spans="1:66" s="387" customFormat="1" ht="14.25" customHeight="1" hidden="1">
      <c r="A765" s="384"/>
      <c r="B765" s="374" t="s">
        <v>220</v>
      </c>
      <c r="C765" s="367"/>
      <c r="D765" s="299" t="s">
        <v>221</v>
      </c>
      <c r="E765" s="299"/>
      <c r="F765" s="358"/>
      <c r="G765" s="375"/>
      <c r="H765" s="375"/>
      <c r="I765" s="290">
        <f>I766</f>
        <v>0</v>
      </c>
      <c r="J765" s="290">
        <f>J766</f>
        <v>0</v>
      </c>
      <c r="K765" s="290">
        <f>K766</f>
        <v>0</v>
      </c>
      <c r="L765" s="271"/>
      <c r="M765" s="271"/>
      <c r="N765" s="271"/>
      <c r="O765" s="271"/>
      <c r="P765" s="271"/>
      <c r="Q765" s="271"/>
      <c r="R765" s="271"/>
      <c r="S765" s="271"/>
      <c r="T765" s="271"/>
      <c r="U765" s="271"/>
      <c r="V765" s="271"/>
      <c r="W765" s="271"/>
      <c r="X765" s="271"/>
      <c r="Y765" s="271"/>
      <c r="Z765" s="271"/>
      <c r="AA765" s="271"/>
      <c r="AB765" s="271"/>
      <c r="AC765" s="271"/>
      <c r="AD765" s="271"/>
      <c r="AE765" s="271"/>
      <c r="AF765" s="384"/>
      <c r="AG765" s="384"/>
      <c r="AH765" s="384"/>
      <c r="AI765" s="384"/>
      <c r="AJ765" s="384"/>
      <c r="AK765" s="384"/>
      <c r="AL765" s="384"/>
      <c r="AM765" s="384"/>
      <c r="AN765" s="384"/>
      <c r="AO765" s="384"/>
      <c r="AP765" s="384"/>
      <c r="AQ765" s="384"/>
      <c r="AR765" s="384"/>
      <c r="AS765" s="384"/>
      <c r="AT765" s="384"/>
      <c r="AU765" s="384"/>
      <c r="AV765" s="384"/>
      <c r="AW765" s="384"/>
      <c r="AX765" s="384"/>
      <c r="AY765" s="384"/>
      <c r="AZ765" s="384"/>
      <c r="BA765" s="384"/>
      <c r="BB765" s="384"/>
      <c r="BC765" s="384"/>
      <c r="BD765" s="384"/>
      <c r="BE765" s="384"/>
      <c r="BF765" s="384"/>
      <c r="BG765" s="384"/>
      <c r="BH765" s="384"/>
      <c r="BI765" s="384"/>
      <c r="BJ765" s="384"/>
      <c r="BK765" s="384"/>
      <c r="BL765" s="384"/>
      <c r="BM765" s="384"/>
      <c r="BN765" s="384"/>
    </row>
    <row r="766" spans="1:66" s="404" customFormat="1" ht="14.25" customHeight="1" hidden="1">
      <c r="A766" s="399"/>
      <c r="B766" s="400" t="s">
        <v>222</v>
      </c>
      <c r="C766" s="401"/>
      <c r="D766" s="302" t="s">
        <v>221</v>
      </c>
      <c r="E766" s="302" t="s">
        <v>223</v>
      </c>
      <c r="F766" s="402"/>
      <c r="G766" s="403"/>
      <c r="H766" s="403"/>
      <c r="I766" s="356">
        <f>I768+I771</f>
        <v>0</v>
      </c>
      <c r="J766" s="356">
        <f>J768</f>
        <v>0</v>
      </c>
      <c r="K766" s="356">
        <f>K768</f>
        <v>0</v>
      </c>
      <c r="L766" s="271"/>
      <c r="M766" s="271"/>
      <c r="N766" s="271"/>
      <c r="O766" s="271"/>
      <c r="P766" s="271"/>
      <c r="Q766" s="271"/>
      <c r="R766" s="271"/>
      <c r="S766" s="271"/>
      <c r="T766" s="271"/>
      <c r="U766" s="271"/>
      <c r="V766" s="271"/>
      <c r="W766" s="271"/>
      <c r="X766" s="271"/>
      <c r="Y766" s="271"/>
      <c r="Z766" s="271"/>
      <c r="AA766" s="271"/>
      <c r="AB766" s="271"/>
      <c r="AC766" s="271"/>
      <c r="AD766" s="271"/>
      <c r="AE766" s="271"/>
      <c r="AF766" s="399"/>
      <c r="AG766" s="399"/>
      <c r="AH766" s="399"/>
      <c r="AI766" s="399"/>
      <c r="AJ766" s="399"/>
      <c r="AK766" s="399"/>
      <c r="AL766" s="399"/>
      <c r="AM766" s="399"/>
      <c r="AN766" s="399"/>
      <c r="AO766" s="399"/>
      <c r="AP766" s="399"/>
      <c r="AQ766" s="399"/>
      <c r="AR766" s="399"/>
      <c r="AS766" s="399"/>
      <c r="AT766" s="399"/>
      <c r="AU766" s="399"/>
      <c r="AV766" s="399"/>
      <c r="AW766" s="399"/>
      <c r="AX766" s="399"/>
      <c r="AY766" s="399"/>
      <c r="AZ766" s="399"/>
      <c r="BA766" s="399"/>
      <c r="BB766" s="399"/>
      <c r="BC766" s="399"/>
      <c r="BD766" s="399"/>
      <c r="BE766" s="399"/>
      <c r="BF766" s="399"/>
      <c r="BG766" s="399"/>
      <c r="BH766" s="399"/>
      <c r="BI766" s="399"/>
      <c r="BJ766" s="399"/>
      <c r="BK766" s="399"/>
      <c r="BL766" s="399"/>
      <c r="BM766" s="399"/>
      <c r="BN766" s="399"/>
    </row>
    <row r="767" spans="1:66" s="404" customFormat="1" ht="28.5" customHeight="1" hidden="1">
      <c r="A767" s="399"/>
      <c r="B767" s="371" t="s">
        <v>443</v>
      </c>
      <c r="C767" s="401"/>
      <c r="D767" s="165" t="s">
        <v>221</v>
      </c>
      <c r="E767" s="165" t="s">
        <v>223</v>
      </c>
      <c r="F767" s="81" t="s">
        <v>421</v>
      </c>
      <c r="G767" s="308"/>
      <c r="H767" s="308"/>
      <c r="I767" s="296">
        <f aca="true" t="shared" si="139" ref="I767:K769">I768</f>
        <v>0</v>
      </c>
      <c r="J767" s="296">
        <f t="shared" si="139"/>
        <v>0</v>
      </c>
      <c r="K767" s="296">
        <f t="shared" si="139"/>
        <v>0</v>
      </c>
      <c r="L767" s="271"/>
      <c r="M767" s="271"/>
      <c r="N767" s="271"/>
      <c r="O767" s="271"/>
      <c r="P767" s="271"/>
      <c r="Q767" s="271"/>
      <c r="R767" s="271"/>
      <c r="S767" s="271"/>
      <c r="T767" s="271"/>
      <c r="U767" s="271"/>
      <c r="V767" s="271"/>
      <c r="W767" s="271"/>
      <c r="X767" s="271"/>
      <c r="Y767" s="271"/>
      <c r="Z767" s="271"/>
      <c r="AA767" s="271"/>
      <c r="AB767" s="271"/>
      <c r="AC767" s="271"/>
      <c r="AD767" s="271"/>
      <c r="AE767" s="271"/>
      <c r="AF767" s="399"/>
      <c r="AG767" s="399"/>
      <c r="AH767" s="399"/>
      <c r="AI767" s="399"/>
      <c r="AJ767" s="399"/>
      <c r="AK767" s="399"/>
      <c r="AL767" s="399"/>
      <c r="AM767" s="399"/>
      <c r="AN767" s="399"/>
      <c r="AO767" s="399"/>
      <c r="AP767" s="399"/>
      <c r="AQ767" s="399"/>
      <c r="AR767" s="399"/>
      <c r="AS767" s="399"/>
      <c r="AT767" s="399"/>
      <c r="AU767" s="399"/>
      <c r="AV767" s="399"/>
      <c r="AW767" s="399"/>
      <c r="AX767" s="399"/>
      <c r="AY767" s="399"/>
      <c r="AZ767" s="399"/>
      <c r="BA767" s="399"/>
      <c r="BB767" s="399"/>
      <c r="BC767" s="399"/>
      <c r="BD767" s="399"/>
      <c r="BE767" s="399"/>
      <c r="BF767" s="399"/>
      <c r="BG767" s="399"/>
      <c r="BH767" s="399"/>
      <c r="BI767" s="399"/>
      <c r="BJ767" s="399"/>
      <c r="BK767" s="399"/>
      <c r="BL767" s="399"/>
      <c r="BM767" s="399"/>
      <c r="BN767" s="399"/>
    </row>
    <row r="768" spans="2:11" ht="28.5" customHeight="1" hidden="1">
      <c r="B768" s="405" t="s">
        <v>444</v>
      </c>
      <c r="C768" s="314"/>
      <c r="D768" s="165" t="s">
        <v>221</v>
      </c>
      <c r="E768" s="165" t="s">
        <v>223</v>
      </c>
      <c r="F768" s="81" t="s">
        <v>445</v>
      </c>
      <c r="G768" s="308"/>
      <c r="H768" s="308"/>
      <c r="I768" s="296">
        <f t="shared" si="139"/>
        <v>0</v>
      </c>
      <c r="J768" s="296">
        <f t="shared" si="139"/>
        <v>0</v>
      </c>
      <c r="K768" s="296">
        <f t="shared" si="139"/>
        <v>0</v>
      </c>
    </row>
    <row r="769" spans="2:11" ht="14.25" customHeight="1" hidden="1">
      <c r="B769" s="164" t="s">
        <v>288</v>
      </c>
      <c r="C769" s="314"/>
      <c r="D769" s="165" t="s">
        <v>221</v>
      </c>
      <c r="E769" s="165" t="s">
        <v>223</v>
      </c>
      <c r="F769" s="81" t="s">
        <v>445</v>
      </c>
      <c r="G769" s="308">
        <v>200</v>
      </c>
      <c r="H769" s="308"/>
      <c r="I769" s="296">
        <f t="shared" si="139"/>
        <v>0</v>
      </c>
      <c r="J769" s="296">
        <f t="shared" si="139"/>
        <v>0</v>
      </c>
      <c r="K769" s="296">
        <f t="shared" si="139"/>
        <v>0</v>
      </c>
    </row>
    <row r="770" spans="2:11" ht="14.25" customHeight="1" hidden="1">
      <c r="B770" s="164" t="s">
        <v>290</v>
      </c>
      <c r="C770" s="314"/>
      <c r="D770" s="165" t="s">
        <v>221</v>
      </c>
      <c r="E770" s="165" t="s">
        <v>223</v>
      </c>
      <c r="F770" s="81" t="s">
        <v>445</v>
      </c>
      <c r="G770" s="308">
        <v>240</v>
      </c>
      <c r="H770" s="308"/>
      <c r="I770" s="296">
        <f>I772</f>
        <v>0</v>
      </c>
      <c r="J770" s="296">
        <f>J772</f>
        <v>0</v>
      </c>
      <c r="K770" s="296">
        <f>K772</f>
        <v>0</v>
      </c>
    </row>
    <row r="771" spans="2:11" ht="14.25" customHeight="1" hidden="1">
      <c r="B771" s="167" t="s">
        <v>272</v>
      </c>
      <c r="C771" s="314"/>
      <c r="D771" s="165" t="s">
        <v>221</v>
      </c>
      <c r="E771" s="165" t="s">
        <v>223</v>
      </c>
      <c r="F771" s="81" t="s">
        <v>445</v>
      </c>
      <c r="G771" s="308">
        <v>240</v>
      </c>
      <c r="H771" s="308">
        <v>2</v>
      </c>
      <c r="I771" s="296"/>
      <c r="J771" s="296"/>
      <c r="K771" s="296"/>
    </row>
    <row r="772" spans="2:11" ht="14.25" customHeight="1" hidden="1">
      <c r="B772" s="167" t="s">
        <v>273</v>
      </c>
      <c r="C772" s="314"/>
      <c r="D772" s="165" t="s">
        <v>221</v>
      </c>
      <c r="E772" s="165" t="s">
        <v>223</v>
      </c>
      <c r="F772" s="81" t="s">
        <v>445</v>
      </c>
      <c r="G772" s="308">
        <v>240</v>
      </c>
      <c r="H772" s="308">
        <v>3</v>
      </c>
      <c r="I772" s="296"/>
      <c r="J772" s="296"/>
      <c r="K772" s="296"/>
    </row>
    <row r="773" spans="2:15" ht="31.5" customHeight="1">
      <c r="B773" s="406" t="s">
        <v>632</v>
      </c>
      <c r="C773" s="367">
        <v>907</v>
      </c>
      <c r="D773" s="299"/>
      <c r="E773" s="299"/>
      <c r="F773" s="407"/>
      <c r="G773" s="299"/>
      <c r="H773" s="299"/>
      <c r="I773" s="290">
        <f>I779+I810+I978+I996</f>
        <v>179021.1</v>
      </c>
      <c r="J773" s="290">
        <f>J779+J810+J978+J996</f>
        <v>145750.7</v>
      </c>
      <c r="K773" s="290">
        <f>K779+K810+K978+K996</f>
        <v>145217.50000000003</v>
      </c>
      <c r="L773" s="271">
        <f>L847+L852+L853+L833+L896+L944+L885+L792+L809+L971+L784+L977+L995+L823+L863+L957+L968+L818+L799+L795+L911+L974+L903+L904+L905</f>
        <v>4549.4000000000015</v>
      </c>
      <c r="N773" s="271">
        <f>L818+L847+L853+L903+L911+L971+L974</f>
        <v>4549.6</v>
      </c>
      <c r="O773" s="271">
        <v>2</v>
      </c>
    </row>
    <row r="774" spans="2:11" ht="14.25" customHeight="1" hidden="1">
      <c r="B774" s="287" t="s">
        <v>271</v>
      </c>
      <c r="C774" s="367"/>
      <c r="D774" s="299"/>
      <c r="E774" s="299"/>
      <c r="F774" s="407"/>
      <c r="G774" s="299"/>
      <c r="H774" s="299" t="s">
        <v>531</v>
      </c>
      <c r="I774" s="290"/>
      <c r="J774" s="290"/>
      <c r="K774" s="290"/>
    </row>
    <row r="775" spans="2:15" ht="14.25" customHeight="1">
      <c r="B775" s="287" t="s">
        <v>272</v>
      </c>
      <c r="C775" s="367"/>
      <c r="D775" s="299"/>
      <c r="E775" s="299"/>
      <c r="F775" s="407"/>
      <c r="G775" s="299"/>
      <c r="H775" s="299" t="s">
        <v>296</v>
      </c>
      <c r="I775" s="290">
        <f>I799+I818+I847+I853+I857+I879+I885+I911+I939+I950+I957+I960+I963+I968+I971+I983+I990+I1001+I1007+I806+I944+I1004+I842+I915+I918+I921+I924+I788+I903+I896+I833+I974+I809</f>
        <v>65310.899999999994</v>
      </c>
      <c r="J775" s="290">
        <f>J799+J818+J847+J853+J857+J879+J885+J911+J939+J950+J957+J960+J963+J968+J971+J983+J990+J1001+J1007+J806+J944+J1004+J842+J915+J918+J921+J924+J788+J903+J896+J833+J928</f>
        <v>49792.6</v>
      </c>
      <c r="K775" s="290">
        <f>K799+K818+K847+K853+K857+K879+K885+K911+K939+K950+K957+K960+K963+K968+K971+K983+K990+K1001+K1007+K806+K944+K1004+K842+K915+K918+K921+K924+K788+K903+K896+K833</f>
        <v>52299.7</v>
      </c>
      <c r="N775" s="271">
        <f>L852+L904</f>
        <v>-0.4</v>
      </c>
      <c r="O775" s="271">
        <v>3</v>
      </c>
    </row>
    <row r="776" spans="2:15" ht="14.25" customHeight="1">
      <c r="B776" s="287" t="s">
        <v>273</v>
      </c>
      <c r="C776" s="367"/>
      <c r="D776" s="299"/>
      <c r="E776" s="299"/>
      <c r="F776" s="407"/>
      <c r="G776" s="299"/>
      <c r="H776" s="299" t="s">
        <v>332</v>
      </c>
      <c r="I776" s="290">
        <f>I792+I795+I823+I828+I852+I858+I863+I868+I880+I886+I891+I991+I995+I945+I977+I784+I904</f>
        <v>98099.19999999998</v>
      </c>
      <c r="J776" s="290">
        <f>J792+J795+J823+J828+J852+J858+J863+J868+J880+J886+J891+J991+J995+J945+J977+J784+J904+J929</f>
        <v>82938.49999999999</v>
      </c>
      <c r="K776" s="290">
        <f>K792+K795+K823+K828+K852+K858+K863+K868+K880+K886+K891+K991+K995+K945+K977+K784+K904</f>
        <v>81087.09999999999</v>
      </c>
      <c r="N776" s="271">
        <f>L905</f>
        <v>-38.9</v>
      </c>
      <c r="O776" s="271">
        <v>4</v>
      </c>
    </row>
    <row r="777" spans="2:11" ht="14.25" customHeight="1">
      <c r="B777" s="287" t="s">
        <v>274</v>
      </c>
      <c r="C777" s="367"/>
      <c r="D777" s="299"/>
      <c r="E777" s="299"/>
      <c r="F777" s="407"/>
      <c r="G777" s="299"/>
      <c r="H777" s="299" t="s">
        <v>306</v>
      </c>
      <c r="I777" s="290">
        <f>I859+I887+I874+I905</f>
        <v>15611.000000000002</v>
      </c>
      <c r="J777" s="290">
        <f>J859+J887+J874+J905+J930</f>
        <v>13019.599999999999</v>
      </c>
      <c r="K777" s="290">
        <f>K859+K887+K874+K905+K930</f>
        <v>11830.7</v>
      </c>
    </row>
    <row r="778" spans="2:11" ht="14.25" customHeight="1" hidden="1">
      <c r="B778" s="287" t="s">
        <v>275</v>
      </c>
      <c r="C778" s="367"/>
      <c r="D778" s="299"/>
      <c r="E778" s="299"/>
      <c r="F778" s="407"/>
      <c r="G778" s="299"/>
      <c r="H778" s="299" t="s">
        <v>532</v>
      </c>
      <c r="I778" s="290"/>
      <c r="J778" s="290"/>
      <c r="K778" s="290"/>
    </row>
    <row r="779" spans="2:11" ht="12.75" customHeight="1">
      <c r="B779" s="291" t="s">
        <v>184</v>
      </c>
      <c r="C779" s="314"/>
      <c r="D779" s="299" t="s">
        <v>185</v>
      </c>
      <c r="E779" s="299"/>
      <c r="F779" s="407"/>
      <c r="G779" s="299"/>
      <c r="H779" s="299"/>
      <c r="I779" s="290">
        <f>I780</f>
        <v>683.8000000000001</v>
      </c>
      <c r="J779" s="290">
        <f>J780</f>
        <v>406.2</v>
      </c>
      <c r="K779" s="290">
        <f>K780</f>
        <v>406.2</v>
      </c>
    </row>
    <row r="780" spans="2:11" ht="12.75" customHeight="1">
      <c r="B780" s="311" t="s">
        <v>198</v>
      </c>
      <c r="C780" s="314"/>
      <c r="D780" s="302" t="s">
        <v>185</v>
      </c>
      <c r="E780" s="302" t="s">
        <v>199</v>
      </c>
      <c r="F780" s="408"/>
      <c r="G780" s="165"/>
      <c r="H780" s="165"/>
      <c r="I780" s="296">
        <f>I789+I796+I800+I781+I785</f>
        <v>683.8000000000001</v>
      </c>
      <c r="J780" s="296">
        <f>J789+J796</f>
        <v>406.2</v>
      </c>
      <c r="K780" s="296">
        <f>K789+K796</f>
        <v>406.2</v>
      </c>
    </row>
    <row r="781" spans="2:11" ht="42.75" customHeight="1">
      <c r="B781" s="309" t="s">
        <v>284</v>
      </c>
      <c r="C781" s="314"/>
      <c r="D781" s="165" t="s">
        <v>185</v>
      </c>
      <c r="E781" s="165" t="s">
        <v>199</v>
      </c>
      <c r="F781" s="166" t="s">
        <v>285</v>
      </c>
      <c r="G781" s="165"/>
      <c r="H781" s="165"/>
      <c r="I781" s="296">
        <f aca="true" t="shared" si="140" ref="I781:K783">I782</f>
        <v>12.4</v>
      </c>
      <c r="J781" s="296">
        <f t="shared" si="140"/>
        <v>0</v>
      </c>
      <c r="K781" s="296">
        <f t="shared" si="140"/>
        <v>0</v>
      </c>
    </row>
    <row r="782" spans="2:11" ht="41.25" customHeight="1">
      <c r="B782" s="185" t="s">
        <v>280</v>
      </c>
      <c r="C782" s="314"/>
      <c r="D782" s="165" t="s">
        <v>185</v>
      </c>
      <c r="E782" s="165" t="s">
        <v>199</v>
      </c>
      <c r="F782" s="166" t="s">
        <v>285</v>
      </c>
      <c r="G782" s="165" t="s">
        <v>281</v>
      </c>
      <c r="H782" s="165"/>
      <c r="I782" s="296">
        <f t="shared" si="140"/>
        <v>12.4</v>
      </c>
      <c r="J782" s="296">
        <f t="shared" si="140"/>
        <v>0</v>
      </c>
      <c r="K782" s="296">
        <f t="shared" si="140"/>
        <v>0</v>
      </c>
    </row>
    <row r="783" spans="2:11" ht="14.25" customHeight="1">
      <c r="B783" s="185" t="s">
        <v>282</v>
      </c>
      <c r="C783" s="314"/>
      <c r="D783" s="165" t="s">
        <v>185</v>
      </c>
      <c r="E783" s="165" t="s">
        <v>199</v>
      </c>
      <c r="F783" s="166" t="s">
        <v>285</v>
      </c>
      <c r="G783" s="165" t="s">
        <v>283</v>
      </c>
      <c r="H783" s="165"/>
      <c r="I783" s="296">
        <f t="shared" si="140"/>
        <v>12.4</v>
      </c>
      <c r="J783" s="296">
        <f t="shared" si="140"/>
        <v>0</v>
      </c>
      <c r="K783" s="296">
        <f t="shared" si="140"/>
        <v>0</v>
      </c>
    </row>
    <row r="784" spans="2:11" ht="12.75" customHeight="1">
      <c r="B784" s="185" t="s">
        <v>273</v>
      </c>
      <c r="C784" s="314"/>
      <c r="D784" s="165" t="s">
        <v>185</v>
      </c>
      <c r="E784" s="165" t="s">
        <v>199</v>
      </c>
      <c r="F784" s="166" t="s">
        <v>285</v>
      </c>
      <c r="G784" s="165" t="s">
        <v>283</v>
      </c>
      <c r="H784" s="165">
        <v>3</v>
      </c>
      <c r="I784" s="296">
        <v>12.4</v>
      </c>
      <c r="J784" s="296"/>
      <c r="K784" s="296"/>
    </row>
    <row r="785" spans="2:11" ht="42" customHeight="1" hidden="1">
      <c r="B785" s="409" t="s">
        <v>337</v>
      </c>
      <c r="C785" s="314"/>
      <c r="D785" s="165" t="s">
        <v>185</v>
      </c>
      <c r="E785" s="165" t="s">
        <v>199</v>
      </c>
      <c r="F785" s="166" t="s">
        <v>338</v>
      </c>
      <c r="G785" s="165"/>
      <c r="H785" s="165"/>
      <c r="I785" s="183">
        <f aca="true" t="shared" si="141" ref="I785:K787">I786</f>
        <v>0</v>
      </c>
      <c r="J785" s="183">
        <f t="shared" si="141"/>
        <v>0</v>
      </c>
      <c r="K785" s="183">
        <f t="shared" si="141"/>
        <v>0</v>
      </c>
    </row>
    <row r="786" spans="2:11" ht="41.25" customHeight="1" hidden="1">
      <c r="B786" s="410" t="s">
        <v>280</v>
      </c>
      <c r="C786" s="314"/>
      <c r="D786" s="165" t="s">
        <v>185</v>
      </c>
      <c r="E786" s="165" t="s">
        <v>199</v>
      </c>
      <c r="F786" s="166" t="s">
        <v>338</v>
      </c>
      <c r="G786" s="165" t="s">
        <v>281</v>
      </c>
      <c r="H786" s="165"/>
      <c r="I786" s="183">
        <f t="shared" si="141"/>
        <v>0</v>
      </c>
      <c r="J786" s="183">
        <f t="shared" si="141"/>
        <v>0</v>
      </c>
      <c r="K786" s="183">
        <f t="shared" si="141"/>
        <v>0</v>
      </c>
    </row>
    <row r="787" spans="2:11" ht="12.75" customHeight="1" hidden="1">
      <c r="B787" s="167" t="s">
        <v>282</v>
      </c>
      <c r="C787" s="314"/>
      <c r="D787" s="165" t="s">
        <v>185</v>
      </c>
      <c r="E787" s="165" t="s">
        <v>199</v>
      </c>
      <c r="F787" s="166" t="s">
        <v>338</v>
      </c>
      <c r="G787" s="165" t="s">
        <v>283</v>
      </c>
      <c r="H787" s="165"/>
      <c r="I787" s="183">
        <f t="shared" si="141"/>
        <v>0</v>
      </c>
      <c r="J787" s="183">
        <f t="shared" si="141"/>
        <v>0</v>
      </c>
      <c r="K787" s="183">
        <f t="shared" si="141"/>
        <v>0</v>
      </c>
    </row>
    <row r="788" spans="2:11" ht="12.75" customHeight="1" hidden="1">
      <c r="B788" s="167" t="s">
        <v>272</v>
      </c>
      <c r="C788" s="314"/>
      <c r="D788" s="165" t="s">
        <v>185</v>
      </c>
      <c r="E788" s="165" t="s">
        <v>199</v>
      </c>
      <c r="F788" s="166" t="s">
        <v>338</v>
      </c>
      <c r="G788" s="165" t="s">
        <v>283</v>
      </c>
      <c r="H788" s="165" t="s">
        <v>296</v>
      </c>
      <c r="I788" s="183"/>
      <c r="J788" s="183"/>
      <c r="K788" s="183"/>
    </row>
    <row r="789" spans="2:11" ht="42.75">
      <c r="B789" s="313" t="s">
        <v>333</v>
      </c>
      <c r="C789" s="314"/>
      <c r="D789" s="165" t="s">
        <v>185</v>
      </c>
      <c r="E789" s="165" t="s">
        <v>199</v>
      </c>
      <c r="F789" s="166" t="s">
        <v>334</v>
      </c>
      <c r="G789" s="165"/>
      <c r="H789" s="165"/>
      <c r="I789" s="296">
        <f>I790+I793</f>
        <v>359.3</v>
      </c>
      <c r="J789" s="296">
        <f>J790+J793</f>
        <v>359.3</v>
      </c>
      <c r="K789" s="296">
        <f>K790+K793</f>
        <v>359.3</v>
      </c>
    </row>
    <row r="790" spans="2:11" ht="29.25" customHeight="1">
      <c r="B790" s="306" t="s">
        <v>280</v>
      </c>
      <c r="C790" s="314"/>
      <c r="D790" s="165" t="s">
        <v>185</v>
      </c>
      <c r="E790" s="165" t="s">
        <v>199</v>
      </c>
      <c r="F790" s="166" t="s">
        <v>334</v>
      </c>
      <c r="G790" s="165" t="s">
        <v>281</v>
      </c>
      <c r="H790" s="165"/>
      <c r="I790" s="296">
        <f aca="true" t="shared" si="142" ref="I790:K791">I791</f>
        <v>310.8</v>
      </c>
      <c r="J790" s="296">
        <f t="shared" si="142"/>
        <v>309.3</v>
      </c>
      <c r="K790" s="296">
        <f t="shared" si="142"/>
        <v>309.3</v>
      </c>
    </row>
    <row r="791" spans="2:11" ht="14.25" customHeight="1">
      <c r="B791" s="167" t="s">
        <v>282</v>
      </c>
      <c r="C791" s="314"/>
      <c r="D791" s="165" t="s">
        <v>185</v>
      </c>
      <c r="E791" s="165" t="s">
        <v>199</v>
      </c>
      <c r="F791" s="166" t="s">
        <v>334</v>
      </c>
      <c r="G791" s="165" t="s">
        <v>283</v>
      </c>
      <c r="H791" s="165"/>
      <c r="I791" s="296">
        <f t="shared" si="142"/>
        <v>310.8</v>
      </c>
      <c r="J791" s="296">
        <f t="shared" si="142"/>
        <v>309.3</v>
      </c>
      <c r="K791" s="296">
        <f t="shared" si="142"/>
        <v>309.3</v>
      </c>
    </row>
    <row r="792" spans="2:11" ht="12.75" customHeight="1">
      <c r="B792" s="167" t="s">
        <v>273</v>
      </c>
      <c r="C792" s="314"/>
      <c r="D792" s="165" t="s">
        <v>185</v>
      </c>
      <c r="E792" s="165" t="s">
        <v>199</v>
      </c>
      <c r="F792" s="166" t="s">
        <v>334</v>
      </c>
      <c r="G792" s="165" t="s">
        <v>283</v>
      </c>
      <c r="H792" s="165">
        <v>3</v>
      </c>
      <c r="I792" s="296">
        <v>310.8</v>
      </c>
      <c r="J792" s="296">
        <v>309.3</v>
      </c>
      <c r="K792" s="296">
        <v>309.3</v>
      </c>
    </row>
    <row r="793" spans="2:11" ht="12.75" customHeight="1">
      <c r="B793" s="164" t="s">
        <v>288</v>
      </c>
      <c r="C793" s="314"/>
      <c r="D793" s="165" t="s">
        <v>185</v>
      </c>
      <c r="E793" s="165" t="s">
        <v>199</v>
      </c>
      <c r="F793" s="166" t="s">
        <v>334</v>
      </c>
      <c r="G793" s="283">
        <v>200</v>
      </c>
      <c r="H793" s="165"/>
      <c r="I793" s="296">
        <f aca="true" t="shared" si="143" ref="I793:K794">I794</f>
        <v>48.5</v>
      </c>
      <c r="J793" s="296">
        <f t="shared" si="143"/>
        <v>50</v>
      </c>
      <c r="K793" s="296">
        <f t="shared" si="143"/>
        <v>50</v>
      </c>
    </row>
    <row r="794" spans="2:11" ht="12.75" customHeight="1">
      <c r="B794" s="164" t="s">
        <v>290</v>
      </c>
      <c r="C794" s="314"/>
      <c r="D794" s="165" t="s">
        <v>185</v>
      </c>
      <c r="E794" s="165" t="s">
        <v>199</v>
      </c>
      <c r="F794" s="166" t="s">
        <v>334</v>
      </c>
      <c r="G794" s="283">
        <v>240</v>
      </c>
      <c r="H794" s="165"/>
      <c r="I794" s="296">
        <f t="shared" si="143"/>
        <v>48.5</v>
      </c>
      <c r="J794" s="296">
        <f t="shared" si="143"/>
        <v>50</v>
      </c>
      <c r="K794" s="296">
        <f t="shared" si="143"/>
        <v>50</v>
      </c>
    </row>
    <row r="795" spans="2:11" ht="14.25" customHeight="1">
      <c r="B795" s="167" t="s">
        <v>273</v>
      </c>
      <c r="C795" s="314"/>
      <c r="D795" s="165" t="s">
        <v>185</v>
      </c>
      <c r="E795" s="165" t="s">
        <v>199</v>
      </c>
      <c r="F795" s="166" t="s">
        <v>334</v>
      </c>
      <c r="G795" s="283">
        <v>240</v>
      </c>
      <c r="H795" s="165" t="s">
        <v>332</v>
      </c>
      <c r="I795" s="296">
        <v>48.5</v>
      </c>
      <c r="J795" s="296">
        <v>50</v>
      </c>
      <c r="K795" s="296">
        <v>50</v>
      </c>
    </row>
    <row r="796" spans="2:11" ht="27.75" customHeight="1">
      <c r="B796" s="306" t="s">
        <v>341</v>
      </c>
      <c r="C796" s="314"/>
      <c r="D796" s="165" t="s">
        <v>185</v>
      </c>
      <c r="E796" s="165" t="s">
        <v>199</v>
      </c>
      <c r="F796" s="166" t="s">
        <v>342</v>
      </c>
      <c r="G796" s="165"/>
      <c r="H796" s="165"/>
      <c r="I796" s="296">
        <f>I797+I807</f>
        <v>312.1</v>
      </c>
      <c r="J796" s="296">
        <f aca="true" t="shared" si="144" ref="J796:K798">J797</f>
        <v>46.9</v>
      </c>
      <c r="K796" s="296">
        <f t="shared" si="144"/>
        <v>46.9</v>
      </c>
    </row>
    <row r="797" spans="2:11" ht="41.25" customHeight="1">
      <c r="B797" s="306" t="s">
        <v>280</v>
      </c>
      <c r="C797" s="314"/>
      <c r="D797" s="165" t="s">
        <v>185</v>
      </c>
      <c r="E797" s="165" t="s">
        <v>199</v>
      </c>
      <c r="F797" s="166" t="s">
        <v>342</v>
      </c>
      <c r="G797" s="165" t="s">
        <v>281</v>
      </c>
      <c r="H797" s="165"/>
      <c r="I797" s="296">
        <f>I798</f>
        <v>157.6</v>
      </c>
      <c r="J797" s="296">
        <f t="shared" si="144"/>
        <v>46.9</v>
      </c>
      <c r="K797" s="296">
        <f t="shared" si="144"/>
        <v>46.9</v>
      </c>
    </row>
    <row r="798" spans="2:11" ht="12.75" customHeight="1">
      <c r="B798" s="167" t="s">
        <v>282</v>
      </c>
      <c r="C798" s="314"/>
      <c r="D798" s="165" t="s">
        <v>185</v>
      </c>
      <c r="E798" s="165" t="s">
        <v>199</v>
      </c>
      <c r="F798" s="166" t="s">
        <v>342</v>
      </c>
      <c r="G798" s="165" t="s">
        <v>283</v>
      </c>
      <c r="H798" s="165"/>
      <c r="I798" s="296">
        <f>I799</f>
        <v>157.6</v>
      </c>
      <c r="J798" s="296">
        <f t="shared" si="144"/>
        <v>46.9</v>
      </c>
      <c r="K798" s="296">
        <f t="shared" si="144"/>
        <v>46.9</v>
      </c>
    </row>
    <row r="799" spans="2:12" ht="12.75" customHeight="1">
      <c r="B799" s="167" t="s">
        <v>272</v>
      </c>
      <c r="C799" s="314"/>
      <c r="D799" s="165" t="s">
        <v>185</v>
      </c>
      <c r="E799" s="165" t="s">
        <v>199</v>
      </c>
      <c r="F799" s="166" t="s">
        <v>342</v>
      </c>
      <c r="G799" s="165" t="s">
        <v>283</v>
      </c>
      <c r="H799" s="165" t="s">
        <v>296</v>
      </c>
      <c r="I799" s="296">
        <v>157.6</v>
      </c>
      <c r="J799" s="296">
        <v>46.9</v>
      </c>
      <c r="K799" s="296">
        <v>46.9</v>
      </c>
      <c r="L799" s="271">
        <v>39.1</v>
      </c>
    </row>
    <row r="800" spans="2:11" ht="40.5" customHeight="1" hidden="1">
      <c r="B800" s="411" t="s">
        <v>325</v>
      </c>
      <c r="C800" s="312"/>
      <c r="D800" s="165" t="s">
        <v>185</v>
      </c>
      <c r="E800" s="165" t="s">
        <v>199</v>
      </c>
      <c r="F800" s="331" t="s">
        <v>326</v>
      </c>
      <c r="G800" s="165"/>
      <c r="H800" s="165"/>
      <c r="I800" s="296">
        <f>I803</f>
        <v>0</v>
      </c>
      <c r="J800" s="296">
        <f>J803</f>
        <v>0</v>
      </c>
      <c r="K800" s="296">
        <f>K803</f>
        <v>0</v>
      </c>
    </row>
    <row r="801" spans="2:11" ht="12.75" customHeight="1" hidden="1">
      <c r="B801" s="305"/>
      <c r="C801" s="312"/>
      <c r="D801" s="165"/>
      <c r="E801" s="165"/>
      <c r="F801" s="331" t="s">
        <v>317</v>
      </c>
      <c r="G801" s="165"/>
      <c r="H801" s="165"/>
      <c r="I801" s="296">
        <f>I802</f>
        <v>0</v>
      </c>
      <c r="J801" s="296"/>
      <c r="K801" s="296"/>
    </row>
    <row r="802" spans="2:11" ht="15.75" customHeight="1" hidden="1">
      <c r="B802" s="305"/>
      <c r="C802" s="304"/>
      <c r="D802" s="165"/>
      <c r="E802" s="165"/>
      <c r="F802" s="331" t="s">
        <v>317</v>
      </c>
      <c r="G802" s="165"/>
      <c r="H802" s="165"/>
      <c r="I802" s="296">
        <f>I803</f>
        <v>0</v>
      </c>
      <c r="J802" s="296"/>
      <c r="K802" s="296"/>
    </row>
    <row r="803" spans="2:11" ht="12.75" customHeight="1" hidden="1">
      <c r="B803" s="305" t="s">
        <v>300</v>
      </c>
      <c r="C803" s="304"/>
      <c r="D803" s="165" t="s">
        <v>185</v>
      </c>
      <c r="E803" s="165" t="s">
        <v>199</v>
      </c>
      <c r="F803" s="81" t="s">
        <v>327</v>
      </c>
      <c r="G803" s="165"/>
      <c r="H803" s="165"/>
      <c r="I803" s="296">
        <f>I804</f>
        <v>0</v>
      </c>
      <c r="J803" s="296">
        <f aca="true" t="shared" si="145" ref="J803:K805">J804</f>
        <v>0</v>
      </c>
      <c r="K803" s="296">
        <f t="shared" si="145"/>
        <v>0</v>
      </c>
    </row>
    <row r="804" spans="2:11" ht="12.75" customHeight="1" hidden="1">
      <c r="B804" s="164" t="s">
        <v>288</v>
      </c>
      <c r="C804" s="304"/>
      <c r="D804" s="165" t="s">
        <v>185</v>
      </c>
      <c r="E804" s="165" t="s">
        <v>199</v>
      </c>
      <c r="F804" s="81" t="s">
        <v>327</v>
      </c>
      <c r="G804" s="165" t="s">
        <v>289</v>
      </c>
      <c r="H804" s="165"/>
      <c r="I804" s="296">
        <f>I805</f>
        <v>0</v>
      </c>
      <c r="J804" s="296">
        <f t="shared" si="145"/>
        <v>0</v>
      </c>
      <c r="K804" s="296">
        <f t="shared" si="145"/>
        <v>0</v>
      </c>
    </row>
    <row r="805" spans="2:11" ht="12.75" customHeight="1" hidden="1">
      <c r="B805" s="164" t="s">
        <v>290</v>
      </c>
      <c r="C805" s="304"/>
      <c r="D805" s="165" t="s">
        <v>185</v>
      </c>
      <c r="E805" s="165" t="s">
        <v>199</v>
      </c>
      <c r="F805" s="81" t="s">
        <v>327</v>
      </c>
      <c r="G805" s="165" t="s">
        <v>291</v>
      </c>
      <c r="H805" s="165"/>
      <c r="I805" s="296">
        <f>I806</f>
        <v>0</v>
      </c>
      <c r="J805" s="296">
        <f t="shared" si="145"/>
        <v>0</v>
      </c>
      <c r="K805" s="296">
        <f t="shared" si="145"/>
        <v>0</v>
      </c>
    </row>
    <row r="806" spans="2:11" ht="12.75" customHeight="1" hidden="1">
      <c r="B806" s="167" t="s">
        <v>272</v>
      </c>
      <c r="C806" s="304"/>
      <c r="D806" s="165" t="s">
        <v>185</v>
      </c>
      <c r="E806" s="165" t="s">
        <v>199</v>
      </c>
      <c r="F806" s="81" t="s">
        <v>327</v>
      </c>
      <c r="G806" s="165" t="s">
        <v>291</v>
      </c>
      <c r="H806" s="165">
        <v>2</v>
      </c>
      <c r="I806" s="296"/>
      <c r="J806" s="296"/>
      <c r="K806" s="296"/>
    </row>
    <row r="807" spans="2:11" ht="12.75" customHeight="1">
      <c r="B807" s="412" t="s">
        <v>288</v>
      </c>
      <c r="C807" s="304"/>
      <c r="D807" s="102" t="s">
        <v>185</v>
      </c>
      <c r="E807" s="102" t="s">
        <v>199</v>
      </c>
      <c r="F807" s="150" t="s">
        <v>342</v>
      </c>
      <c r="G807" s="96">
        <v>200</v>
      </c>
      <c r="H807" s="96"/>
      <c r="I807" s="296">
        <f>I809</f>
        <v>154.5</v>
      </c>
      <c r="J807" s="296"/>
      <c r="K807" s="296"/>
    </row>
    <row r="808" spans="2:11" ht="12.75" customHeight="1">
      <c r="B808" s="412" t="s">
        <v>290</v>
      </c>
      <c r="C808" s="304"/>
      <c r="D808" s="102" t="s">
        <v>185</v>
      </c>
      <c r="E808" s="102" t="s">
        <v>199</v>
      </c>
      <c r="F808" s="150" t="s">
        <v>342</v>
      </c>
      <c r="G808" s="96">
        <v>240</v>
      </c>
      <c r="H808" s="96"/>
      <c r="I808" s="296">
        <f>I809</f>
        <v>154.5</v>
      </c>
      <c r="J808" s="296"/>
      <c r="K808" s="296"/>
    </row>
    <row r="809" spans="2:11" ht="12.75" customHeight="1">
      <c r="B809" s="211" t="s">
        <v>272</v>
      </c>
      <c r="C809" s="304"/>
      <c r="D809" s="102" t="s">
        <v>185</v>
      </c>
      <c r="E809" s="102" t="s">
        <v>199</v>
      </c>
      <c r="F809" s="150" t="s">
        <v>342</v>
      </c>
      <c r="G809" s="96">
        <v>240</v>
      </c>
      <c r="H809" s="96">
        <v>2</v>
      </c>
      <c r="I809" s="296">
        <v>154.5</v>
      </c>
      <c r="J809" s="296"/>
      <c r="K809" s="296"/>
    </row>
    <row r="810" spans="2:11" ht="14.25" customHeight="1">
      <c r="B810" s="291" t="s">
        <v>224</v>
      </c>
      <c r="C810" s="367"/>
      <c r="D810" s="299" t="s">
        <v>225</v>
      </c>
      <c r="E810" s="413"/>
      <c r="F810" s="299"/>
      <c r="G810" s="299"/>
      <c r="H810" s="299"/>
      <c r="I810" s="290">
        <f>I811+I834+I897+I933+I951</f>
        <v>177488.00000000003</v>
      </c>
      <c r="J810" s="290">
        <f>J811+J834+J897+J933+J951</f>
        <v>144425.9</v>
      </c>
      <c r="K810" s="290">
        <f>K811+K834+K897+K933+K951</f>
        <v>143919.7</v>
      </c>
    </row>
    <row r="811" spans="2:11" ht="12.75" customHeight="1">
      <c r="B811" s="315" t="s">
        <v>226</v>
      </c>
      <c r="C811" s="314"/>
      <c r="D811" s="302" t="s">
        <v>225</v>
      </c>
      <c r="E811" s="302" t="s">
        <v>227</v>
      </c>
      <c r="F811" s="299"/>
      <c r="G811" s="299"/>
      <c r="H811" s="299"/>
      <c r="I811" s="296">
        <f>I812+I819+I824+I829</f>
        <v>26017.699999999997</v>
      </c>
      <c r="J811" s="296">
        <f>J812+J819+J824+J829</f>
        <v>22935.199999999997</v>
      </c>
      <c r="K811" s="296">
        <f>K812+K819+K824+K829</f>
        <v>22437</v>
      </c>
    </row>
    <row r="812" spans="2:11" ht="26.25" customHeight="1">
      <c r="B812" s="316" t="s">
        <v>446</v>
      </c>
      <c r="C812" s="314"/>
      <c r="D812" s="165" t="s">
        <v>225</v>
      </c>
      <c r="E812" s="165" t="s">
        <v>227</v>
      </c>
      <c r="F812" s="331" t="s">
        <v>447</v>
      </c>
      <c r="G812" s="165"/>
      <c r="H812" s="165"/>
      <c r="I812" s="296">
        <f aca="true" t="shared" si="146" ref="I812:I817">I813</f>
        <v>11367.3</v>
      </c>
      <c r="J812" s="296">
        <f aca="true" t="shared" si="147" ref="J812:J817">J813</f>
        <v>8831.4</v>
      </c>
      <c r="K812" s="296">
        <f aca="true" t="shared" si="148" ref="K812:K817">K813</f>
        <v>8531.4</v>
      </c>
    </row>
    <row r="813" spans="2:11" ht="12.75" customHeight="1">
      <c r="B813" s="334" t="s">
        <v>448</v>
      </c>
      <c r="C813" s="314"/>
      <c r="D813" s="165" t="s">
        <v>225</v>
      </c>
      <c r="E813" s="165" t="s">
        <v>227</v>
      </c>
      <c r="F813" s="81" t="s">
        <v>449</v>
      </c>
      <c r="G813" s="165"/>
      <c r="H813" s="165"/>
      <c r="I813" s="296">
        <f t="shared" si="146"/>
        <v>11367.3</v>
      </c>
      <c r="J813" s="296">
        <f t="shared" si="147"/>
        <v>8831.4</v>
      </c>
      <c r="K813" s="296">
        <f t="shared" si="148"/>
        <v>8531.4</v>
      </c>
    </row>
    <row r="814" spans="2:11" ht="14.25" customHeight="1">
      <c r="B814" s="334" t="s">
        <v>450</v>
      </c>
      <c r="C814" s="314"/>
      <c r="D814" s="165" t="s">
        <v>225</v>
      </c>
      <c r="E814" s="165" t="s">
        <v>227</v>
      </c>
      <c r="F814" s="81" t="s">
        <v>451</v>
      </c>
      <c r="G814" s="165"/>
      <c r="H814" s="165"/>
      <c r="I814" s="296">
        <f t="shared" si="146"/>
        <v>11367.3</v>
      </c>
      <c r="J814" s="296">
        <f t="shared" si="147"/>
        <v>8831.4</v>
      </c>
      <c r="K814" s="296">
        <f t="shared" si="148"/>
        <v>8531.4</v>
      </c>
    </row>
    <row r="815" spans="2:11" ht="12.75" customHeight="1">
      <c r="B815" s="333" t="s">
        <v>452</v>
      </c>
      <c r="C815" s="314"/>
      <c r="D815" s="165" t="s">
        <v>225</v>
      </c>
      <c r="E815" s="165" t="s">
        <v>227</v>
      </c>
      <c r="F815" s="331" t="s">
        <v>453</v>
      </c>
      <c r="G815" s="165"/>
      <c r="H815" s="165"/>
      <c r="I815" s="296">
        <f t="shared" si="146"/>
        <v>11367.3</v>
      </c>
      <c r="J815" s="296">
        <f t="shared" si="147"/>
        <v>8831.4</v>
      </c>
      <c r="K815" s="296">
        <f t="shared" si="148"/>
        <v>8531.4</v>
      </c>
    </row>
    <row r="816" spans="2:11" ht="14.25" customHeight="1">
      <c r="B816" s="167" t="s">
        <v>454</v>
      </c>
      <c r="C816" s="314"/>
      <c r="D816" s="165" t="s">
        <v>225</v>
      </c>
      <c r="E816" s="165" t="s">
        <v>227</v>
      </c>
      <c r="F816" s="331" t="s">
        <v>453</v>
      </c>
      <c r="G816" s="165" t="s">
        <v>362</v>
      </c>
      <c r="H816" s="165"/>
      <c r="I816" s="296">
        <f t="shared" si="146"/>
        <v>11367.3</v>
      </c>
      <c r="J816" s="296">
        <f t="shared" si="147"/>
        <v>8831.4</v>
      </c>
      <c r="K816" s="296">
        <f t="shared" si="148"/>
        <v>8531.4</v>
      </c>
    </row>
    <row r="817" spans="2:11" ht="12.75" customHeight="1">
      <c r="B817" s="167" t="s">
        <v>455</v>
      </c>
      <c r="C817" s="314"/>
      <c r="D817" s="165" t="s">
        <v>225</v>
      </c>
      <c r="E817" s="165" t="s">
        <v>227</v>
      </c>
      <c r="F817" s="331" t="s">
        <v>453</v>
      </c>
      <c r="G817" s="165">
        <v>610</v>
      </c>
      <c r="H817" s="165"/>
      <c r="I817" s="296">
        <f t="shared" si="146"/>
        <v>11367.3</v>
      </c>
      <c r="J817" s="296">
        <f t="shared" si="147"/>
        <v>8831.4</v>
      </c>
      <c r="K817" s="296">
        <f t="shared" si="148"/>
        <v>8531.4</v>
      </c>
    </row>
    <row r="818" spans="2:12" ht="12.75" customHeight="1">
      <c r="B818" s="167" t="s">
        <v>272</v>
      </c>
      <c r="C818" s="314"/>
      <c r="D818" s="165" t="s">
        <v>225</v>
      </c>
      <c r="E818" s="165" t="s">
        <v>227</v>
      </c>
      <c r="F818" s="331" t="s">
        <v>453</v>
      </c>
      <c r="G818" s="165">
        <v>610</v>
      </c>
      <c r="H818" s="165">
        <v>2</v>
      </c>
      <c r="I818" s="296">
        <v>11367.3</v>
      </c>
      <c r="J818" s="296">
        <v>8831.4</v>
      </c>
      <c r="K818" s="296">
        <v>8531.4</v>
      </c>
      <c r="L818" s="271">
        <v>850</v>
      </c>
    </row>
    <row r="819" spans="2:11" ht="66.75" customHeight="1">
      <c r="B819" s="414" t="s">
        <v>456</v>
      </c>
      <c r="C819" s="314"/>
      <c r="D819" s="165" t="s">
        <v>225</v>
      </c>
      <c r="E819" s="165" t="s">
        <v>227</v>
      </c>
      <c r="F819" s="408" t="s">
        <v>457</v>
      </c>
      <c r="G819" s="165"/>
      <c r="H819" s="165"/>
      <c r="I819" s="296">
        <f aca="true" t="shared" si="149" ref="I819:K822">I820</f>
        <v>14650.4</v>
      </c>
      <c r="J819" s="296">
        <f t="shared" si="149"/>
        <v>14103.8</v>
      </c>
      <c r="K819" s="296">
        <f t="shared" si="149"/>
        <v>13905.6</v>
      </c>
    </row>
    <row r="820" spans="2:11" ht="12.75" customHeight="1">
      <c r="B820" s="334" t="s">
        <v>450</v>
      </c>
      <c r="C820" s="304"/>
      <c r="D820" s="165" t="s">
        <v>225</v>
      </c>
      <c r="E820" s="165" t="s">
        <v>227</v>
      </c>
      <c r="F820" s="408" t="s">
        <v>458</v>
      </c>
      <c r="G820" s="165"/>
      <c r="H820" s="165"/>
      <c r="I820" s="296">
        <f t="shared" si="149"/>
        <v>14650.4</v>
      </c>
      <c r="J820" s="296">
        <f t="shared" si="149"/>
        <v>14103.8</v>
      </c>
      <c r="K820" s="296">
        <f t="shared" si="149"/>
        <v>13905.6</v>
      </c>
    </row>
    <row r="821" spans="2:11" ht="14.25" customHeight="1">
      <c r="B821" s="167" t="s">
        <v>454</v>
      </c>
      <c r="C821" s="304"/>
      <c r="D821" s="165" t="s">
        <v>225</v>
      </c>
      <c r="E821" s="165" t="s">
        <v>227</v>
      </c>
      <c r="F821" s="408" t="s">
        <v>458</v>
      </c>
      <c r="G821" s="165" t="s">
        <v>362</v>
      </c>
      <c r="H821" s="165"/>
      <c r="I821" s="296">
        <f t="shared" si="149"/>
        <v>14650.4</v>
      </c>
      <c r="J821" s="296">
        <f t="shared" si="149"/>
        <v>14103.8</v>
      </c>
      <c r="K821" s="296">
        <f t="shared" si="149"/>
        <v>13905.6</v>
      </c>
    </row>
    <row r="822" spans="2:11" ht="12.75" customHeight="1">
      <c r="B822" s="167" t="s">
        <v>455</v>
      </c>
      <c r="C822" s="304"/>
      <c r="D822" s="165" t="s">
        <v>225</v>
      </c>
      <c r="E822" s="165" t="s">
        <v>227</v>
      </c>
      <c r="F822" s="408" t="s">
        <v>458</v>
      </c>
      <c r="G822" s="165">
        <v>610</v>
      </c>
      <c r="H822" s="165"/>
      <c r="I822" s="296">
        <f t="shared" si="149"/>
        <v>14650.4</v>
      </c>
      <c r="J822" s="296">
        <f t="shared" si="149"/>
        <v>14103.8</v>
      </c>
      <c r="K822" s="296">
        <f t="shared" si="149"/>
        <v>13905.6</v>
      </c>
    </row>
    <row r="823" spans="2:11" ht="14.25" customHeight="1">
      <c r="B823" s="334" t="s">
        <v>273</v>
      </c>
      <c r="C823" s="304"/>
      <c r="D823" s="165" t="s">
        <v>225</v>
      </c>
      <c r="E823" s="165" t="s">
        <v>227</v>
      </c>
      <c r="F823" s="408" t="s">
        <v>458</v>
      </c>
      <c r="G823" s="165">
        <v>610</v>
      </c>
      <c r="H823" s="165" t="s">
        <v>332</v>
      </c>
      <c r="I823" s="296">
        <v>14650.4</v>
      </c>
      <c r="J823" s="296">
        <v>14103.8</v>
      </c>
      <c r="K823" s="296">
        <v>13905.6</v>
      </c>
    </row>
    <row r="824" spans="2:11" ht="12.75" customHeight="1" hidden="1">
      <c r="B824" s="167" t="s">
        <v>276</v>
      </c>
      <c r="C824" s="304"/>
      <c r="D824" s="165" t="s">
        <v>225</v>
      </c>
      <c r="E824" s="165" t="s">
        <v>227</v>
      </c>
      <c r="F824" s="331" t="s">
        <v>277</v>
      </c>
      <c r="G824" s="165"/>
      <c r="H824" s="165"/>
      <c r="I824" s="183">
        <f aca="true" t="shared" si="150" ref="I824:K827">I825</f>
        <v>0</v>
      </c>
      <c r="J824" s="183">
        <f t="shared" si="150"/>
        <v>0</v>
      </c>
      <c r="K824" s="183">
        <f t="shared" si="150"/>
        <v>0</v>
      </c>
    </row>
    <row r="825" spans="2:11" ht="26.25" customHeight="1" hidden="1">
      <c r="B825" s="306" t="s">
        <v>418</v>
      </c>
      <c r="C825" s="304"/>
      <c r="D825" s="165" t="s">
        <v>225</v>
      </c>
      <c r="E825" s="165" t="s">
        <v>227</v>
      </c>
      <c r="F825" s="331" t="s">
        <v>419</v>
      </c>
      <c r="G825" s="165"/>
      <c r="H825" s="165"/>
      <c r="I825" s="183">
        <f t="shared" si="150"/>
        <v>0</v>
      </c>
      <c r="J825" s="183">
        <f t="shared" si="150"/>
        <v>0</v>
      </c>
      <c r="K825" s="183">
        <f t="shared" si="150"/>
        <v>0</v>
      </c>
    </row>
    <row r="826" spans="2:11" ht="12.75" customHeight="1" hidden="1">
      <c r="B826" s="167" t="s">
        <v>454</v>
      </c>
      <c r="C826" s="304"/>
      <c r="D826" s="165" t="s">
        <v>225</v>
      </c>
      <c r="E826" s="165" t="s">
        <v>227</v>
      </c>
      <c r="F826" s="331" t="s">
        <v>419</v>
      </c>
      <c r="G826" s="165" t="s">
        <v>362</v>
      </c>
      <c r="H826" s="165"/>
      <c r="I826" s="183">
        <f t="shared" si="150"/>
        <v>0</v>
      </c>
      <c r="J826" s="183">
        <f t="shared" si="150"/>
        <v>0</v>
      </c>
      <c r="K826" s="183">
        <f t="shared" si="150"/>
        <v>0</v>
      </c>
    </row>
    <row r="827" spans="2:11" ht="14.25" customHeight="1" hidden="1">
      <c r="B827" s="167" t="s">
        <v>455</v>
      </c>
      <c r="C827" s="304"/>
      <c r="D827" s="165" t="s">
        <v>225</v>
      </c>
      <c r="E827" s="165" t="s">
        <v>227</v>
      </c>
      <c r="F827" s="331" t="s">
        <v>419</v>
      </c>
      <c r="G827" s="165">
        <v>610</v>
      </c>
      <c r="H827" s="165"/>
      <c r="I827" s="183">
        <f t="shared" si="150"/>
        <v>0</v>
      </c>
      <c r="J827" s="183">
        <f t="shared" si="150"/>
        <v>0</v>
      </c>
      <c r="K827" s="183">
        <f t="shared" si="150"/>
        <v>0</v>
      </c>
    </row>
    <row r="828" spans="2:11" ht="12.75" customHeight="1" hidden="1">
      <c r="B828" s="334" t="s">
        <v>273</v>
      </c>
      <c r="C828" s="304"/>
      <c r="D828" s="165" t="s">
        <v>225</v>
      </c>
      <c r="E828" s="165" t="s">
        <v>227</v>
      </c>
      <c r="F828" s="331" t="s">
        <v>419</v>
      </c>
      <c r="G828" s="165">
        <v>610</v>
      </c>
      <c r="H828" s="165" t="s">
        <v>332</v>
      </c>
      <c r="I828" s="183"/>
      <c r="J828" s="183"/>
      <c r="K828" s="183"/>
    </row>
    <row r="829" spans="2:11" ht="28.5" customHeight="1" hidden="1">
      <c r="B829" s="336" t="s">
        <v>328</v>
      </c>
      <c r="C829" s="304"/>
      <c r="D829" s="165" t="s">
        <v>225</v>
      </c>
      <c r="E829" s="165" t="s">
        <v>227</v>
      </c>
      <c r="F829" s="415" t="s">
        <v>317</v>
      </c>
      <c r="G829" s="165"/>
      <c r="H829" s="165"/>
      <c r="I829" s="183">
        <f aca="true" t="shared" si="151" ref="I829:K832">I830</f>
        <v>0</v>
      </c>
      <c r="J829" s="183">
        <f t="shared" si="151"/>
        <v>0</v>
      </c>
      <c r="K829" s="183">
        <f t="shared" si="151"/>
        <v>0</v>
      </c>
    </row>
    <row r="830" spans="2:11" ht="12.75" customHeight="1" hidden="1">
      <c r="B830" s="305" t="s">
        <v>300</v>
      </c>
      <c r="C830" s="304"/>
      <c r="D830" s="165" t="s">
        <v>225</v>
      </c>
      <c r="E830" s="165" t="s">
        <v>227</v>
      </c>
      <c r="F830" s="338" t="s">
        <v>329</v>
      </c>
      <c r="G830" s="165"/>
      <c r="H830" s="165"/>
      <c r="I830" s="183">
        <f t="shared" si="151"/>
        <v>0</v>
      </c>
      <c r="J830" s="183">
        <f t="shared" si="151"/>
        <v>0</v>
      </c>
      <c r="K830" s="183">
        <f t="shared" si="151"/>
        <v>0</v>
      </c>
    </row>
    <row r="831" spans="2:11" ht="12.75" customHeight="1" hidden="1">
      <c r="B831" s="167" t="s">
        <v>454</v>
      </c>
      <c r="C831" s="304"/>
      <c r="D831" s="165" t="s">
        <v>225</v>
      </c>
      <c r="E831" s="165" t="s">
        <v>227</v>
      </c>
      <c r="F831" s="338" t="s">
        <v>329</v>
      </c>
      <c r="G831" s="165" t="s">
        <v>362</v>
      </c>
      <c r="H831" s="165"/>
      <c r="I831" s="183">
        <f t="shared" si="151"/>
        <v>0</v>
      </c>
      <c r="J831" s="183">
        <f t="shared" si="151"/>
        <v>0</v>
      </c>
      <c r="K831" s="183">
        <f t="shared" si="151"/>
        <v>0</v>
      </c>
    </row>
    <row r="832" spans="2:11" ht="12.75" customHeight="1" hidden="1">
      <c r="B832" s="167" t="s">
        <v>455</v>
      </c>
      <c r="C832" s="304"/>
      <c r="D832" s="165" t="s">
        <v>225</v>
      </c>
      <c r="E832" s="165" t="s">
        <v>227</v>
      </c>
      <c r="F832" s="338" t="s">
        <v>329</v>
      </c>
      <c r="G832" s="165" t="s">
        <v>459</v>
      </c>
      <c r="H832" s="165"/>
      <c r="I832" s="183">
        <f t="shared" si="151"/>
        <v>0</v>
      </c>
      <c r="J832" s="183">
        <f t="shared" si="151"/>
        <v>0</v>
      </c>
      <c r="K832" s="183">
        <f t="shared" si="151"/>
        <v>0</v>
      </c>
    </row>
    <row r="833" spans="2:11" ht="12.75" customHeight="1" hidden="1">
      <c r="B833" s="167" t="s">
        <v>272</v>
      </c>
      <c r="C833" s="304"/>
      <c r="D833" s="165" t="s">
        <v>225</v>
      </c>
      <c r="E833" s="165" t="s">
        <v>227</v>
      </c>
      <c r="F833" s="338" t="s">
        <v>329</v>
      </c>
      <c r="G833" s="165" t="s">
        <v>459</v>
      </c>
      <c r="H833" s="165" t="s">
        <v>296</v>
      </c>
      <c r="I833" s="183"/>
      <c r="J833" s="183"/>
      <c r="K833" s="183"/>
    </row>
    <row r="834" spans="2:11" ht="14.25" customHeight="1">
      <c r="B834" s="315" t="s">
        <v>228</v>
      </c>
      <c r="C834" s="304"/>
      <c r="D834" s="302" t="s">
        <v>225</v>
      </c>
      <c r="E834" s="302" t="s">
        <v>229</v>
      </c>
      <c r="F834" s="165"/>
      <c r="G834" s="165"/>
      <c r="H834" s="165"/>
      <c r="I834" s="356">
        <f>IK836+I843+I849+I854+I860+I864+I869+I881+I888+I836+I892</f>
        <v>137779.5</v>
      </c>
      <c r="J834" s="356">
        <f>IL836+J843+J849+J854+J860+J864+J869+J881+J888+J836+J892</f>
        <v>109613.7</v>
      </c>
      <c r="K834" s="356">
        <f>IM836+K843+K849+K854+K860+K864+K869+K881+K888+K836+K892</f>
        <v>110994.49999999999</v>
      </c>
    </row>
    <row r="835" spans="2:11" ht="14.25" customHeight="1">
      <c r="B835" s="334" t="s">
        <v>460</v>
      </c>
      <c r="C835" s="304"/>
      <c r="D835" s="165" t="s">
        <v>225</v>
      </c>
      <c r="E835" s="165" t="s">
        <v>229</v>
      </c>
      <c r="F835" s="331" t="s">
        <v>461</v>
      </c>
      <c r="G835" s="165"/>
      <c r="H835" s="165"/>
      <c r="I835" s="296">
        <f>I843+I848+I854+I860+I864+I869+I881</f>
        <v>137642.8</v>
      </c>
      <c r="J835" s="296">
        <f>J843+J848+J854+J860+J864+J869+J881</f>
        <v>109613.7</v>
      </c>
      <c r="K835" s="296">
        <f>K843+K848+K854+K860+K864+K869+K881</f>
        <v>110994.49999999999</v>
      </c>
    </row>
    <row r="836" spans="2:11" ht="43.5" customHeight="1">
      <c r="B836" s="316" t="s">
        <v>325</v>
      </c>
      <c r="C836" s="312"/>
      <c r="D836" s="165" t="s">
        <v>225</v>
      </c>
      <c r="E836" s="165" t="s">
        <v>229</v>
      </c>
      <c r="F836" s="331" t="s">
        <v>326</v>
      </c>
      <c r="G836" s="165"/>
      <c r="H836" s="165"/>
      <c r="I836" s="296">
        <f>I839</f>
        <v>36.7</v>
      </c>
      <c r="J836" s="296">
        <f>J839</f>
        <v>0</v>
      </c>
      <c r="K836" s="296">
        <f>K839</f>
        <v>0</v>
      </c>
    </row>
    <row r="837" spans="2:11" ht="14.25" customHeight="1" hidden="1">
      <c r="B837" s="305"/>
      <c r="C837" s="312"/>
      <c r="D837" s="165" t="s">
        <v>225</v>
      </c>
      <c r="E837" s="165" t="s">
        <v>229</v>
      </c>
      <c r="F837" s="331" t="s">
        <v>317</v>
      </c>
      <c r="G837" s="165"/>
      <c r="H837" s="165"/>
      <c r="I837" s="296">
        <f>I838</f>
        <v>36.7</v>
      </c>
      <c r="J837" s="296"/>
      <c r="K837" s="296"/>
    </row>
    <row r="838" spans="2:11" ht="14.25" customHeight="1" hidden="1">
      <c r="B838" s="305"/>
      <c r="C838" s="304"/>
      <c r="D838" s="165" t="s">
        <v>225</v>
      </c>
      <c r="E838" s="165" t="s">
        <v>229</v>
      </c>
      <c r="F838" s="331" t="s">
        <v>317</v>
      </c>
      <c r="G838" s="165"/>
      <c r="H838" s="165"/>
      <c r="I838" s="296">
        <f>I839</f>
        <v>36.7</v>
      </c>
      <c r="J838" s="296"/>
      <c r="K838" s="296"/>
    </row>
    <row r="839" spans="2:11" ht="14.25" customHeight="1">
      <c r="B839" s="305" t="s">
        <v>300</v>
      </c>
      <c r="C839" s="304"/>
      <c r="D839" s="165" t="s">
        <v>225</v>
      </c>
      <c r="E839" s="165" t="s">
        <v>229</v>
      </c>
      <c r="F839" s="81" t="s">
        <v>327</v>
      </c>
      <c r="G839" s="165"/>
      <c r="H839" s="165"/>
      <c r="I839" s="296">
        <f>I840</f>
        <v>36.7</v>
      </c>
      <c r="J839" s="296">
        <f aca="true" t="shared" si="152" ref="J839:K841">J840</f>
        <v>0</v>
      </c>
      <c r="K839" s="296">
        <f t="shared" si="152"/>
        <v>0</v>
      </c>
    </row>
    <row r="840" spans="2:11" ht="14.25" customHeight="1">
      <c r="B840" s="167" t="s">
        <v>454</v>
      </c>
      <c r="C840" s="304"/>
      <c r="D840" s="165" t="s">
        <v>225</v>
      </c>
      <c r="E840" s="165" t="s">
        <v>229</v>
      </c>
      <c r="F840" s="81" t="s">
        <v>327</v>
      </c>
      <c r="G840" s="165" t="s">
        <v>362</v>
      </c>
      <c r="H840" s="165"/>
      <c r="I840" s="296">
        <f>I841</f>
        <v>36.7</v>
      </c>
      <c r="J840" s="296">
        <f t="shared" si="152"/>
        <v>0</v>
      </c>
      <c r="K840" s="296">
        <f t="shared" si="152"/>
        <v>0</v>
      </c>
    </row>
    <row r="841" spans="2:11" ht="15.75" customHeight="1">
      <c r="B841" s="167" t="s">
        <v>455</v>
      </c>
      <c r="C841" s="304"/>
      <c r="D841" s="165" t="s">
        <v>225</v>
      </c>
      <c r="E841" s="165" t="s">
        <v>229</v>
      </c>
      <c r="F841" s="81" t="s">
        <v>327</v>
      </c>
      <c r="G841" s="165">
        <v>610</v>
      </c>
      <c r="H841" s="165"/>
      <c r="I841" s="296">
        <f>I842</f>
        <v>36.7</v>
      </c>
      <c r="J841" s="296">
        <f t="shared" si="152"/>
        <v>0</v>
      </c>
      <c r="K841" s="296">
        <f t="shared" si="152"/>
        <v>0</v>
      </c>
    </row>
    <row r="842" spans="2:11" ht="12.75" customHeight="1">
      <c r="B842" s="167" t="s">
        <v>272</v>
      </c>
      <c r="C842" s="304"/>
      <c r="D842" s="165" t="s">
        <v>225</v>
      </c>
      <c r="E842" s="165" t="s">
        <v>229</v>
      </c>
      <c r="F842" s="81" t="s">
        <v>327</v>
      </c>
      <c r="G842" s="165">
        <v>610</v>
      </c>
      <c r="H842" s="165">
        <v>2</v>
      </c>
      <c r="I842" s="296">
        <v>36.7</v>
      </c>
      <c r="J842" s="296"/>
      <c r="K842" s="296"/>
    </row>
    <row r="843" spans="2:11" ht="14.25" customHeight="1">
      <c r="B843" s="306" t="s">
        <v>462</v>
      </c>
      <c r="C843" s="304"/>
      <c r="D843" s="165" t="s">
        <v>225</v>
      </c>
      <c r="E843" s="165" t="s">
        <v>229</v>
      </c>
      <c r="F843" s="331" t="s">
        <v>463</v>
      </c>
      <c r="G843" s="165"/>
      <c r="H843" s="165"/>
      <c r="I843" s="296">
        <f aca="true" t="shared" si="153" ref="I843:K846">I844</f>
        <v>37456.4</v>
      </c>
      <c r="J843" s="296">
        <f t="shared" si="153"/>
        <v>28035.9</v>
      </c>
      <c r="K843" s="296">
        <f t="shared" si="153"/>
        <v>30590.5</v>
      </c>
    </row>
    <row r="844" spans="2:11" ht="14.25" customHeight="1">
      <c r="B844" s="164" t="s">
        <v>464</v>
      </c>
      <c r="C844" s="304"/>
      <c r="D844" s="165" t="s">
        <v>225</v>
      </c>
      <c r="E844" s="165" t="s">
        <v>229</v>
      </c>
      <c r="F844" s="331" t="s">
        <v>465</v>
      </c>
      <c r="G844" s="165"/>
      <c r="H844" s="165"/>
      <c r="I844" s="296">
        <f t="shared" si="153"/>
        <v>37456.4</v>
      </c>
      <c r="J844" s="296">
        <f t="shared" si="153"/>
        <v>28035.9</v>
      </c>
      <c r="K844" s="296">
        <f t="shared" si="153"/>
        <v>30590.5</v>
      </c>
    </row>
    <row r="845" spans="2:11" ht="12.75" customHeight="1">
      <c r="B845" s="167" t="s">
        <v>454</v>
      </c>
      <c r="C845" s="304"/>
      <c r="D845" s="165" t="s">
        <v>225</v>
      </c>
      <c r="E845" s="165" t="s">
        <v>229</v>
      </c>
      <c r="F845" s="331" t="s">
        <v>465</v>
      </c>
      <c r="G845" s="165" t="s">
        <v>362</v>
      </c>
      <c r="H845" s="165"/>
      <c r="I845" s="296">
        <f t="shared" si="153"/>
        <v>37456.4</v>
      </c>
      <c r="J845" s="296">
        <f t="shared" si="153"/>
        <v>28035.9</v>
      </c>
      <c r="K845" s="296">
        <f t="shared" si="153"/>
        <v>30590.5</v>
      </c>
    </row>
    <row r="846" spans="2:11" ht="12.75" customHeight="1">
      <c r="B846" s="167" t="s">
        <v>455</v>
      </c>
      <c r="C846" s="304"/>
      <c r="D846" s="165" t="s">
        <v>225</v>
      </c>
      <c r="E846" s="165" t="s">
        <v>229</v>
      </c>
      <c r="F846" s="331" t="s">
        <v>465</v>
      </c>
      <c r="G846" s="165">
        <v>610</v>
      </c>
      <c r="H846" s="165"/>
      <c r="I846" s="296">
        <f t="shared" si="153"/>
        <v>37456.4</v>
      </c>
      <c r="J846" s="296">
        <f t="shared" si="153"/>
        <v>28035.9</v>
      </c>
      <c r="K846" s="296">
        <f t="shared" si="153"/>
        <v>30590.5</v>
      </c>
    </row>
    <row r="847" spans="2:12" ht="12.75" customHeight="1">
      <c r="B847" s="167" t="s">
        <v>272</v>
      </c>
      <c r="C847" s="304"/>
      <c r="D847" s="165" t="s">
        <v>225</v>
      </c>
      <c r="E847" s="165" t="s">
        <v>229</v>
      </c>
      <c r="F847" s="331" t="s">
        <v>465</v>
      </c>
      <c r="G847" s="165">
        <v>610</v>
      </c>
      <c r="H847" s="165">
        <v>2</v>
      </c>
      <c r="I847" s="296">
        <v>37456.4</v>
      </c>
      <c r="J847" s="296">
        <v>28035.9</v>
      </c>
      <c r="K847" s="296">
        <v>30590.5</v>
      </c>
      <c r="L847" s="271">
        <v>2875</v>
      </c>
    </row>
    <row r="848" spans="2:11" ht="12.75" customHeight="1">
      <c r="B848" s="167" t="s">
        <v>466</v>
      </c>
      <c r="C848" s="304"/>
      <c r="D848" s="165" t="s">
        <v>225</v>
      </c>
      <c r="E848" s="165" t="s">
        <v>229</v>
      </c>
      <c r="F848" s="331" t="s">
        <v>467</v>
      </c>
      <c r="G848" s="165"/>
      <c r="H848" s="165"/>
      <c r="I848" s="296">
        <f aca="true" t="shared" si="154" ref="I848:K850">I849</f>
        <v>4517.8</v>
      </c>
      <c r="J848" s="296">
        <f t="shared" si="154"/>
        <v>4504.6</v>
      </c>
      <c r="K848" s="296">
        <f t="shared" si="154"/>
        <v>4440.4</v>
      </c>
    </row>
    <row r="849" spans="2:11" ht="27.75" customHeight="1">
      <c r="B849" s="306" t="s">
        <v>468</v>
      </c>
      <c r="C849" s="304"/>
      <c r="D849" s="165" t="s">
        <v>225</v>
      </c>
      <c r="E849" s="165" t="s">
        <v>229</v>
      </c>
      <c r="F849" s="331" t="s">
        <v>469</v>
      </c>
      <c r="G849" s="165"/>
      <c r="H849" s="165"/>
      <c r="I849" s="296">
        <f t="shared" si="154"/>
        <v>4517.8</v>
      </c>
      <c r="J849" s="296">
        <f t="shared" si="154"/>
        <v>4504.6</v>
      </c>
      <c r="K849" s="296">
        <f t="shared" si="154"/>
        <v>4440.4</v>
      </c>
    </row>
    <row r="850" spans="2:11" ht="12.75" customHeight="1">
      <c r="B850" s="167" t="s">
        <v>454</v>
      </c>
      <c r="C850" s="304"/>
      <c r="D850" s="165" t="s">
        <v>225</v>
      </c>
      <c r="E850" s="165" t="s">
        <v>229</v>
      </c>
      <c r="F850" s="331" t="s">
        <v>469</v>
      </c>
      <c r="G850" s="165" t="s">
        <v>362</v>
      </c>
      <c r="H850" s="165"/>
      <c r="I850" s="296">
        <f t="shared" si="154"/>
        <v>4517.8</v>
      </c>
      <c r="J850" s="296">
        <f t="shared" si="154"/>
        <v>4504.6</v>
      </c>
      <c r="K850" s="296">
        <f t="shared" si="154"/>
        <v>4440.4</v>
      </c>
    </row>
    <row r="851" spans="2:11" ht="14.25" customHeight="1">
      <c r="B851" s="167" t="s">
        <v>455</v>
      </c>
      <c r="C851" s="304"/>
      <c r="D851" s="165" t="s">
        <v>225</v>
      </c>
      <c r="E851" s="165" t="s">
        <v>229</v>
      </c>
      <c r="F851" s="331" t="s">
        <v>469</v>
      </c>
      <c r="G851" s="165">
        <v>610</v>
      </c>
      <c r="H851" s="165"/>
      <c r="I851" s="296">
        <f>I853+I852</f>
        <v>4517.8</v>
      </c>
      <c r="J851" s="296">
        <f>J853+J852</f>
        <v>4504.6</v>
      </c>
      <c r="K851" s="296">
        <f>K853+K852</f>
        <v>4440.4</v>
      </c>
    </row>
    <row r="852" spans="2:11" ht="12.75" customHeight="1">
      <c r="B852" s="334" t="s">
        <v>273</v>
      </c>
      <c r="C852" s="304"/>
      <c r="D852" s="165" t="s">
        <v>225</v>
      </c>
      <c r="E852" s="165" t="s">
        <v>229</v>
      </c>
      <c r="F852" s="331" t="s">
        <v>469</v>
      </c>
      <c r="G852" s="165" t="s">
        <v>459</v>
      </c>
      <c r="H852" s="165" t="s">
        <v>332</v>
      </c>
      <c r="I852" s="296">
        <v>2258.9</v>
      </c>
      <c r="J852" s="296">
        <v>2252.3</v>
      </c>
      <c r="K852" s="296">
        <v>2220.2</v>
      </c>
    </row>
    <row r="853" spans="2:11" ht="14.25" customHeight="1">
      <c r="B853" s="334" t="s">
        <v>272</v>
      </c>
      <c r="C853" s="304"/>
      <c r="D853" s="165" t="s">
        <v>225</v>
      </c>
      <c r="E853" s="165" t="s">
        <v>229</v>
      </c>
      <c r="F853" s="331" t="s">
        <v>470</v>
      </c>
      <c r="G853" s="165">
        <v>610</v>
      </c>
      <c r="H853" s="165" t="s">
        <v>296</v>
      </c>
      <c r="I853" s="296">
        <v>2258.9</v>
      </c>
      <c r="J853" s="296">
        <v>2252.3</v>
      </c>
      <c r="K853" s="296">
        <v>2220.2</v>
      </c>
    </row>
    <row r="854" spans="2:11" ht="26.25" customHeight="1">
      <c r="B854" s="313" t="s">
        <v>471</v>
      </c>
      <c r="C854" s="304"/>
      <c r="D854" s="165" t="s">
        <v>225</v>
      </c>
      <c r="E854" s="165" t="s">
        <v>229</v>
      </c>
      <c r="F854" s="331" t="s">
        <v>472</v>
      </c>
      <c r="G854" s="165"/>
      <c r="H854" s="165"/>
      <c r="I854" s="296">
        <f aca="true" t="shared" si="155" ref="I854:K855">I855</f>
        <v>3974.4</v>
      </c>
      <c r="J854" s="296">
        <f t="shared" si="155"/>
        <v>3902.7999999999997</v>
      </c>
      <c r="K854" s="296">
        <f t="shared" si="155"/>
        <v>4049.1000000000004</v>
      </c>
    </row>
    <row r="855" spans="2:11" ht="14.25" customHeight="1">
      <c r="B855" s="167" t="s">
        <v>454</v>
      </c>
      <c r="C855" s="304"/>
      <c r="D855" s="165" t="s">
        <v>225</v>
      </c>
      <c r="E855" s="165" t="s">
        <v>229</v>
      </c>
      <c r="F855" s="331" t="s">
        <v>473</v>
      </c>
      <c r="G855" s="165" t="s">
        <v>362</v>
      </c>
      <c r="H855" s="165"/>
      <c r="I855" s="296">
        <f t="shared" si="155"/>
        <v>3974.4</v>
      </c>
      <c r="J855" s="296">
        <f t="shared" si="155"/>
        <v>3902.7999999999997</v>
      </c>
      <c r="K855" s="296">
        <f t="shared" si="155"/>
        <v>4049.1000000000004</v>
      </c>
    </row>
    <row r="856" spans="2:11" ht="12.75" customHeight="1">
      <c r="B856" s="167" t="s">
        <v>455</v>
      </c>
      <c r="C856" s="304"/>
      <c r="D856" s="165" t="s">
        <v>225</v>
      </c>
      <c r="E856" s="165" t="s">
        <v>229</v>
      </c>
      <c r="F856" s="331" t="s">
        <v>473</v>
      </c>
      <c r="G856" s="165">
        <v>610</v>
      </c>
      <c r="H856" s="165"/>
      <c r="I856" s="296">
        <f>I858+I857+I859</f>
        <v>3974.4</v>
      </c>
      <c r="J856" s="296">
        <f>J858+J857+J859</f>
        <v>3902.7999999999997</v>
      </c>
      <c r="K856" s="296">
        <f>K858+K857+K859</f>
        <v>4049.1000000000004</v>
      </c>
    </row>
    <row r="857" spans="2:11" ht="14.25" customHeight="1">
      <c r="B857" s="334" t="s">
        <v>272</v>
      </c>
      <c r="C857" s="304"/>
      <c r="D857" s="165" t="s">
        <v>225</v>
      </c>
      <c r="E857" s="165" t="s">
        <v>229</v>
      </c>
      <c r="F857" s="331" t="s">
        <v>473</v>
      </c>
      <c r="G857" s="165">
        <v>610</v>
      </c>
      <c r="H857" s="165" t="s">
        <v>296</v>
      </c>
      <c r="I857" s="296">
        <v>39.7</v>
      </c>
      <c r="J857" s="296">
        <v>39</v>
      </c>
      <c r="K857" s="296">
        <v>40.5</v>
      </c>
    </row>
    <row r="858" spans="2:11" ht="15" customHeight="1">
      <c r="B858" s="334" t="s">
        <v>273</v>
      </c>
      <c r="C858" s="304"/>
      <c r="D858" s="165" t="s">
        <v>225</v>
      </c>
      <c r="E858" s="165" t="s">
        <v>229</v>
      </c>
      <c r="F858" s="331" t="s">
        <v>473</v>
      </c>
      <c r="G858" s="165">
        <v>610</v>
      </c>
      <c r="H858" s="165" t="s">
        <v>332</v>
      </c>
      <c r="I858" s="296">
        <v>354.1</v>
      </c>
      <c r="J858" s="296">
        <v>347.7</v>
      </c>
      <c r="K858" s="296">
        <v>360.8</v>
      </c>
    </row>
    <row r="859" spans="2:11" ht="15" customHeight="1">
      <c r="B859" s="167" t="s">
        <v>274</v>
      </c>
      <c r="C859" s="304"/>
      <c r="D859" s="165" t="s">
        <v>225</v>
      </c>
      <c r="E859" s="165" t="s">
        <v>229</v>
      </c>
      <c r="F859" s="331" t="s">
        <v>473</v>
      </c>
      <c r="G859" s="165">
        <v>610</v>
      </c>
      <c r="H859" s="165" t="s">
        <v>306</v>
      </c>
      <c r="I859" s="296">
        <v>3580.6</v>
      </c>
      <c r="J859" s="296">
        <v>3516.1</v>
      </c>
      <c r="K859" s="296">
        <v>3647.8</v>
      </c>
    </row>
    <row r="860" spans="2:11" ht="66.75" customHeight="1">
      <c r="B860" s="313" t="s">
        <v>474</v>
      </c>
      <c r="C860" s="304"/>
      <c r="D860" s="165" t="s">
        <v>225</v>
      </c>
      <c r="E860" s="165" t="s">
        <v>229</v>
      </c>
      <c r="F860" s="331" t="s">
        <v>475</v>
      </c>
      <c r="G860" s="165"/>
      <c r="H860" s="165"/>
      <c r="I860" s="296">
        <f aca="true" t="shared" si="156" ref="I860:K862">I861</f>
        <v>78229.2</v>
      </c>
      <c r="J860" s="296">
        <f t="shared" si="156"/>
        <v>63785.7</v>
      </c>
      <c r="K860" s="296">
        <f t="shared" si="156"/>
        <v>62195.2</v>
      </c>
    </row>
    <row r="861" spans="2:11" ht="14.25" customHeight="1">
      <c r="B861" s="167" t="s">
        <v>454</v>
      </c>
      <c r="C861" s="304"/>
      <c r="D861" s="165" t="s">
        <v>225</v>
      </c>
      <c r="E861" s="165" t="s">
        <v>229</v>
      </c>
      <c r="F861" s="331" t="s">
        <v>476</v>
      </c>
      <c r="G861" s="165" t="s">
        <v>362</v>
      </c>
      <c r="H861" s="165"/>
      <c r="I861" s="296">
        <f t="shared" si="156"/>
        <v>78229.2</v>
      </c>
      <c r="J861" s="296">
        <f t="shared" si="156"/>
        <v>63785.7</v>
      </c>
      <c r="K861" s="296">
        <f t="shared" si="156"/>
        <v>62195.2</v>
      </c>
    </row>
    <row r="862" spans="2:11" ht="14.25" customHeight="1">
      <c r="B862" s="167" t="s">
        <v>455</v>
      </c>
      <c r="C862" s="304"/>
      <c r="D862" s="165" t="s">
        <v>225</v>
      </c>
      <c r="E862" s="165" t="s">
        <v>229</v>
      </c>
      <c r="F862" s="331" t="s">
        <v>476</v>
      </c>
      <c r="G862" s="165">
        <v>610</v>
      </c>
      <c r="H862" s="165"/>
      <c r="I862" s="296">
        <f t="shared" si="156"/>
        <v>78229.2</v>
      </c>
      <c r="J862" s="296">
        <f t="shared" si="156"/>
        <v>63785.7</v>
      </c>
      <c r="K862" s="296">
        <f t="shared" si="156"/>
        <v>62195.2</v>
      </c>
    </row>
    <row r="863" spans="2:11" ht="14.25" customHeight="1">
      <c r="B863" s="334" t="s">
        <v>273</v>
      </c>
      <c r="C863" s="304"/>
      <c r="D863" s="165" t="s">
        <v>225</v>
      </c>
      <c r="E863" s="165" t="s">
        <v>229</v>
      </c>
      <c r="F863" s="331" t="s">
        <v>476</v>
      </c>
      <c r="G863" s="165">
        <v>610</v>
      </c>
      <c r="H863" s="165" t="s">
        <v>332</v>
      </c>
      <c r="I863" s="296">
        <v>78229.2</v>
      </c>
      <c r="J863" s="296">
        <v>63785.7</v>
      </c>
      <c r="K863" s="296">
        <v>62195.2</v>
      </c>
    </row>
    <row r="864" spans="2:11" ht="14.25" customHeight="1">
      <c r="B864" s="167" t="s">
        <v>477</v>
      </c>
      <c r="C864" s="304"/>
      <c r="D864" s="165" t="s">
        <v>225</v>
      </c>
      <c r="E864" s="165" t="s">
        <v>229</v>
      </c>
      <c r="F864" s="331" t="s">
        <v>478</v>
      </c>
      <c r="G864" s="165"/>
      <c r="H864" s="165"/>
      <c r="I864" s="296">
        <f>I866</f>
        <v>1536.4</v>
      </c>
      <c r="J864" s="296">
        <f>J866</f>
        <v>1536.4</v>
      </c>
      <c r="K864" s="296">
        <f>K866</f>
        <v>1536.4</v>
      </c>
    </row>
    <row r="865" spans="2:11" ht="14.25" customHeight="1">
      <c r="B865" s="164" t="s">
        <v>300</v>
      </c>
      <c r="C865" s="304"/>
      <c r="D865" s="165" t="s">
        <v>225</v>
      </c>
      <c r="E865" s="165" t="s">
        <v>229</v>
      </c>
      <c r="F865" s="331" t="s">
        <v>479</v>
      </c>
      <c r="G865" s="165"/>
      <c r="H865" s="165"/>
      <c r="I865" s="296">
        <f aca="true" t="shared" si="157" ref="I865:K867">I866</f>
        <v>1536.4</v>
      </c>
      <c r="J865" s="296">
        <f t="shared" si="157"/>
        <v>1536.4</v>
      </c>
      <c r="K865" s="296">
        <f t="shared" si="157"/>
        <v>1536.4</v>
      </c>
    </row>
    <row r="866" spans="2:11" ht="14.25" customHeight="1">
      <c r="B866" s="167" t="s">
        <v>454</v>
      </c>
      <c r="C866" s="304"/>
      <c r="D866" s="165" t="s">
        <v>225</v>
      </c>
      <c r="E866" s="165" t="s">
        <v>229</v>
      </c>
      <c r="F866" s="331" t="s">
        <v>479</v>
      </c>
      <c r="G866" s="165" t="s">
        <v>362</v>
      </c>
      <c r="H866" s="165"/>
      <c r="I866" s="296">
        <f t="shared" si="157"/>
        <v>1536.4</v>
      </c>
      <c r="J866" s="296">
        <f t="shared" si="157"/>
        <v>1536.4</v>
      </c>
      <c r="K866" s="296">
        <f t="shared" si="157"/>
        <v>1536.4</v>
      </c>
    </row>
    <row r="867" spans="2:11" ht="14.25" customHeight="1">
      <c r="B867" s="167" t="s">
        <v>455</v>
      </c>
      <c r="C867" s="304"/>
      <c r="D867" s="165" t="s">
        <v>225</v>
      </c>
      <c r="E867" s="165" t="s">
        <v>229</v>
      </c>
      <c r="F867" s="331" t="s">
        <v>479</v>
      </c>
      <c r="G867" s="165">
        <v>610</v>
      </c>
      <c r="H867" s="165"/>
      <c r="I867" s="296">
        <f t="shared" si="157"/>
        <v>1536.4</v>
      </c>
      <c r="J867" s="296">
        <f t="shared" si="157"/>
        <v>1536.4</v>
      </c>
      <c r="K867" s="296">
        <f t="shared" si="157"/>
        <v>1536.4</v>
      </c>
    </row>
    <row r="868" spans="2:11" ht="14.25" customHeight="1">
      <c r="B868" s="334" t="s">
        <v>273</v>
      </c>
      <c r="C868" s="304"/>
      <c r="D868" s="165" t="s">
        <v>225</v>
      </c>
      <c r="E868" s="165" t="s">
        <v>229</v>
      </c>
      <c r="F868" s="331" t="s">
        <v>479</v>
      </c>
      <c r="G868" s="165">
        <v>610</v>
      </c>
      <c r="H868" s="165" t="s">
        <v>332</v>
      </c>
      <c r="I868" s="296">
        <v>1536.4</v>
      </c>
      <c r="J868" s="296">
        <v>1536.4</v>
      </c>
      <c r="K868" s="296">
        <v>1536.4</v>
      </c>
    </row>
    <row r="869" spans="2:11" ht="14.25" customHeight="1">
      <c r="B869" s="167" t="s">
        <v>477</v>
      </c>
      <c r="C869" s="304"/>
      <c r="D869" s="165" t="s">
        <v>225</v>
      </c>
      <c r="E869" s="165" t="s">
        <v>229</v>
      </c>
      <c r="F869" s="331" t="s">
        <v>480</v>
      </c>
      <c r="G869" s="165"/>
      <c r="H869" s="165"/>
      <c r="I869" s="296">
        <f>I871</f>
        <v>7848.3</v>
      </c>
      <c r="J869" s="296">
        <f>J871</f>
        <v>7848.3</v>
      </c>
      <c r="K869" s="296">
        <f>K871</f>
        <v>8182.9</v>
      </c>
    </row>
    <row r="870" spans="2:11" ht="14.25" customHeight="1">
      <c r="B870" s="164" t="s">
        <v>464</v>
      </c>
      <c r="C870" s="304"/>
      <c r="D870" s="165" t="s">
        <v>225</v>
      </c>
      <c r="E870" s="165" t="s">
        <v>229</v>
      </c>
      <c r="F870" s="331" t="s">
        <v>481</v>
      </c>
      <c r="G870" s="165"/>
      <c r="H870" s="165"/>
      <c r="I870" s="296">
        <f aca="true" t="shared" si="158" ref="I870:K873">I871</f>
        <v>7848.3</v>
      </c>
      <c r="J870" s="296">
        <f t="shared" si="158"/>
        <v>7848.3</v>
      </c>
      <c r="K870" s="296">
        <f t="shared" si="158"/>
        <v>8182.9</v>
      </c>
    </row>
    <row r="871" spans="2:11" ht="14.25" customHeight="1">
      <c r="B871" s="167" t="s">
        <v>454</v>
      </c>
      <c r="C871" s="304"/>
      <c r="D871" s="165" t="s">
        <v>225</v>
      </c>
      <c r="E871" s="165" t="s">
        <v>229</v>
      </c>
      <c r="F871" s="331" t="s">
        <v>481</v>
      </c>
      <c r="G871" s="165" t="s">
        <v>362</v>
      </c>
      <c r="H871" s="165"/>
      <c r="I871" s="296">
        <f t="shared" si="158"/>
        <v>7848.3</v>
      </c>
      <c r="J871" s="296">
        <f t="shared" si="158"/>
        <v>7848.3</v>
      </c>
      <c r="K871" s="296">
        <f t="shared" si="158"/>
        <v>8182.9</v>
      </c>
    </row>
    <row r="872" spans="2:11" ht="14.25" customHeight="1">
      <c r="B872" s="167" t="s">
        <v>455</v>
      </c>
      <c r="C872" s="304"/>
      <c r="D872" s="165" t="s">
        <v>225</v>
      </c>
      <c r="E872" s="165" t="s">
        <v>229</v>
      </c>
      <c r="F872" s="331" t="s">
        <v>481</v>
      </c>
      <c r="G872" s="165">
        <v>610</v>
      </c>
      <c r="H872" s="165"/>
      <c r="I872" s="296">
        <f t="shared" si="158"/>
        <v>7848.3</v>
      </c>
      <c r="J872" s="296">
        <f t="shared" si="158"/>
        <v>7848.3</v>
      </c>
      <c r="K872" s="296">
        <f t="shared" si="158"/>
        <v>8182.9</v>
      </c>
    </row>
    <row r="873" spans="2:11" ht="14.25" customHeight="1">
      <c r="B873" s="167" t="s">
        <v>455</v>
      </c>
      <c r="C873" s="304"/>
      <c r="D873" s="165" t="s">
        <v>225</v>
      </c>
      <c r="E873" s="165" t="s">
        <v>229</v>
      </c>
      <c r="F873" s="331" t="s">
        <v>481</v>
      </c>
      <c r="G873" s="165">
        <v>610</v>
      </c>
      <c r="H873" s="165"/>
      <c r="I873" s="296">
        <f t="shared" si="158"/>
        <v>7848.3</v>
      </c>
      <c r="J873" s="296">
        <f t="shared" si="158"/>
        <v>7848.3</v>
      </c>
      <c r="K873" s="296">
        <f t="shared" si="158"/>
        <v>8182.9</v>
      </c>
    </row>
    <row r="874" spans="2:11" ht="14.25" customHeight="1">
      <c r="B874" s="167" t="s">
        <v>274</v>
      </c>
      <c r="C874" s="304"/>
      <c r="D874" s="165" t="s">
        <v>225</v>
      </c>
      <c r="E874" s="165" t="s">
        <v>229</v>
      </c>
      <c r="F874" s="331" t="s">
        <v>481</v>
      </c>
      <c r="G874" s="165">
        <v>610</v>
      </c>
      <c r="H874" s="165" t="s">
        <v>306</v>
      </c>
      <c r="I874" s="296">
        <v>7848.3</v>
      </c>
      <c r="J874" s="296">
        <v>7848.3</v>
      </c>
      <c r="K874" s="296">
        <v>8182.9</v>
      </c>
    </row>
    <row r="875" spans="2:11" ht="26.25" customHeight="1" hidden="1">
      <c r="B875" s="167" t="s">
        <v>482</v>
      </c>
      <c r="C875" s="304"/>
      <c r="D875" s="165" t="s">
        <v>225</v>
      </c>
      <c r="E875" s="165" t="s">
        <v>229</v>
      </c>
      <c r="F875" s="331" t="s">
        <v>483</v>
      </c>
      <c r="G875" s="165"/>
      <c r="H875" s="165"/>
      <c r="I875" s="296">
        <f>I877</f>
        <v>0</v>
      </c>
      <c r="J875" s="296">
        <f>J877</f>
        <v>0</v>
      </c>
      <c r="K875" s="296">
        <f>K877</f>
        <v>0</v>
      </c>
    </row>
    <row r="876" spans="2:11" ht="14.25" customHeight="1" hidden="1">
      <c r="B876" s="164" t="s">
        <v>300</v>
      </c>
      <c r="C876" s="304"/>
      <c r="D876" s="165" t="s">
        <v>225</v>
      </c>
      <c r="E876" s="165" t="s">
        <v>229</v>
      </c>
      <c r="F876" s="331" t="s">
        <v>484</v>
      </c>
      <c r="G876" s="165"/>
      <c r="H876" s="165"/>
      <c r="I876" s="296">
        <f aca="true" t="shared" si="159" ref="I876:K877">I877</f>
        <v>0</v>
      </c>
      <c r="J876" s="296">
        <f t="shared" si="159"/>
        <v>0</v>
      </c>
      <c r="K876" s="296">
        <f t="shared" si="159"/>
        <v>0</v>
      </c>
    </row>
    <row r="877" spans="2:11" ht="14.25" customHeight="1" hidden="1">
      <c r="B877" s="167" t="s">
        <v>454</v>
      </c>
      <c r="C877" s="310"/>
      <c r="D877" s="165" t="s">
        <v>225</v>
      </c>
      <c r="E877" s="165" t="s">
        <v>229</v>
      </c>
      <c r="F877" s="331" t="s">
        <v>484</v>
      </c>
      <c r="G877" s="165" t="s">
        <v>362</v>
      </c>
      <c r="H877" s="165"/>
      <c r="I877" s="296">
        <f t="shared" si="159"/>
        <v>0</v>
      </c>
      <c r="J877" s="296">
        <f t="shared" si="159"/>
        <v>0</v>
      </c>
      <c r="K877" s="296">
        <f t="shared" si="159"/>
        <v>0</v>
      </c>
    </row>
    <row r="878" spans="2:11" ht="14.25" customHeight="1" hidden="1">
      <c r="B878" s="167" t="s">
        <v>455</v>
      </c>
      <c r="C878" s="310"/>
      <c r="D878" s="165" t="s">
        <v>225</v>
      </c>
      <c r="E878" s="165" t="s">
        <v>229</v>
      </c>
      <c r="F878" s="331" t="s">
        <v>484</v>
      </c>
      <c r="G878" s="165">
        <v>610</v>
      </c>
      <c r="H878" s="165"/>
      <c r="I878" s="296">
        <f>I879+I880</f>
        <v>0</v>
      </c>
      <c r="J878" s="296">
        <f>J879+J880</f>
        <v>0</v>
      </c>
      <c r="K878" s="296">
        <f>K879+K880</f>
        <v>0</v>
      </c>
    </row>
    <row r="879" spans="2:11" ht="12.75" customHeight="1" hidden="1">
      <c r="B879" s="167" t="s">
        <v>272</v>
      </c>
      <c r="C879" s="310"/>
      <c r="D879" s="165" t="s">
        <v>225</v>
      </c>
      <c r="E879" s="165" t="s">
        <v>229</v>
      </c>
      <c r="F879" s="331" t="s">
        <v>485</v>
      </c>
      <c r="G879" s="165">
        <v>610</v>
      </c>
      <c r="H879" s="165">
        <v>2</v>
      </c>
      <c r="I879" s="296"/>
      <c r="J879" s="296"/>
      <c r="K879" s="296"/>
    </row>
    <row r="880" spans="2:11" ht="14.25" customHeight="1" hidden="1">
      <c r="B880" s="334" t="s">
        <v>273</v>
      </c>
      <c r="C880" s="310"/>
      <c r="D880" s="165" t="s">
        <v>225</v>
      </c>
      <c r="E880" s="165" t="s">
        <v>229</v>
      </c>
      <c r="F880" s="331" t="s">
        <v>486</v>
      </c>
      <c r="G880" s="165">
        <v>610</v>
      </c>
      <c r="H880" s="165" t="s">
        <v>332</v>
      </c>
      <c r="I880" s="296"/>
      <c r="J880" s="296"/>
      <c r="K880" s="296"/>
    </row>
    <row r="881" spans="2:11" ht="15.75" customHeight="1">
      <c r="B881" s="334" t="s">
        <v>487</v>
      </c>
      <c r="C881" s="310"/>
      <c r="D881" s="165" t="s">
        <v>225</v>
      </c>
      <c r="E881" s="165" t="s">
        <v>229</v>
      </c>
      <c r="F881" s="331" t="s">
        <v>488</v>
      </c>
      <c r="G881" s="165"/>
      <c r="H881" s="165"/>
      <c r="I881" s="296">
        <f aca="true" t="shared" si="160" ref="I881:K883">I882</f>
        <v>4080.3</v>
      </c>
      <c r="J881" s="296">
        <f t="shared" si="160"/>
        <v>0</v>
      </c>
      <c r="K881" s="296">
        <f t="shared" si="160"/>
        <v>0</v>
      </c>
    </row>
    <row r="882" spans="2:11" ht="27.75" customHeight="1">
      <c r="B882" s="313" t="s">
        <v>489</v>
      </c>
      <c r="C882" s="310"/>
      <c r="D882" s="165" t="s">
        <v>225</v>
      </c>
      <c r="E882" s="165" t="s">
        <v>229</v>
      </c>
      <c r="F882" s="81" t="s">
        <v>490</v>
      </c>
      <c r="G882" s="165"/>
      <c r="H882" s="165"/>
      <c r="I882" s="296">
        <f t="shared" si="160"/>
        <v>4080.3</v>
      </c>
      <c r="J882" s="296">
        <f t="shared" si="160"/>
        <v>0</v>
      </c>
      <c r="K882" s="296">
        <f t="shared" si="160"/>
        <v>0</v>
      </c>
    </row>
    <row r="883" spans="2:11" ht="15.75" customHeight="1">
      <c r="B883" s="167" t="s">
        <v>454</v>
      </c>
      <c r="C883" s="304"/>
      <c r="D883" s="165" t="s">
        <v>225</v>
      </c>
      <c r="E883" s="165" t="s">
        <v>229</v>
      </c>
      <c r="F883" s="81" t="s">
        <v>490</v>
      </c>
      <c r="G883" s="165" t="s">
        <v>362</v>
      </c>
      <c r="H883" s="165"/>
      <c r="I883" s="296">
        <f t="shared" si="160"/>
        <v>4080.3</v>
      </c>
      <c r="J883" s="296">
        <f t="shared" si="160"/>
        <v>0</v>
      </c>
      <c r="K883" s="296">
        <f t="shared" si="160"/>
        <v>0</v>
      </c>
    </row>
    <row r="884" spans="2:11" ht="15.75" customHeight="1">
      <c r="B884" s="167" t="s">
        <v>455</v>
      </c>
      <c r="C884" s="304"/>
      <c r="D884" s="165" t="s">
        <v>225</v>
      </c>
      <c r="E884" s="165" t="s">
        <v>229</v>
      </c>
      <c r="F884" s="81" t="s">
        <v>490</v>
      </c>
      <c r="G884" s="165" t="s">
        <v>459</v>
      </c>
      <c r="H884" s="165"/>
      <c r="I884" s="296">
        <f>I885+I886+I887</f>
        <v>4080.3</v>
      </c>
      <c r="J884" s="296">
        <f>J885+J886+J887</f>
        <v>0</v>
      </c>
      <c r="K884" s="296">
        <f>K885+K886+K887</f>
        <v>0</v>
      </c>
    </row>
    <row r="885" spans="2:11" ht="12.75" customHeight="1">
      <c r="B885" s="167" t="s">
        <v>272</v>
      </c>
      <c r="C885" s="304"/>
      <c r="D885" s="165" t="s">
        <v>225</v>
      </c>
      <c r="E885" s="165" t="s">
        <v>229</v>
      </c>
      <c r="F885" s="81" t="s">
        <v>490</v>
      </c>
      <c r="G885" s="165" t="s">
        <v>459</v>
      </c>
      <c r="H885" s="165" t="s">
        <v>296</v>
      </c>
      <c r="I885" s="296">
        <v>204</v>
      </c>
      <c r="J885" s="296">
        <v>0</v>
      </c>
      <c r="K885" s="296">
        <v>0</v>
      </c>
    </row>
    <row r="886" spans="2:11" ht="12.75" customHeight="1">
      <c r="B886" s="334" t="s">
        <v>273</v>
      </c>
      <c r="C886" s="304"/>
      <c r="D886" s="165" t="s">
        <v>225</v>
      </c>
      <c r="E886" s="165" t="s">
        <v>229</v>
      </c>
      <c r="F886" s="81" t="s">
        <v>490</v>
      </c>
      <c r="G886" s="165" t="s">
        <v>459</v>
      </c>
      <c r="H886" s="165" t="s">
        <v>332</v>
      </c>
      <c r="I886" s="296">
        <v>38.8</v>
      </c>
      <c r="J886" s="296">
        <v>0</v>
      </c>
      <c r="K886" s="296">
        <v>0</v>
      </c>
    </row>
    <row r="887" spans="2:11" ht="12.75" customHeight="1">
      <c r="B887" s="167" t="s">
        <v>274</v>
      </c>
      <c r="C887" s="304"/>
      <c r="D887" s="165" t="s">
        <v>225</v>
      </c>
      <c r="E887" s="165" t="s">
        <v>229</v>
      </c>
      <c r="F887" s="81" t="s">
        <v>490</v>
      </c>
      <c r="G887" s="165" t="s">
        <v>459</v>
      </c>
      <c r="H887" s="165" t="s">
        <v>306</v>
      </c>
      <c r="I887" s="296">
        <v>3837.5</v>
      </c>
      <c r="J887" s="296">
        <v>0</v>
      </c>
      <c r="K887" s="296">
        <v>0</v>
      </c>
    </row>
    <row r="888" spans="2:11" ht="26.25" customHeight="1">
      <c r="B888" s="306" t="s">
        <v>418</v>
      </c>
      <c r="C888" s="304"/>
      <c r="D888" s="165" t="s">
        <v>225</v>
      </c>
      <c r="E888" s="165" t="s">
        <v>229</v>
      </c>
      <c r="F888" s="166" t="s">
        <v>419</v>
      </c>
      <c r="G888" s="165"/>
      <c r="H888" s="165"/>
      <c r="I888" s="296">
        <f aca="true" t="shared" si="161" ref="I888:K890">I889</f>
        <v>100</v>
      </c>
      <c r="J888" s="296">
        <f t="shared" si="161"/>
        <v>0</v>
      </c>
      <c r="K888" s="296">
        <f t="shared" si="161"/>
        <v>0</v>
      </c>
    </row>
    <row r="889" spans="2:11" ht="12.75" customHeight="1">
      <c r="B889" s="164" t="s">
        <v>288</v>
      </c>
      <c r="C889" s="304"/>
      <c r="D889" s="165" t="s">
        <v>225</v>
      </c>
      <c r="E889" s="165" t="s">
        <v>229</v>
      </c>
      <c r="F889" s="166" t="s">
        <v>419</v>
      </c>
      <c r="G889" s="165" t="s">
        <v>289</v>
      </c>
      <c r="H889" s="165"/>
      <c r="I889" s="296">
        <f t="shared" si="161"/>
        <v>100</v>
      </c>
      <c r="J889" s="296">
        <f t="shared" si="161"/>
        <v>0</v>
      </c>
      <c r="K889" s="296">
        <f t="shared" si="161"/>
        <v>0</v>
      </c>
    </row>
    <row r="890" spans="2:11" ht="12.75" customHeight="1">
      <c r="B890" s="164" t="s">
        <v>290</v>
      </c>
      <c r="C890" s="304"/>
      <c r="D890" s="165" t="s">
        <v>225</v>
      </c>
      <c r="E890" s="165" t="s">
        <v>229</v>
      </c>
      <c r="F890" s="166" t="s">
        <v>419</v>
      </c>
      <c r="G890" s="165" t="s">
        <v>291</v>
      </c>
      <c r="H890" s="165"/>
      <c r="I890" s="296">
        <f t="shared" si="161"/>
        <v>100</v>
      </c>
      <c r="J890" s="296">
        <f t="shared" si="161"/>
        <v>0</v>
      </c>
      <c r="K890" s="296">
        <f t="shared" si="161"/>
        <v>0</v>
      </c>
    </row>
    <row r="891" spans="2:11" ht="12.75" customHeight="1">
      <c r="B891" s="164" t="s">
        <v>273</v>
      </c>
      <c r="C891" s="304"/>
      <c r="D891" s="165" t="s">
        <v>225</v>
      </c>
      <c r="E891" s="165" t="s">
        <v>229</v>
      </c>
      <c r="F891" s="166" t="s">
        <v>419</v>
      </c>
      <c r="G891" s="165" t="s">
        <v>291</v>
      </c>
      <c r="H891" s="165" t="s">
        <v>332</v>
      </c>
      <c r="I891" s="296">
        <v>100</v>
      </c>
      <c r="J891" s="296"/>
      <c r="K891" s="296"/>
    </row>
    <row r="892" spans="2:11" ht="28.5" customHeight="1" hidden="1">
      <c r="B892" s="336" t="s">
        <v>328</v>
      </c>
      <c r="C892" s="304"/>
      <c r="D892" s="165" t="s">
        <v>225</v>
      </c>
      <c r="E892" s="165" t="s">
        <v>229</v>
      </c>
      <c r="F892" s="415" t="s">
        <v>317</v>
      </c>
      <c r="G892" s="165"/>
      <c r="H892" s="165"/>
      <c r="I892" s="297">
        <f aca="true" t="shared" si="162" ref="I892:K895">I893</f>
        <v>0</v>
      </c>
      <c r="J892" s="297">
        <f t="shared" si="162"/>
        <v>0</v>
      </c>
      <c r="K892" s="297">
        <f t="shared" si="162"/>
        <v>0</v>
      </c>
    </row>
    <row r="893" spans="2:11" ht="12.75" customHeight="1" hidden="1">
      <c r="B893" s="305" t="s">
        <v>300</v>
      </c>
      <c r="C893" s="304"/>
      <c r="D893" s="165" t="s">
        <v>225</v>
      </c>
      <c r="E893" s="165" t="s">
        <v>229</v>
      </c>
      <c r="F893" s="338" t="s">
        <v>329</v>
      </c>
      <c r="G893" s="165"/>
      <c r="H893" s="165"/>
      <c r="I893" s="297">
        <f t="shared" si="162"/>
        <v>0</v>
      </c>
      <c r="J893" s="297">
        <f t="shared" si="162"/>
        <v>0</v>
      </c>
      <c r="K893" s="297">
        <f t="shared" si="162"/>
        <v>0</v>
      </c>
    </row>
    <row r="894" spans="2:11" ht="12.75" customHeight="1" hidden="1">
      <c r="B894" s="167" t="s">
        <v>454</v>
      </c>
      <c r="C894" s="304"/>
      <c r="D894" s="165" t="s">
        <v>225</v>
      </c>
      <c r="E894" s="165" t="s">
        <v>229</v>
      </c>
      <c r="F894" s="338" t="s">
        <v>329</v>
      </c>
      <c r="G894" s="165" t="s">
        <v>362</v>
      </c>
      <c r="H894" s="165"/>
      <c r="I894" s="297">
        <f t="shared" si="162"/>
        <v>0</v>
      </c>
      <c r="J894" s="297">
        <f t="shared" si="162"/>
        <v>0</v>
      </c>
      <c r="K894" s="297">
        <f t="shared" si="162"/>
        <v>0</v>
      </c>
    </row>
    <row r="895" spans="2:11" ht="12.75" customHeight="1" hidden="1">
      <c r="B895" s="167" t="s">
        <v>455</v>
      </c>
      <c r="C895" s="304"/>
      <c r="D895" s="165" t="s">
        <v>225</v>
      </c>
      <c r="E895" s="165" t="s">
        <v>229</v>
      </c>
      <c r="F895" s="338" t="s">
        <v>329</v>
      </c>
      <c r="G895" s="165" t="s">
        <v>459</v>
      </c>
      <c r="H895" s="165"/>
      <c r="I895" s="297">
        <f t="shared" si="162"/>
        <v>0</v>
      </c>
      <c r="J895" s="297">
        <f t="shared" si="162"/>
        <v>0</v>
      </c>
      <c r="K895" s="297">
        <f t="shared" si="162"/>
        <v>0</v>
      </c>
    </row>
    <row r="896" spans="2:11" ht="12.75" customHeight="1" hidden="1">
      <c r="B896" s="167" t="s">
        <v>272</v>
      </c>
      <c r="C896" s="304"/>
      <c r="D896" s="165" t="s">
        <v>225</v>
      </c>
      <c r="E896" s="165" t="s">
        <v>229</v>
      </c>
      <c r="F896" s="338" t="s">
        <v>329</v>
      </c>
      <c r="G896" s="165" t="s">
        <v>459</v>
      </c>
      <c r="H896" s="165" t="s">
        <v>296</v>
      </c>
      <c r="I896" s="297"/>
      <c r="J896" s="297"/>
      <c r="K896" s="297"/>
    </row>
    <row r="897" spans="2:11" ht="12.75" customHeight="1">
      <c r="B897" s="416" t="s">
        <v>491</v>
      </c>
      <c r="C897" s="304"/>
      <c r="D897" s="302" t="s">
        <v>225</v>
      </c>
      <c r="E897" s="302" t="s">
        <v>231</v>
      </c>
      <c r="F897" s="331"/>
      <c r="G897" s="165"/>
      <c r="H897" s="165"/>
      <c r="I897" s="296">
        <f>I898+I925</f>
        <v>8098.699999999999</v>
      </c>
      <c r="J897" s="296">
        <f>J898</f>
        <v>7525.799999999998</v>
      </c>
      <c r="K897" s="296">
        <f>K898+K925</f>
        <v>5736.999999999999</v>
      </c>
    </row>
    <row r="898" spans="2:11" ht="26.25" customHeight="1">
      <c r="B898" s="316" t="s">
        <v>446</v>
      </c>
      <c r="C898" s="304"/>
      <c r="D898" s="299" t="s">
        <v>225</v>
      </c>
      <c r="E898" s="299" t="s">
        <v>231</v>
      </c>
      <c r="F898" s="335" t="s">
        <v>447</v>
      </c>
      <c r="G898" s="299"/>
      <c r="H898" s="299"/>
      <c r="I898" s="290">
        <f>I906+I899+I913+I916+I919+I922</f>
        <v>8098.699999999999</v>
      </c>
      <c r="J898" s="290">
        <f>J906+J899+J913+J916+J919+J922+J925</f>
        <v>7525.799999999998</v>
      </c>
      <c r="K898" s="290">
        <f>K906+K899+K913+K916+K919+K922</f>
        <v>5736.999999999999</v>
      </c>
    </row>
    <row r="899" spans="2:11" ht="15.75" customHeight="1">
      <c r="B899" s="334" t="s">
        <v>460</v>
      </c>
      <c r="C899" s="304"/>
      <c r="D899" s="299"/>
      <c r="E899" s="299"/>
      <c r="F899" s="335"/>
      <c r="G899" s="299"/>
      <c r="H899" s="299"/>
      <c r="I899" s="296">
        <f aca="true" t="shared" si="163" ref="I899:K901">I900</f>
        <v>351.6</v>
      </c>
      <c r="J899" s="296">
        <f t="shared" si="163"/>
        <v>677.4</v>
      </c>
      <c r="K899" s="296">
        <f t="shared" si="163"/>
        <v>0</v>
      </c>
    </row>
    <row r="900" spans="2:11" ht="26.25" customHeight="1">
      <c r="B900" s="359" t="s">
        <v>513</v>
      </c>
      <c r="C900" s="304"/>
      <c r="D900" s="165" t="s">
        <v>225</v>
      </c>
      <c r="E900" s="165" t="s">
        <v>231</v>
      </c>
      <c r="F900" s="366" t="s">
        <v>514</v>
      </c>
      <c r="G900" s="165"/>
      <c r="H900" s="165"/>
      <c r="I900" s="296">
        <f t="shared" si="163"/>
        <v>351.6</v>
      </c>
      <c r="J900" s="296">
        <f t="shared" si="163"/>
        <v>677.4</v>
      </c>
      <c r="K900" s="296">
        <f t="shared" si="163"/>
        <v>0</v>
      </c>
    </row>
    <row r="901" spans="2:11" ht="15.75" customHeight="1">
      <c r="B901" s="306" t="s">
        <v>454</v>
      </c>
      <c r="C901" s="304"/>
      <c r="D901" s="165" t="s">
        <v>225</v>
      </c>
      <c r="E901" s="165" t="s">
        <v>231</v>
      </c>
      <c r="F901" s="366" t="s">
        <v>514</v>
      </c>
      <c r="G901" s="165" t="s">
        <v>362</v>
      </c>
      <c r="H901" s="165"/>
      <c r="I901" s="296">
        <f t="shared" si="163"/>
        <v>351.6</v>
      </c>
      <c r="J901" s="296">
        <f t="shared" si="163"/>
        <v>677.4</v>
      </c>
      <c r="K901" s="296">
        <f t="shared" si="163"/>
        <v>0</v>
      </c>
    </row>
    <row r="902" spans="2:11" ht="15.75" customHeight="1">
      <c r="B902" s="306" t="s">
        <v>455</v>
      </c>
      <c r="C902" s="304"/>
      <c r="D902" s="165" t="s">
        <v>225</v>
      </c>
      <c r="E902" s="165" t="s">
        <v>231</v>
      </c>
      <c r="F902" s="366" t="s">
        <v>514</v>
      </c>
      <c r="G902" s="165" t="s">
        <v>459</v>
      </c>
      <c r="H902" s="165"/>
      <c r="I902" s="296">
        <f>I903+I904+I905</f>
        <v>351.6</v>
      </c>
      <c r="J902" s="296">
        <f>J903+J904+J905</f>
        <v>677.4</v>
      </c>
      <c r="K902" s="296">
        <f>K903+K904+K905</f>
        <v>0</v>
      </c>
    </row>
    <row r="903" spans="2:12" ht="15.75" customHeight="1">
      <c r="B903" s="313" t="s">
        <v>272</v>
      </c>
      <c r="C903" s="304"/>
      <c r="D903" s="165" t="s">
        <v>225</v>
      </c>
      <c r="E903" s="165" t="s">
        <v>231</v>
      </c>
      <c r="F903" s="366" t="s">
        <v>514</v>
      </c>
      <c r="G903" s="165" t="s">
        <v>459</v>
      </c>
      <c r="H903" s="165" t="s">
        <v>296</v>
      </c>
      <c r="I903" s="296">
        <v>3.5</v>
      </c>
      <c r="J903" s="296">
        <v>6.8</v>
      </c>
      <c r="K903" s="296">
        <v>0</v>
      </c>
      <c r="L903" s="271">
        <v>-0.4</v>
      </c>
    </row>
    <row r="904" spans="2:12" ht="15.75" customHeight="1">
      <c r="B904" s="313" t="s">
        <v>273</v>
      </c>
      <c r="C904" s="304"/>
      <c r="D904" s="165" t="s">
        <v>225</v>
      </c>
      <c r="E904" s="165" t="s">
        <v>231</v>
      </c>
      <c r="F904" s="366" t="s">
        <v>514</v>
      </c>
      <c r="G904" s="165" t="s">
        <v>459</v>
      </c>
      <c r="H904" s="165" t="s">
        <v>332</v>
      </c>
      <c r="I904" s="296">
        <v>3.5</v>
      </c>
      <c r="J904" s="296">
        <v>6.7</v>
      </c>
      <c r="K904" s="296">
        <v>0</v>
      </c>
      <c r="L904" s="271">
        <v>-0.4</v>
      </c>
    </row>
    <row r="905" spans="2:12" ht="15.75" customHeight="1">
      <c r="B905" s="306" t="s">
        <v>274</v>
      </c>
      <c r="C905" s="304"/>
      <c r="D905" s="165" t="s">
        <v>225</v>
      </c>
      <c r="E905" s="165" t="s">
        <v>231</v>
      </c>
      <c r="F905" s="366" t="s">
        <v>514</v>
      </c>
      <c r="G905" s="165" t="s">
        <v>459</v>
      </c>
      <c r="H905" s="165" t="s">
        <v>306</v>
      </c>
      <c r="I905" s="296">
        <v>344.6</v>
      </c>
      <c r="J905" s="296">
        <v>663.9</v>
      </c>
      <c r="K905" s="296">
        <v>0</v>
      </c>
      <c r="L905" s="271">
        <v>-38.9</v>
      </c>
    </row>
    <row r="906" spans="2:11" ht="12.75" customHeight="1">
      <c r="B906" s="339" t="s">
        <v>492</v>
      </c>
      <c r="C906" s="304"/>
      <c r="D906" s="165" t="s">
        <v>225</v>
      </c>
      <c r="E906" s="165" t="s">
        <v>231</v>
      </c>
      <c r="F906" s="331" t="s">
        <v>493</v>
      </c>
      <c r="G906" s="165"/>
      <c r="H906" s="165"/>
      <c r="I906" s="296">
        <f aca="true" t="shared" si="164" ref="I906:K910">I907</f>
        <v>6221.2</v>
      </c>
      <c r="J906" s="296">
        <f t="shared" si="164"/>
        <v>4311.1</v>
      </c>
      <c r="K906" s="296">
        <f t="shared" si="164"/>
        <v>4211.1</v>
      </c>
    </row>
    <row r="907" spans="2:11" ht="15.75" customHeight="1">
      <c r="B907" s="339" t="s">
        <v>494</v>
      </c>
      <c r="C907" s="304"/>
      <c r="D907" s="165" t="s">
        <v>225</v>
      </c>
      <c r="E907" s="165" t="s">
        <v>231</v>
      </c>
      <c r="F907" s="331" t="s">
        <v>495</v>
      </c>
      <c r="G907" s="165"/>
      <c r="H907" s="165"/>
      <c r="I907" s="296">
        <f t="shared" si="164"/>
        <v>6221.2</v>
      </c>
      <c r="J907" s="296">
        <f t="shared" si="164"/>
        <v>4311.1</v>
      </c>
      <c r="K907" s="296">
        <f t="shared" si="164"/>
        <v>4211.1</v>
      </c>
    </row>
    <row r="908" spans="2:11" ht="12.75" customHeight="1">
      <c r="B908" s="306" t="s">
        <v>464</v>
      </c>
      <c r="C908" s="304"/>
      <c r="D908" s="165" t="s">
        <v>225</v>
      </c>
      <c r="E908" s="165" t="s">
        <v>231</v>
      </c>
      <c r="F908" s="81" t="s">
        <v>496</v>
      </c>
      <c r="G908" s="165"/>
      <c r="H908" s="165"/>
      <c r="I908" s="296">
        <f t="shared" si="164"/>
        <v>6221.2</v>
      </c>
      <c r="J908" s="296">
        <f t="shared" si="164"/>
        <v>4311.1</v>
      </c>
      <c r="K908" s="296">
        <f t="shared" si="164"/>
        <v>4211.1</v>
      </c>
    </row>
    <row r="909" spans="2:11" ht="14.25" customHeight="1">
      <c r="B909" s="306" t="s">
        <v>454</v>
      </c>
      <c r="C909" s="304"/>
      <c r="D909" s="165" t="s">
        <v>225</v>
      </c>
      <c r="E909" s="165" t="s">
        <v>231</v>
      </c>
      <c r="F909" s="81" t="s">
        <v>496</v>
      </c>
      <c r="G909" s="165" t="s">
        <v>362</v>
      </c>
      <c r="H909" s="165"/>
      <c r="I909" s="296">
        <f t="shared" si="164"/>
        <v>6221.2</v>
      </c>
      <c r="J909" s="296">
        <f t="shared" si="164"/>
        <v>4311.1</v>
      </c>
      <c r="K909" s="296">
        <f t="shared" si="164"/>
        <v>4211.1</v>
      </c>
    </row>
    <row r="910" spans="2:11" ht="12.75" customHeight="1">
      <c r="B910" s="306" t="s">
        <v>455</v>
      </c>
      <c r="C910" s="304"/>
      <c r="D910" s="165" t="s">
        <v>225</v>
      </c>
      <c r="E910" s="165" t="s">
        <v>231</v>
      </c>
      <c r="F910" s="81" t="s">
        <v>496</v>
      </c>
      <c r="G910" s="165" t="s">
        <v>459</v>
      </c>
      <c r="H910" s="165"/>
      <c r="I910" s="296">
        <f t="shared" si="164"/>
        <v>6221.2</v>
      </c>
      <c r="J910" s="296">
        <f t="shared" si="164"/>
        <v>4311.1</v>
      </c>
      <c r="K910" s="296">
        <f t="shared" si="164"/>
        <v>4211.1</v>
      </c>
    </row>
    <row r="911" spans="2:12" ht="14.25" customHeight="1">
      <c r="B911" s="306" t="s">
        <v>272</v>
      </c>
      <c r="C911" s="304"/>
      <c r="D911" s="165" t="s">
        <v>225</v>
      </c>
      <c r="E911" s="165" t="s">
        <v>231</v>
      </c>
      <c r="F911" s="81" t="s">
        <v>496</v>
      </c>
      <c r="G911" s="165" t="s">
        <v>459</v>
      </c>
      <c r="H911" s="165" t="s">
        <v>296</v>
      </c>
      <c r="I911" s="296">
        <v>6221.2</v>
      </c>
      <c r="J911" s="296">
        <v>4311.1</v>
      </c>
      <c r="K911" s="296">
        <v>4211.1</v>
      </c>
      <c r="L911" s="271">
        <v>825</v>
      </c>
    </row>
    <row r="912" spans="2:11" ht="28.5" customHeight="1">
      <c r="B912" s="359" t="s">
        <v>497</v>
      </c>
      <c r="C912" s="304"/>
      <c r="D912" s="165" t="s">
        <v>225</v>
      </c>
      <c r="E912" s="165" t="s">
        <v>231</v>
      </c>
      <c r="F912" s="81" t="s">
        <v>498</v>
      </c>
      <c r="G912" s="165" t="s">
        <v>362</v>
      </c>
      <c r="H912" s="165"/>
      <c r="I912" s="296">
        <f>I913</f>
        <v>1494.7</v>
      </c>
      <c r="J912" s="296">
        <v>1494.7</v>
      </c>
      <c r="K912" s="296">
        <v>1494.7</v>
      </c>
    </row>
    <row r="913" spans="2:11" ht="14.25" customHeight="1">
      <c r="B913" s="306" t="s">
        <v>454</v>
      </c>
      <c r="C913" s="304"/>
      <c r="D913" s="165" t="s">
        <v>225</v>
      </c>
      <c r="E913" s="165" t="s">
        <v>231</v>
      </c>
      <c r="F913" s="81" t="s">
        <v>498</v>
      </c>
      <c r="G913" s="165" t="s">
        <v>362</v>
      </c>
      <c r="H913" s="165"/>
      <c r="I913" s="296">
        <f>I914</f>
        <v>1494.7</v>
      </c>
      <c r="J913" s="296">
        <f>J914</f>
        <v>1494.7</v>
      </c>
      <c r="K913" s="296">
        <f>K914</f>
        <v>1494.7</v>
      </c>
    </row>
    <row r="914" spans="2:11" ht="14.25" customHeight="1">
      <c r="B914" s="306" t="s">
        <v>455</v>
      </c>
      <c r="C914" s="304"/>
      <c r="D914" s="165" t="s">
        <v>225</v>
      </c>
      <c r="E914" s="165" t="s">
        <v>231</v>
      </c>
      <c r="F914" s="81" t="s">
        <v>498</v>
      </c>
      <c r="G914" s="165" t="s">
        <v>459</v>
      </c>
      <c r="H914" s="165"/>
      <c r="I914" s="296">
        <f>I915</f>
        <v>1494.7</v>
      </c>
      <c r="J914" s="296">
        <f>J915</f>
        <v>1494.7</v>
      </c>
      <c r="K914" s="296">
        <f>K915</f>
        <v>1494.7</v>
      </c>
    </row>
    <row r="915" spans="2:11" ht="14.25" customHeight="1">
      <c r="B915" s="306" t="s">
        <v>272</v>
      </c>
      <c r="C915" s="304"/>
      <c r="D915" s="165" t="s">
        <v>225</v>
      </c>
      <c r="E915" s="165" t="s">
        <v>231</v>
      </c>
      <c r="F915" s="81" t="s">
        <v>498</v>
      </c>
      <c r="G915" s="165" t="s">
        <v>459</v>
      </c>
      <c r="H915" s="165" t="s">
        <v>296</v>
      </c>
      <c r="I915" s="296">
        <v>1494.7</v>
      </c>
      <c r="J915" s="296">
        <v>1494.7</v>
      </c>
      <c r="K915" s="296">
        <v>1494.7</v>
      </c>
    </row>
    <row r="916" spans="2:11" ht="14.25" customHeight="1">
      <c r="B916" s="306" t="s">
        <v>499</v>
      </c>
      <c r="C916" s="304"/>
      <c r="D916" s="165" t="s">
        <v>225</v>
      </c>
      <c r="E916" s="165" t="s">
        <v>231</v>
      </c>
      <c r="F916" s="81" t="s">
        <v>498</v>
      </c>
      <c r="G916" s="165" t="s">
        <v>362</v>
      </c>
      <c r="H916" s="165"/>
      <c r="I916" s="296">
        <f aca="true" t="shared" si="165" ref="I916:K917">I917</f>
        <v>10.4</v>
      </c>
      <c r="J916" s="296">
        <f t="shared" si="165"/>
        <v>10.4</v>
      </c>
      <c r="K916" s="296">
        <f t="shared" si="165"/>
        <v>10.4</v>
      </c>
    </row>
    <row r="917" spans="2:11" ht="14.25" customHeight="1">
      <c r="B917" s="306" t="s">
        <v>500</v>
      </c>
      <c r="C917" s="304"/>
      <c r="D917" s="165" t="s">
        <v>225</v>
      </c>
      <c r="E917" s="165" t="s">
        <v>231</v>
      </c>
      <c r="F917" s="81" t="s">
        <v>498</v>
      </c>
      <c r="G917" s="165" t="s">
        <v>501</v>
      </c>
      <c r="H917" s="165"/>
      <c r="I917" s="296">
        <f t="shared" si="165"/>
        <v>10.4</v>
      </c>
      <c r="J917" s="296">
        <f t="shared" si="165"/>
        <v>10.4</v>
      </c>
      <c r="K917" s="296">
        <f t="shared" si="165"/>
        <v>10.4</v>
      </c>
    </row>
    <row r="918" spans="2:11" ht="14.25" customHeight="1">
      <c r="B918" s="306" t="s">
        <v>272</v>
      </c>
      <c r="C918" s="304"/>
      <c r="D918" s="165" t="s">
        <v>225</v>
      </c>
      <c r="E918" s="165" t="s">
        <v>231</v>
      </c>
      <c r="F918" s="81" t="s">
        <v>498</v>
      </c>
      <c r="G918" s="165" t="s">
        <v>501</v>
      </c>
      <c r="H918" s="165" t="s">
        <v>296</v>
      </c>
      <c r="I918" s="296">
        <v>10.4</v>
      </c>
      <c r="J918" s="296">
        <v>10.4</v>
      </c>
      <c r="K918" s="296">
        <v>10.4</v>
      </c>
    </row>
    <row r="919" spans="2:11" ht="14.25" customHeight="1">
      <c r="B919" s="306" t="s">
        <v>502</v>
      </c>
      <c r="C919" s="304"/>
      <c r="D919" s="165" t="s">
        <v>225</v>
      </c>
      <c r="E919" s="165" t="s">
        <v>231</v>
      </c>
      <c r="F919" s="81" t="s">
        <v>498</v>
      </c>
      <c r="G919" s="165" t="s">
        <v>362</v>
      </c>
      <c r="H919" s="165"/>
      <c r="I919" s="296">
        <f aca="true" t="shared" si="166" ref="I919:K920">I920</f>
        <v>10.4</v>
      </c>
      <c r="J919" s="296">
        <f t="shared" si="166"/>
        <v>10.4</v>
      </c>
      <c r="K919" s="296">
        <f t="shared" si="166"/>
        <v>10.4</v>
      </c>
    </row>
    <row r="920" spans="2:11" ht="41.25" customHeight="1">
      <c r="B920" s="306" t="s">
        <v>503</v>
      </c>
      <c r="C920" s="304"/>
      <c r="D920" s="165" t="s">
        <v>225</v>
      </c>
      <c r="E920" s="165" t="s">
        <v>231</v>
      </c>
      <c r="F920" s="81" t="s">
        <v>498</v>
      </c>
      <c r="G920" s="165" t="s">
        <v>504</v>
      </c>
      <c r="H920" s="165"/>
      <c r="I920" s="296">
        <f t="shared" si="166"/>
        <v>10.4</v>
      </c>
      <c r="J920" s="296">
        <f t="shared" si="166"/>
        <v>10.4</v>
      </c>
      <c r="K920" s="296">
        <f t="shared" si="166"/>
        <v>10.4</v>
      </c>
    </row>
    <row r="921" spans="2:11" ht="15.75" customHeight="1">
      <c r="B921" s="167" t="s">
        <v>272</v>
      </c>
      <c r="C921" s="304"/>
      <c r="D921" s="165" t="s">
        <v>225</v>
      </c>
      <c r="E921" s="165" t="s">
        <v>231</v>
      </c>
      <c r="F921" s="81" t="s">
        <v>498</v>
      </c>
      <c r="G921" s="165" t="s">
        <v>504</v>
      </c>
      <c r="H921" s="165" t="s">
        <v>296</v>
      </c>
      <c r="I921" s="296">
        <v>10.4</v>
      </c>
      <c r="J921" s="296">
        <v>10.4</v>
      </c>
      <c r="K921" s="296">
        <v>10.4</v>
      </c>
    </row>
    <row r="922" spans="2:11" ht="14.25" customHeight="1">
      <c r="B922" s="167" t="s">
        <v>292</v>
      </c>
      <c r="C922" s="304"/>
      <c r="D922" s="165" t="s">
        <v>225</v>
      </c>
      <c r="E922" s="165" t="s">
        <v>231</v>
      </c>
      <c r="F922" s="81" t="s">
        <v>498</v>
      </c>
      <c r="G922" s="165" t="s">
        <v>293</v>
      </c>
      <c r="H922" s="165"/>
      <c r="I922" s="296">
        <f aca="true" t="shared" si="167" ref="I922:K923">I923</f>
        <v>10.4</v>
      </c>
      <c r="J922" s="296">
        <f t="shared" si="167"/>
        <v>10.4</v>
      </c>
      <c r="K922" s="296">
        <f t="shared" si="167"/>
        <v>10.4</v>
      </c>
    </row>
    <row r="923" spans="2:11" ht="51.75" customHeight="1">
      <c r="B923" s="306" t="s">
        <v>399</v>
      </c>
      <c r="C923" s="304"/>
      <c r="D923" s="165" t="s">
        <v>225</v>
      </c>
      <c r="E923" s="165" t="s">
        <v>231</v>
      </c>
      <c r="F923" s="81" t="s">
        <v>498</v>
      </c>
      <c r="G923" s="165" t="s">
        <v>400</v>
      </c>
      <c r="H923" s="165"/>
      <c r="I923" s="296">
        <f t="shared" si="167"/>
        <v>10.4</v>
      </c>
      <c r="J923" s="296">
        <f t="shared" si="167"/>
        <v>10.4</v>
      </c>
      <c r="K923" s="296">
        <f t="shared" si="167"/>
        <v>10.4</v>
      </c>
    </row>
    <row r="924" spans="2:11" ht="14.25" customHeight="1">
      <c r="B924" s="167" t="s">
        <v>272</v>
      </c>
      <c r="C924" s="304"/>
      <c r="D924" s="165" t="s">
        <v>225</v>
      </c>
      <c r="E924" s="165" t="s">
        <v>231</v>
      </c>
      <c r="F924" s="81" t="s">
        <v>498</v>
      </c>
      <c r="G924" s="165" t="s">
        <v>400</v>
      </c>
      <c r="H924" s="165" t="s">
        <v>296</v>
      </c>
      <c r="I924" s="296">
        <v>10.4</v>
      </c>
      <c r="J924" s="296">
        <v>10.4</v>
      </c>
      <c r="K924" s="296">
        <v>10.4</v>
      </c>
    </row>
    <row r="925" spans="2:11" ht="27.75" customHeight="1">
      <c r="B925" s="359" t="s">
        <v>513</v>
      </c>
      <c r="C925" s="304"/>
      <c r="D925" s="165" t="s">
        <v>225</v>
      </c>
      <c r="E925" s="165" t="s">
        <v>231</v>
      </c>
      <c r="F925" s="366" t="s">
        <v>515</v>
      </c>
      <c r="G925" s="165"/>
      <c r="H925" s="165"/>
      <c r="I925" s="296">
        <f aca="true" t="shared" si="168" ref="I925:K926">I926</f>
        <v>0</v>
      </c>
      <c r="J925" s="296">
        <f t="shared" si="168"/>
        <v>1011.4</v>
      </c>
      <c r="K925" s="296">
        <f t="shared" si="168"/>
        <v>0</v>
      </c>
    </row>
    <row r="926" spans="2:11" ht="14.25" customHeight="1">
      <c r="B926" s="167" t="s">
        <v>454</v>
      </c>
      <c r="C926" s="304"/>
      <c r="D926" s="165" t="s">
        <v>225</v>
      </c>
      <c r="E926" s="165" t="s">
        <v>231</v>
      </c>
      <c r="F926" s="366" t="s">
        <v>515</v>
      </c>
      <c r="G926" s="165" t="s">
        <v>362</v>
      </c>
      <c r="H926" s="165"/>
      <c r="I926" s="296">
        <f t="shared" si="168"/>
        <v>0</v>
      </c>
      <c r="J926" s="296">
        <f t="shared" si="168"/>
        <v>1011.4</v>
      </c>
      <c r="K926" s="296">
        <f t="shared" si="168"/>
        <v>0</v>
      </c>
    </row>
    <row r="927" spans="2:11" ht="14.25" customHeight="1">
      <c r="B927" s="167" t="s">
        <v>455</v>
      </c>
      <c r="C927" s="304"/>
      <c r="D927" s="165" t="s">
        <v>225</v>
      </c>
      <c r="E927" s="165" t="s">
        <v>231</v>
      </c>
      <c r="F927" s="366" t="s">
        <v>515</v>
      </c>
      <c r="G927" s="165" t="s">
        <v>459</v>
      </c>
      <c r="H927" s="165"/>
      <c r="I927" s="296">
        <f>I928+I929+I930</f>
        <v>0</v>
      </c>
      <c r="J927" s="296">
        <f>J928+J929+J930</f>
        <v>1011.4</v>
      </c>
      <c r="K927" s="296">
        <f>K928+K929+K930</f>
        <v>0</v>
      </c>
    </row>
    <row r="928" spans="2:11" ht="14.25" customHeight="1">
      <c r="B928" s="334" t="s">
        <v>272</v>
      </c>
      <c r="C928" s="304"/>
      <c r="D928" s="165" t="s">
        <v>225</v>
      </c>
      <c r="E928" s="165" t="s">
        <v>231</v>
      </c>
      <c r="F928" s="366" t="s">
        <v>515</v>
      </c>
      <c r="G928" s="165" t="s">
        <v>459</v>
      </c>
      <c r="H928" s="165" t="s">
        <v>296</v>
      </c>
      <c r="I928" s="296">
        <v>0</v>
      </c>
      <c r="J928" s="296">
        <v>10.1</v>
      </c>
      <c r="K928" s="296">
        <v>0</v>
      </c>
    </row>
    <row r="929" spans="2:11" ht="14.25" customHeight="1">
      <c r="B929" s="334" t="s">
        <v>273</v>
      </c>
      <c r="C929" s="304"/>
      <c r="D929" s="165" t="s">
        <v>225</v>
      </c>
      <c r="E929" s="165" t="s">
        <v>231</v>
      </c>
      <c r="F929" s="366" t="s">
        <v>515</v>
      </c>
      <c r="G929" s="165" t="s">
        <v>459</v>
      </c>
      <c r="H929" s="165" t="s">
        <v>332</v>
      </c>
      <c r="I929" s="296">
        <v>0</v>
      </c>
      <c r="J929" s="296">
        <v>10</v>
      </c>
      <c r="K929" s="296">
        <v>0</v>
      </c>
    </row>
    <row r="930" spans="2:11" ht="14.25" customHeight="1">
      <c r="B930" s="167" t="s">
        <v>274</v>
      </c>
      <c r="C930" s="304"/>
      <c r="D930" s="165" t="s">
        <v>225</v>
      </c>
      <c r="E930" s="165" t="s">
        <v>231</v>
      </c>
      <c r="F930" s="366" t="s">
        <v>515</v>
      </c>
      <c r="G930" s="165" t="s">
        <v>459</v>
      </c>
      <c r="H930" s="165" t="s">
        <v>306</v>
      </c>
      <c r="I930" s="296">
        <v>0</v>
      </c>
      <c r="J930" s="296">
        <v>991.3</v>
      </c>
      <c r="K930" s="296">
        <v>0</v>
      </c>
    </row>
    <row r="931" spans="2:11" ht="14.25" customHeight="1" hidden="1">
      <c r="B931" s="167"/>
      <c r="C931" s="304"/>
      <c r="D931" s="165"/>
      <c r="E931" s="165"/>
      <c r="F931" s="81"/>
      <c r="G931" s="165"/>
      <c r="H931" s="165"/>
      <c r="I931" s="296"/>
      <c r="J931" s="296"/>
      <c r="K931" s="296"/>
    </row>
    <row r="932" spans="2:11" ht="14.25" customHeight="1" hidden="1">
      <c r="B932" s="167"/>
      <c r="C932" s="304"/>
      <c r="D932" s="165"/>
      <c r="E932" s="165"/>
      <c r="F932" s="81"/>
      <c r="G932" s="165"/>
      <c r="H932" s="165"/>
      <c r="I932" s="296"/>
      <c r="J932" s="296"/>
      <c r="K932" s="296"/>
    </row>
    <row r="933" spans="2:11" ht="12.75" customHeight="1">
      <c r="B933" s="315" t="s">
        <v>232</v>
      </c>
      <c r="C933" s="295"/>
      <c r="D933" s="302" t="s">
        <v>225</v>
      </c>
      <c r="E933" s="302" t="s">
        <v>233</v>
      </c>
      <c r="F933" s="165"/>
      <c r="G933" s="165"/>
      <c r="H933" s="165"/>
      <c r="I933" s="296">
        <f>I934+I940+I946</f>
        <v>591.2</v>
      </c>
      <c r="J933" s="296">
        <f>J934+J940+J946</f>
        <v>498.2</v>
      </c>
      <c r="K933" s="296">
        <f>K934+K940+K946</f>
        <v>498.2</v>
      </c>
    </row>
    <row r="934" spans="2:11" ht="12.75" customHeight="1">
      <c r="B934" s="417" t="s">
        <v>518</v>
      </c>
      <c r="C934" s="295"/>
      <c r="D934" s="165" t="s">
        <v>225</v>
      </c>
      <c r="E934" s="165" t="s">
        <v>233</v>
      </c>
      <c r="F934" s="166" t="s">
        <v>447</v>
      </c>
      <c r="G934" s="182"/>
      <c r="H934" s="182"/>
      <c r="I934" s="296">
        <f aca="true" t="shared" si="169" ref="I934:K938">I935</f>
        <v>432.7</v>
      </c>
      <c r="J934" s="296">
        <f t="shared" si="169"/>
        <v>478.2</v>
      </c>
      <c r="K934" s="296">
        <f t="shared" si="169"/>
        <v>478.2</v>
      </c>
    </row>
    <row r="935" spans="2:11" ht="14.25" customHeight="1">
      <c r="B935" s="339" t="s">
        <v>519</v>
      </c>
      <c r="C935" s="304"/>
      <c r="D935" s="165" t="s">
        <v>225</v>
      </c>
      <c r="E935" s="165" t="s">
        <v>233</v>
      </c>
      <c r="F935" s="166" t="s">
        <v>520</v>
      </c>
      <c r="G935" s="182"/>
      <c r="H935" s="182"/>
      <c r="I935" s="296">
        <f t="shared" si="169"/>
        <v>432.7</v>
      </c>
      <c r="J935" s="296">
        <f t="shared" si="169"/>
        <v>478.2</v>
      </c>
      <c r="K935" s="296">
        <f t="shared" si="169"/>
        <v>478.2</v>
      </c>
    </row>
    <row r="936" spans="2:11" ht="14.25" customHeight="1">
      <c r="B936" s="305" t="s">
        <v>521</v>
      </c>
      <c r="C936" s="304"/>
      <c r="D936" s="165" t="s">
        <v>225</v>
      </c>
      <c r="E936" s="165" t="s">
        <v>233</v>
      </c>
      <c r="F936" s="166" t="s">
        <v>520</v>
      </c>
      <c r="G936" s="182"/>
      <c r="H936" s="182"/>
      <c r="I936" s="296">
        <f t="shared" si="169"/>
        <v>432.7</v>
      </c>
      <c r="J936" s="296">
        <f t="shared" si="169"/>
        <v>478.2</v>
      </c>
      <c r="K936" s="296">
        <f t="shared" si="169"/>
        <v>478.2</v>
      </c>
    </row>
    <row r="937" spans="2:11" ht="12.75" customHeight="1">
      <c r="B937" s="167" t="s">
        <v>454</v>
      </c>
      <c r="C937" s="304"/>
      <c r="D937" s="165" t="s">
        <v>225</v>
      </c>
      <c r="E937" s="165" t="s">
        <v>233</v>
      </c>
      <c r="F937" s="166" t="s">
        <v>520</v>
      </c>
      <c r="G937" s="165" t="s">
        <v>362</v>
      </c>
      <c r="H937" s="165"/>
      <c r="I937" s="296">
        <f t="shared" si="169"/>
        <v>432.7</v>
      </c>
      <c r="J937" s="296">
        <f t="shared" si="169"/>
        <v>478.2</v>
      </c>
      <c r="K937" s="296">
        <f t="shared" si="169"/>
        <v>478.2</v>
      </c>
    </row>
    <row r="938" spans="2:11" ht="12.75" customHeight="1">
      <c r="B938" s="167" t="s">
        <v>455</v>
      </c>
      <c r="C938" s="304"/>
      <c r="D938" s="165" t="s">
        <v>225</v>
      </c>
      <c r="E938" s="165" t="s">
        <v>233</v>
      </c>
      <c r="F938" s="166" t="s">
        <v>520</v>
      </c>
      <c r="G938" s="165">
        <v>610</v>
      </c>
      <c r="H938" s="165"/>
      <c r="I938" s="296">
        <f t="shared" si="169"/>
        <v>432.7</v>
      </c>
      <c r="J938" s="296">
        <f t="shared" si="169"/>
        <v>478.2</v>
      </c>
      <c r="K938" s="296">
        <f t="shared" si="169"/>
        <v>478.2</v>
      </c>
    </row>
    <row r="939" spans="2:11" ht="12.75" customHeight="1">
      <c r="B939" s="167" t="s">
        <v>272</v>
      </c>
      <c r="C939" s="304"/>
      <c r="D939" s="165" t="s">
        <v>225</v>
      </c>
      <c r="E939" s="165" t="s">
        <v>233</v>
      </c>
      <c r="F939" s="166" t="s">
        <v>520</v>
      </c>
      <c r="G939" s="165">
        <v>610</v>
      </c>
      <c r="H939" s="165">
        <v>2</v>
      </c>
      <c r="I939" s="296">
        <v>432.7</v>
      </c>
      <c r="J939" s="296">
        <v>478.2</v>
      </c>
      <c r="K939" s="296">
        <v>478.2</v>
      </c>
    </row>
    <row r="940" spans="2:11" ht="27.75" customHeight="1">
      <c r="B940" s="418" t="s">
        <v>522</v>
      </c>
      <c r="C940" s="304"/>
      <c r="D940" s="165" t="s">
        <v>225</v>
      </c>
      <c r="E940" s="165" t="s">
        <v>233</v>
      </c>
      <c r="F940" s="166" t="s">
        <v>523</v>
      </c>
      <c r="G940" s="165"/>
      <c r="H940" s="165"/>
      <c r="I940" s="296">
        <f aca="true" t="shared" si="170" ref="I940:K942">I941</f>
        <v>138.5</v>
      </c>
      <c r="J940" s="296">
        <f t="shared" si="170"/>
        <v>0</v>
      </c>
      <c r="K940" s="296">
        <f t="shared" si="170"/>
        <v>0</v>
      </c>
    </row>
    <row r="941" spans="2:11" ht="15.75" customHeight="1">
      <c r="B941" s="419" t="s">
        <v>524</v>
      </c>
      <c r="C941" s="304"/>
      <c r="D941" s="165" t="s">
        <v>225</v>
      </c>
      <c r="E941" s="165" t="s">
        <v>233</v>
      </c>
      <c r="F941" s="166" t="s">
        <v>523</v>
      </c>
      <c r="G941" s="165"/>
      <c r="H941" s="165"/>
      <c r="I941" s="296">
        <f t="shared" si="170"/>
        <v>138.5</v>
      </c>
      <c r="J941" s="296">
        <f t="shared" si="170"/>
        <v>0</v>
      </c>
      <c r="K941" s="296">
        <f t="shared" si="170"/>
        <v>0</v>
      </c>
    </row>
    <row r="942" spans="2:11" ht="12.75" customHeight="1">
      <c r="B942" s="167" t="s">
        <v>454</v>
      </c>
      <c r="C942" s="304"/>
      <c r="D942" s="165" t="s">
        <v>225</v>
      </c>
      <c r="E942" s="165" t="s">
        <v>233</v>
      </c>
      <c r="F942" s="166" t="s">
        <v>523</v>
      </c>
      <c r="G942" s="165" t="s">
        <v>362</v>
      </c>
      <c r="H942" s="165"/>
      <c r="I942" s="296">
        <f t="shared" si="170"/>
        <v>138.5</v>
      </c>
      <c r="J942" s="296">
        <f t="shared" si="170"/>
        <v>0</v>
      </c>
      <c r="K942" s="296">
        <f t="shared" si="170"/>
        <v>0</v>
      </c>
    </row>
    <row r="943" spans="2:11" ht="12.75" customHeight="1">
      <c r="B943" s="167" t="s">
        <v>455</v>
      </c>
      <c r="C943" s="304"/>
      <c r="D943" s="165" t="s">
        <v>225</v>
      </c>
      <c r="E943" s="165" t="s">
        <v>233</v>
      </c>
      <c r="F943" s="166" t="s">
        <v>523</v>
      </c>
      <c r="G943" s="165">
        <v>610</v>
      </c>
      <c r="H943" s="165"/>
      <c r="I943" s="296">
        <f>I944+I945</f>
        <v>138.5</v>
      </c>
      <c r="J943" s="296">
        <f>J944+J945</f>
        <v>0</v>
      </c>
      <c r="K943" s="296">
        <f>K944+K945</f>
        <v>0</v>
      </c>
    </row>
    <row r="944" spans="2:11" ht="12.75" customHeight="1">
      <c r="B944" s="167" t="s">
        <v>272</v>
      </c>
      <c r="C944" s="304"/>
      <c r="D944" s="165" t="s">
        <v>225</v>
      </c>
      <c r="E944" s="165" t="s">
        <v>233</v>
      </c>
      <c r="F944" s="166" t="s">
        <v>523</v>
      </c>
      <c r="G944" s="165">
        <v>610</v>
      </c>
      <c r="H944" s="165" t="s">
        <v>296</v>
      </c>
      <c r="I944" s="296">
        <v>138.5</v>
      </c>
      <c r="J944" s="296"/>
      <c r="K944" s="296"/>
    </row>
    <row r="945" spans="2:11" ht="12.75" customHeight="1">
      <c r="B945" s="167" t="s">
        <v>273</v>
      </c>
      <c r="C945" s="304"/>
      <c r="D945" s="165" t="s">
        <v>225</v>
      </c>
      <c r="E945" s="165" t="s">
        <v>233</v>
      </c>
      <c r="F945" s="166" t="s">
        <v>523</v>
      </c>
      <c r="G945" s="165">
        <v>610</v>
      </c>
      <c r="H945" s="165" t="s">
        <v>332</v>
      </c>
      <c r="I945" s="296">
        <v>0</v>
      </c>
      <c r="J945" s="296">
        <v>0</v>
      </c>
      <c r="K945" s="296">
        <v>0</v>
      </c>
    </row>
    <row r="946" spans="2:11" ht="26.25" customHeight="1">
      <c r="B946" s="388" t="s">
        <v>633</v>
      </c>
      <c r="C946" s="304"/>
      <c r="D946" s="165" t="s">
        <v>225</v>
      </c>
      <c r="E946" s="165" t="s">
        <v>233</v>
      </c>
      <c r="F946" s="166" t="s">
        <v>526</v>
      </c>
      <c r="G946" s="165"/>
      <c r="H946" s="165"/>
      <c r="I946" s="296">
        <f aca="true" t="shared" si="171" ref="I946:K949">I947</f>
        <v>20</v>
      </c>
      <c r="J946" s="296">
        <f t="shared" si="171"/>
        <v>20</v>
      </c>
      <c r="K946" s="296">
        <f t="shared" si="171"/>
        <v>20</v>
      </c>
    </row>
    <row r="947" spans="2:11" ht="12.75" customHeight="1">
      <c r="B947" s="167" t="s">
        <v>527</v>
      </c>
      <c r="C947" s="304"/>
      <c r="D947" s="165" t="s">
        <v>225</v>
      </c>
      <c r="E947" s="165" t="s">
        <v>233</v>
      </c>
      <c r="F947" s="166" t="s">
        <v>528</v>
      </c>
      <c r="G947" s="165"/>
      <c r="H947" s="165"/>
      <c r="I947" s="296">
        <f t="shared" si="171"/>
        <v>20</v>
      </c>
      <c r="J947" s="296">
        <f t="shared" si="171"/>
        <v>20</v>
      </c>
      <c r="K947" s="296">
        <f t="shared" si="171"/>
        <v>20</v>
      </c>
    </row>
    <row r="948" spans="2:11" ht="12.75" customHeight="1">
      <c r="B948" s="164" t="s">
        <v>288</v>
      </c>
      <c r="C948" s="304"/>
      <c r="D948" s="165" t="s">
        <v>225</v>
      </c>
      <c r="E948" s="165" t="s">
        <v>233</v>
      </c>
      <c r="F948" s="166" t="s">
        <v>528</v>
      </c>
      <c r="G948" s="165" t="s">
        <v>289</v>
      </c>
      <c r="H948" s="165"/>
      <c r="I948" s="296">
        <f t="shared" si="171"/>
        <v>20</v>
      </c>
      <c r="J948" s="296">
        <f t="shared" si="171"/>
        <v>20</v>
      </c>
      <c r="K948" s="296">
        <f t="shared" si="171"/>
        <v>20</v>
      </c>
    </row>
    <row r="949" spans="2:11" ht="12.75" customHeight="1">
      <c r="B949" s="164" t="s">
        <v>290</v>
      </c>
      <c r="C949" s="304"/>
      <c r="D949" s="165" t="s">
        <v>225</v>
      </c>
      <c r="E949" s="165" t="s">
        <v>233</v>
      </c>
      <c r="F949" s="166" t="s">
        <v>528</v>
      </c>
      <c r="G949" s="165" t="s">
        <v>291</v>
      </c>
      <c r="H949" s="165"/>
      <c r="I949" s="296">
        <f t="shared" si="171"/>
        <v>20</v>
      </c>
      <c r="J949" s="296">
        <f t="shared" si="171"/>
        <v>20</v>
      </c>
      <c r="K949" s="296">
        <f t="shared" si="171"/>
        <v>20</v>
      </c>
    </row>
    <row r="950" spans="2:11" ht="12.75" customHeight="1">
      <c r="B950" s="167" t="s">
        <v>272</v>
      </c>
      <c r="C950" s="304"/>
      <c r="D950" s="165" t="s">
        <v>225</v>
      </c>
      <c r="E950" s="165" t="s">
        <v>233</v>
      </c>
      <c r="F950" s="166" t="s">
        <v>528</v>
      </c>
      <c r="G950" s="165" t="s">
        <v>291</v>
      </c>
      <c r="H950" s="165">
        <v>2</v>
      </c>
      <c r="I950" s="296">
        <v>20</v>
      </c>
      <c r="J950" s="296">
        <v>20</v>
      </c>
      <c r="K950" s="296">
        <v>20</v>
      </c>
    </row>
    <row r="951" spans="2:11" ht="14.25" customHeight="1">
      <c r="B951" s="315" t="s">
        <v>234</v>
      </c>
      <c r="C951" s="295"/>
      <c r="D951" s="302" t="s">
        <v>225</v>
      </c>
      <c r="E951" s="302" t="s">
        <v>235</v>
      </c>
      <c r="F951" s="166"/>
      <c r="G951" s="182"/>
      <c r="H951" s="182"/>
      <c r="I951" s="296">
        <f>I952+I964</f>
        <v>5000.9</v>
      </c>
      <c r="J951" s="296">
        <f>J952+J964</f>
        <v>3853</v>
      </c>
      <c r="K951" s="296">
        <f>K952+K964</f>
        <v>4253</v>
      </c>
    </row>
    <row r="952" spans="2:11" ht="12.75" customHeight="1">
      <c r="B952" s="417" t="s">
        <v>518</v>
      </c>
      <c r="C952" s="304"/>
      <c r="D952" s="165" t="s">
        <v>225</v>
      </c>
      <c r="E952" s="165" t="s">
        <v>235</v>
      </c>
      <c r="F952" s="166" t="s">
        <v>447</v>
      </c>
      <c r="G952" s="182"/>
      <c r="H952" s="182"/>
      <c r="I952" s="296">
        <f aca="true" t="shared" si="172" ref="I952:K953">I953</f>
        <v>1456.8999999999999</v>
      </c>
      <c r="J952" s="296">
        <f t="shared" si="172"/>
        <v>1213.6</v>
      </c>
      <c r="K952" s="296">
        <f t="shared" si="172"/>
        <v>1413.6</v>
      </c>
    </row>
    <row r="953" spans="2:11" ht="14.25" customHeight="1">
      <c r="B953" s="420" t="s">
        <v>460</v>
      </c>
      <c r="C953" s="304"/>
      <c r="D953" s="165" t="s">
        <v>225</v>
      </c>
      <c r="E953" s="165" t="s">
        <v>235</v>
      </c>
      <c r="F953" s="166" t="s">
        <v>529</v>
      </c>
      <c r="G953" s="182"/>
      <c r="H953" s="182"/>
      <c r="I953" s="296">
        <f t="shared" si="172"/>
        <v>1456.8999999999999</v>
      </c>
      <c r="J953" s="296">
        <f t="shared" si="172"/>
        <v>1213.6</v>
      </c>
      <c r="K953" s="296">
        <f t="shared" si="172"/>
        <v>1413.6</v>
      </c>
    </row>
    <row r="954" spans="2:11" ht="26.25" customHeight="1">
      <c r="B954" s="306" t="s">
        <v>530</v>
      </c>
      <c r="C954" s="310"/>
      <c r="D954" s="165" t="s">
        <v>225</v>
      </c>
      <c r="E954" s="165" t="s">
        <v>235</v>
      </c>
      <c r="F954" s="166" t="s">
        <v>529</v>
      </c>
      <c r="G954" s="182"/>
      <c r="H954" s="182"/>
      <c r="I954" s="296">
        <f>I955+I958+I961</f>
        <v>1456.8999999999999</v>
      </c>
      <c r="J954" s="296">
        <f>J955+J958+J961</f>
        <v>1213.6</v>
      </c>
      <c r="K954" s="296">
        <f>K955+K958+K961</f>
        <v>1413.6</v>
      </c>
    </row>
    <row r="955" spans="2:11" ht="40.5" customHeight="1">
      <c r="B955" s="306" t="s">
        <v>280</v>
      </c>
      <c r="C955" s="304"/>
      <c r="D955" s="165" t="s">
        <v>225</v>
      </c>
      <c r="E955" s="165" t="s">
        <v>235</v>
      </c>
      <c r="F955" s="166" t="s">
        <v>529</v>
      </c>
      <c r="G955" s="165" t="s">
        <v>281</v>
      </c>
      <c r="H955" s="182"/>
      <c r="I955" s="296">
        <f aca="true" t="shared" si="173" ref="I955:K956">I956</f>
        <v>1254.8</v>
      </c>
      <c r="J955" s="296">
        <f t="shared" si="173"/>
        <v>1021.5</v>
      </c>
      <c r="K955" s="296">
        <f t="shared" si="173"/>
        <v>1221.5</v>
      </c>
    </row>
    <row r="956" spans="2:11" ht="14.25" customHeight="1">
      <c r="B956" s="167" t="s">
        <v>282</v>
      </c>
      <c r="C956" s="304"/>
      <c r="D956" s="165" t="s">
        <v>225</v>
      </c>
      <c r="E956" s="165" t="s">
        <v>235</v>
      </c>
      <c r="F956" s="166" t="s">
        <v>529</v>
      </c>
      <c r="G956" s="165" t="s">
        <v>283</v>
      </c>
      <c r="H956" s="182"/>
      <c r="I956" s="296">
        <f t="shared" si="173"/>
        <v>1254.8</v>
      </c>
      <c r="J956" s="296">
        <f t="shared" si="173"/>
        <v>1021.5</v>
      </c>
      <c r="K956" s="296">
        <f t="shared" si="173"/>
        <v>1221.5</v>
      </c>
    </row>
    <row r="957" spans="2:11" ht="14.25" customHeight="1">
      <c r="B957" s="167" t="s">
        <v>272</v>
      </c>
      <c r="C957" s="310"/>
      <c r="D957" s="165" t="s">
        <v>225</v>
      </c>
      <c r="E957" s="165" t="s">
        <v>235</v>
      </c>
      <c r="F957" s="166" t="s">
        <v>529</v>
      </c>
      <c r="G957" s="165" t="s">
        <v>283</v>
      </c>
      <c r="H957" s="182">
        <v>2</v>
      </c>
      <c r="I957" s="296">
        <v>1254.8</v>
      </c>
      <c r="J957" s="296">
        <v>1021.5</v>
      </c>
      <c r="K957" s="296">
        <v>1221.5</v>
      </c>
    </row>
    <row r="958" spans="2:11" ht="14.25" customHeight="1">
      <c r="B958" s="164" t="s">
        <v>288</v>
      </c>
      <c r="C958" s="295"/>
      <c r="D958" s="165" t="s">
        <v>225</v>
      </c>
      <c r="E958" s="165" t="s">
        <v>235</v>
      </c>
      <c r="F958" s="166" t="s">
        <v>529</v>
      </c>
      <c r="G958" s="165" t="s">
        <v>289</v>
      </c>
      <c r="H958" s="182"/>
      <c r="I958" s="296">
        <f aca="true" t="shared" si="174" ref="I958:K959">I959</f>
        <v>192.1</v>
      </c>
      <c r="J958" s="296">
        <f t="shared" si="174"/>
        <v>192.1</v>
      </c>
      <c r="K958" s="296">
        <f t="shared" si="174"/>
        <v>192.1</v>
      </c>
    </row>
    <row r="959" spans="2:11" ht="12.75" customHeight="1">
      <c r="B959" s="164" t="s">
        <v>290</v>
      </c>
      <c r="C959" s="304"/>
      <c r="D959" s="165" t="s">
        <v>225</v>
      </c>
      <c r="E959" s="165" t="s">
        <v>235</v>
      </c>
      <c r="F959" s="166" t="s">
        <v>529</v>
      </c>
      <c r="G959" s="165" t="s">
        <v>291</v>
      </c>
      <c r="H959" s="182"/>
      <c r="I959" s="296">
        <f t="shared" si="174"/>
        <v>192.1</v>
      </c>
      <c r="J959" s="296">
        <f t="shared" si="174"/>
        <v>192.1</v>
      </c>
      <c r="K959" s="296">
        <f t="shared" si="174"/>
        <v>192.1</v>
      </c>
    </row>
    <row r="960" spans="2:11" ht="12.75" customHeight="1">
      <c r="B960" s="167" t="s">
        <v>272</v>
      </c>
      <c r="C960" s="304"/>
      <c r="D960" s="165" t="s">
        <v>225</v>
      </c>
      <c r="E960" s="165" t="s">
        <v>235</v>
      </c>
      <c r="F960" s="166" t="s">
        <v>529</v>
      </c>
      <c r="G960" s="165" t="s">
        <v>291</v>
      </c>
      <c r="H960" s="182">
        <v>2</v>
      </c>
      <c r="I960" s="296">
        <v>192.1</v>
      </c>
      <c r="J960" s="296">
        <v>192.1</v>
      </c>
      <c r="K960" s="296">
        <v>192.1</v>
      </c>
    </row>
    <row r="961" spans="2:11" ht="14.25" customHeight="1">
      <c r="B961" s="164" t="s">
        <v>292</v>
      </c>
      <c r="C961" s="310"/>
      <c r="D961" s="165" t="s">
        <v>225</v>
      </c>
      <c r="E961" s="165" t="s">
        <v>235</v>
      </c>
      <c r="F961" s="166" t="s">
        <v>529</v>
      </c>
      <c r="G961" s="165" t="s">
        <v>293</v>
      </c>
      <c r="H961" s="182"/>
      <c r="I961" s="296">
        <f aca="true" t="shared" si="175" ref="I961:K962">I962</f>
        <v>10</v>
      </c>
      <c r="J961" s="296">
        <f t="shared" si="175"/>
        <v>0</v>
      </c>
      <c r="K961" s="296">
        <f t="shared" si="175"/>
        <v>0</v>
      </c>
    </row>
    <row r="962" spans="2:11" ht="12.75" customHeight="1">
      <c r="B962" s="164" t="s">
        <v>294</v>
      </c>
      <c r="C962" s="310"/>
      <c r="D962" s="165" t="s">
        <v>225</v>
      </c>
      <c r="E962" s="165" t="s">
        <v>235</v>
      </c>
      <c r="F962" s="166" t="s">
        <v>529</v>
      </c>
      <c r="G962" s="165" t="s">
        <v>295</v>
      </c>
      <c r="H962" s="182"/>
      <c r="I962" s="296">
        <f t="shared" si="175"/>
        <v>10</v>
      </c>
      <c r="J962" s="296">
        <f t="shared" si="175"/>
        <v>0</v>
      </c>
      <c r="K962" s="296">
        <f t="shared" si="175"/>
        <v>0</v>
      </c>
    </row>
    <row r="963" spans="2:11" ht="14.25" customHeight="1">
      <c r="B963" s="167" t="s">
        <v>272</v>
      </c>
      <c r="C963" s="310"/>
      <c r="D963" s="165" t="s">
        <v>225</v>
      </c>
      <c r="E963" s="165" t="s">
        <v>235</v>
      </c>
      <c r="F963" s="166" t="s">
        <v>529</v>
      </c>
      <c r="G963" s="165" t="s">
        <v>295</v>
      </c>
      <c r="H963" s="182">
        <v>2</v>
      </c>
      <c r="I963" s="296">
        <v>10</v>
      </c>
      <c r="J963" s="296"/>
      <c r="K963" s="296"/>
    </row>
    <row r="964" spans="2:11" ht="14.25" customHeight="1">
      <c r="B964" s="167" t="s">
        <v>276</v>
      </c>
      <c r="C964" s="295"/>
      <c r="D964" s="165" t="s">
        <v>225</v>
      </c>
      <c r="E964" s="165" t="s">
        <v>235</v>
      </c>
      <c r="F964" s="165" t="s">
        <v>277</v>
      </c>
      <c r="G964" s="165"/>
      <c r="H964" s="182"/>
      <c r="I964" s="296">
        <f>I965+I975</f>
        <v>3544</v>
      </c>
      <c r="J964" s="296">
        <f>J965</f>
        <v>2639.4</v>
      </c>
      <c r="K964" s="296">
        <f>K965</f>
        <v>2839.4</v>
      </c>
    </row>
    <row r="965" spans="2:11" ht="12.75" customHeight="1">
      <c r="B965" s="305" t="s">
        <v>302</v>
      </c>
      <c r="C965" s="304"/>
      <c r="D965" s="165" t="s">
        <v>225</v>
      </c>
      <c r="E965" s="165" t="s">
        <v>235</v>
      </c>
      <c r="F965" s="166" t="s">
        <v>303</v>
      </c>
      <c r="G965" s="165"/>
      <c r="H965" s="182"/>
      <c r="I965" s="296">
        <f>I966+I969+I972</f>
        <v>3455.1</v>
      </c>
      <c r="J965" s="296">
        <f>J966+J969+J972</f>
        <v>2639.4</v>
      </c>
      <c r="K965" s="296">
        <f>K966+K969+K972</f>
        <v>2839.4</v>
      </c>
    </row>
    <row r="966" spans="2:11" ht="40.5" customHeight="1">
      <c r="B966" s="306" t="s">
        <v>280</v>
      </c>
      <c r="C966" s="304"/>
      <c r="D966" s="165" t="s">
        <v>225</v>
      </c>
      <c r="E966" s="165" t="s">
        <v>235</v>
      </c>
      <c r="F966" s="166" t="s">
        <v>303</v>
      </c>
      <c r="G966" s="165" t="s">
        <v>281</v>
      </c>
      <c r="H966" s="182"/>
      <c r="I966" s="296">
        <f aca="true" t="shared" si="176" ref="I966:K967">I967</f>
        <v>3078.6</v>
      </c>
      <c r="J966" s="296">
        <f t="shared" si="176"/>
        <v>2511.3</v>
      </c>
      <c r="K966" s="296">
        <f t="shared" si="176"/>
        <v>2711.3</v>
      </c>
    </row>
    <row r="967" spans="2:11" ht="14.25" customHeight="1">
      <c r="B967" s="167" t="s">
        <v>282</v>
      </c>
      <c r="C967" s="310"/>
      <c r="D967" s="165" t="s">
        <v>225</v>
      </c>
      <c r="E967" s="165" t="s">
        <v>235</v>
      </c>
      <c r="F967" s="166" t="s">
        <v>303</v>
      </c>
      <c r="G967" s="165" t="s">
        <v>283</v>
      </c>
      <c r="H967" s="182"/>
      <c r="I967" s="296">
        <f t="shared" si="176"/>
        <v>3078.6</v>
      </c>
      <c r="J967" s="296">
        <f t="shared" si="176"/>
        <v>2511.3</v>
      </c>
      <c r="K967" s="296">
        <f t="shared" si="176"/>
        <v>2711.3</v>
      </c>
    </row>
    <row r="968" spans="2:11" ht="12.75" customHeight="1">
      <c r="B968" s="167" t="s">
        <v>272</v>
      </c>
      <c r="C968" s="304"/>
      <c r="D968" s="165" t="s">
        <v>225</v>
      </c>
      <c r="E968" s="165" t="s">
        <v>235</v>
      </c>
      <c r="F968" s="166" t="s">
        <v>303</v>
      </c>
      <c r="G968" s="165" t="s">
        <v>283</v>
      </c>
      <c r="H968" s="182">
        <v>2</v>
      </c>
      <c r="I968" s="296">
        <v>3078.6</v>
      </c>
      <c r="J968" s="296">
        <v>2511.3</v>
      </c>
      <c r="K968" s="296">
        <v>2711.3</v>
      </c>
    </row>
    <row r="969" spans="2:11" ht="12.75" customHeight="1">
      <c r="B969" s="164" t="s">
        <v>288</v>
      </c>
      <c r="C969" s="314"/>
      <c r="D969" s="165" t="s">
        <v>225</v>
      </c>
      <c r="E969" s="165" t="s">
        <v>235</v>
      </c>
      <c r="F969" s="166" t="s">
        <v>303</v>
      </c>
      <c r="G969" s="165" t="s">
        <v>289</v>
      </c>
      <c r="H969" s="182"/>
      <c r="I969" s="296">
        <f aca="true" t="shared" si="177" ref="I969:K970">I970</f>
        <v>370.9</v>
      </c>
      <c r="J969" s="296">
        <f t="shared" si="177"/>
        <v>128.1</v>
      </c>
      <c r="K969" s="296">
        <f t="shared" si="177"/>
        <v>128.1</v>
      </c>
    </row>
    <row r="970" spans="2:11" ht="12.75" customHeight="1">
      <c r="B970" s="164" t="s">
        <v>290</v>
      </c>
      <c r="C970" s="304"/>
      <c r="D970" s="165" t="s">
        <v>225</v>
      </c>
      <c r="E970" s="165" t="s">
        <v>235</v>
      </c>
      <c r="F970" s="166" t="s">
        <v>303</v>
      </c>
      <c r="G970" s="165" t="s">
        <v>291</v>
      </c>
      <c r="H970" s="182"/>
      <c r="I970" s="296">
        <f t="shared" si="177"/>
        <v>370.9</v>
      </c>
      <c r="J970" s="296">
        <f t="shared" si="177"/>
        <v>128.1</v>
      </c>
      <c r="K970" s="296">
        <f t="shared" si="177"/>
        <v>128.1</v>
      </c>
    </row>
    <row r="971" spans="2:12" ht="14.25" customHeight="1">
      <c r="B971" s="167" t="s">
        <v>272</v>
      </c>
      <c r="C971" s="304"/>
      <c r="D971" s="165" t="s">
        <v>225</v>
      </c>
      <c r="E971" s="165" t="s">
        <v>235</v>
      </c>
      <c r="F971" s="166" t="s">
        <v>303</v>
      </c>
      <c r="G971" s="165" t="s">
        <v>291</v>
      </c>
      <c r="H971" s="182">
        <v>2</v>
      </c>
      <c r="I971" s="296">
        <v>370.9</v>
      </c>
      <c r="J971" s="296">
        <v>128.1</v>
      </c>
      <c r="K971" s="296">
        <v>128.1</v>
      </c>
      <c r="L971" s="271">
        <v>4.4</v>
      </c>
    </row>
    <row r="972" spans="2:11" ht="12.75" customHeight="1">
      <c r="B972" s="164" t="s">
        <v>292</v>
      </c>
      <c r="C972" s="304"/>
      <c r="D972" s="165" t="s">
        <v>225</v>
      </c>
      <c r="E972" s="165" t="s">
        <v>235</v>
      </c>
      <c r="F972" s="166" t="s">
        <v>303</v>
      </c>
      <c r="G972" s="165" t="s">
        <v>293</v>
      </c>
      <c r="H972" s="182"/>
      <c r="I972" s="296">
        <f aca="true" t="shared" si="178" ref="I972:K973">I973</f>
        <v>5.6</v>
      </c>
      <c r="J972" s="296">
        <f t="shared" si="178"/>
        <v>0</v>
      </c>
      <c r="K972" s="296">
        <f t="shared" si="178"/>
        <v>0</v>
      </c>
    </row>
    <row r="973" spans="2:11" ht="14.25" customHeight="1">
      <c r="B973" s="164" t="s">
        <v>294</v>
      </c>
      <c r="C973" s="304"/>
      <c r="D973" s="165" t="s">
        <v>225</v>
      </c>
      <c r="E973" s="165" t="s">
        <v>235</v>
      </c>
      <c r="F973" s="166" t="s">
        <v>303</v>
      </c>
      <c r="G973" s="165" t="s">
        <v>295</v>
      </c>
      <c r="H973" s="182"/>
      <c r="I973" s="296">
        <f t="shared" si="178"/>
        <v>5.6</v>
      </c>
      <c r="J973" s="296">
        <f t="shared" si="178"/>
        <v>0</v>
      </c>
      <c r="K973" s="296">
        <f t="shared" si="178"/>
        <v>0</v>
      </c>
    </row>
    <row r="974" spans="2:12" ht="12.75" customHeight="1">
      <c r="B974" s="167" t="s">
        <v>272</v>
      </c>
      <c r="C974" s="295"/>
      <c r="D974" s="165" t="s">
        <v>225</v>
      </c>
      <c r="E974" s="165" t="s">
        <v>235</v>
      </c>
      <c r="F974" s="166" t="s">
        <v>303</v>
      </c>
      <c r="G974" s="165" t="s">
        <v>295</v>
      </c>
      <c r="H974" s="182">
        <v>2</v>
      </c>
      <c r="I974" s="296">
        <v>5.6</v>
      </c>
      <c r="J974" s="296"/>
      <c r="K974" s="296"/>
      <c r="L974" s="271">
        <v>-4.4</v>
      </c>
    </row>
    <row r="975" spans="2:11" ht="42" customHeight="1">
      <c r="B975" s="421" t="s">
        <v>284</v>
      </c>
      <c r="C975" s="295"/>
      <c r="D975" s="165" t="s">
        <v>225</v>
      </c>
      <c r="E975" s="165" t="s">
        <v>235</v>
      </c>
      <c r="F975" s="166" t="s">
        <v>285</v>
      </c>
      <c r="G975" s="165" t="s">
        <v>281</v>
      </c>
      <c r="H975" s="165"/>
      <c r="I975" s="296">
        <f>I977</f>
        <v>88.9</v>
      </c>
      <c r="J975" s="296">
        <f>J977</f>
        <v>0</v>
      </c>
      <c r="K975" s="296">
        <f>K977</f>
        <v>0</v>
      </c>
    </row>
    <row r="976" spans="2:11" ht="15.75" customHeight="1">
      <c r="B976" s="167" t="s">
        <v>282</v>
      </c>
      <c r="C976" s="304"/>
      <c r="D976" s="165" t="s">
        <v>225</v>
      </c>
      <c r="E976" s="165" t="s">
        <v>235</v>
      </c>
      <c r="F976" s="166" t="s">
        <v>285</v>
      </c>
      <c r="G976" s="165" t="s">
        <v>283</v>
      </c>
      <c r="H976" s="165"/>
      <c r="I976" s="296">
        <f>I977</f>
        <v>88.9</v>
      </c>
      <c r="J976" s="296">
        <f>J977</f>
        <v>0</v>
      </c>
      <c r="K976" s="296">
        <f>K977</f>
        <v>0</v>
      </c>
    </row>
    <row r="977" spans="2:11" ht="17.25" customHeight="1">
      <c r="B977" s="167" t="s">
        <v>273</v>
      </c>
      <c r="C977" s="304"/>
      <c r="D977" s="165" t="s">
        <v>225</v>
      </c>
      <c r="E977" s="165" t="s">
        <v>235</v>
      </c>
      <c r="F977" s="166" t="s">
        <v>285</v>
      </c>
      <c r="G977" s="165" t="s">
        <v>283</v>
      </c>
      <c r="H977" s="165" t="s">
        <v>332</v>
      </c>
      <c r="I977" s="296">
        <v>88.9</v>
      </c>
      <c r="J977" s="296"/>
      <c r="K977" s="296"/>
    </row>
    <row r="978" spans="2:11" ht="12.75" customHeight="1">
      <c r="B978" s="291" t="s">
        <v>242</v>
      </c>
      <c r="C978" s="304"/>
      <c r="D978" s="299" t="s">
        <v>243</v>
      </c>
      <c r="E978" s="299"/>
      <c r="F978" s="299"/>
      <c r="G978" s="299"/>
      <c r="H978" s="299"/>
      <c r="I978" s="290">
        <f>I979+I984</f>
        <v>497.3</v>
      </c>
      <c r="J978" s="290">
        <f>J979+J984</f>
        <v>566.6</v>
      </c>
      <c r="K978" s="290">
        <f>K979+K984</f>
        <v>539.6</v>
      </c>
    </row>
    <row r="979" spans="2:11" ht="12.75" customHeight="1">
      <c r="B979" s="315" t="s">
        <v>246</v>
      </c>
      <c r="C979" s="304"/>
      <c r="D979" s="302" t="s">
        <v>243</v>
      </c>
      <c r="E979" s="302" t="s">
        <v>247</v>
      </c>
      <c r="F979" s="166"/>
      <c r="G979" s="165"/>
      <c r="H979" s="165"/>
      <c r="I979" s="296">
        <f aca="true" t="shared" si="179" ref="I979:K982">I980</f>
        <v>30</v>
      </c>
      <c r="J979" s="296">
        <f t="shared" si="179"/>
        <v>30</v>
      </c>
      <c r="K979" s="296">
        <f t="shared" si="179"/>
        <v>30</v>
      </c>
    </row>
    <row r="980" spans="2:11" ht="18" customHeight="1">
      <c r="B980" s="164" t="s">
        <v>634</v>
      </c>
      <c r="C980" s="304"/>
      <c r="D980" s="165" t="s">
        <v>243</v>
      </c>
      <c r="E980" s="165" t="s">
        <v>247</v>
      </c>
      <c r="F980" s="166" t="s">
        <v>277</v>
      </c>
      <c r="G980" s="165"/>
      <c r="H980" s="165"/>
      <c r="I980" s="296">
        <f t="shared" si="179"/>
        <v>30</v>
      </c>
      <c r="J980" s="296">
        <f t="shared" si="179"/>
        <v>30</v>
      </c>
      <c r="K980" s="296">
        <f t="shared" si="179"/>
        <v>30</v>
      </c>
    </row>
    <row r="981" spans="2:11" ht="12.75" customHeight="1">
      <c r="B981" s="167" t="s">
        <v>320</v>
      </c>
      <c r="C981" s="304"/>
      <c r="D981" s="165" t="s">
        <v>243</v>
      </c>
      <c r="E981" s="165" t="s">
        <v>247</v>
      </c>
      <c r="F981" s="166" t="s">
        <v>558</v>
      </c>
      <c r="G981" s="165" t="s">
        <v>319</v>
      </c>
      <c r="H981" s="165"/>
      <c r="I981" s="296">
        <f t="shared" si="179"/>
        <v>30</v>
      </c>
      <c r="J981" s="296">
        <f t="shared" si="179"/>
        <v>30</v>
      </c>
      <c r="K981" s="296">
        <f t="shared" si="179"/>
        <v>30</v>
      </c>
    </row>
    <row r="982" spans="2:11" ht="14.25" customHeight="1">
      <c r="B982" s="167" t="s">
        <v>322</v>
      </c>
      <c r="C982" s="304"/>
      <c r="D982" s="165" t="s">
        <v>243</v>
      </c>
      <c r="E982" s="165" t="s">
        <v>247</v>
      </c>
      <c r="F982" s="166" t="s">
        <v>558</v>
      </c>
      <c r="G982" s="165" t="s">
        <v>321</v>
      </c>
      <c r="H982" s="165"/>
      <c r="I982" s="296">
        <f t="shared" si="179"/>
        <v>30</v>
      </c>
      <c r="J982" s="296">
        <f t="shared" si="179"/>
        <v>30</v>
      </c>
      <c r="K982" s="296">
        <f t="shared" si="179"/>
        <v>30</v>
      </c>
    </row>
    <row r="983" spans="2:11" ht="12.75" customHeight="1">
      <c r="B983" s="167" t="s">
        <v>272</v>
      </c>
      <c r="C983" s="304"/>
      <c r="D983" s="165" t="s">
        <v>243</v>
      </c>
      <c r="E983" s="165" t="s">
        <v>247</v>
      </c>
      <c r="F983" s="166" t="s">
        <v>558</v>
      </c>
      <c r="G983" s="165" t="s">
        <v>321</v>
      </c>
      <c r="H983" s="165">
        <v>2</v>
      </c>
      <c r="I983" s="296">
        <v>30</v>
      </c>
      <c r="J983" s="296">
        <v>30</v>
      </c>
      <c r="K983" s="296">
        <v>30</v>
      </c>
    </row>
    <row r="984" spans="2:11" ht="12.75" customHeight="1">
      <c r="B984" s="315" t="s">
        <v>248</v>
      </c>
      <c r="C984" s="304"/>
      <c r="D984" s="302" t="s">
        <v>243</v>
      </c>
      <c r="E984" s="302" t="s">
        <v>249</v>
      </c>
      <c r="F984" s="166"/>
      <c r="G984" s="165"/>
      <c r="H984" s="165"/>
      <c r="I984" s="296">
        <f>I985+I992</f>
        <v>467.3</v>
      </c>
      <c r="J984" s="296">
        <f>J985+J992</f>
        <v>536.6</v>
      </c>
      <c r="K984" s="296">
        <f>K985+K992</f>
        <v>509.6</v>
      </c>
    </row>
    <row r="985" spans="2:11" ht="15.75" customHeight="1" hidden="1">
      <c r="B985" s="287" t="s">
        <v>625</v>
      </c>
      <c r="C985" s="304"/>
      <c r="D985" s="182">
        <v>1000</v>
      </c>
      <c r="E985" s="182">
        <v>1004</v>
      </c>
      <c r="F985" s="166" t="s">
        <v>569</v>
      </c>
      <c r="G985" s="165"/>
      <c r="H985" s="165"/>
      <c r="I985" s="296">
        <f aca="true" t="shared" si="180" ref="I985:K988">I986</f>
        <v>0</v>
      </c>
      <c r="J985" s="296">
        <f t="shared" si="180"/>
        <v>0</v>
      </c>
      <c r="K985" s="296">
        <f t="shared" si="180"/>
        <v>0</v>
      </c>
    </row>
    <row r="986" spans="2:11" ht="27.75" customHeight="1" hidden="1">
      <c r="B986" s="344" t="s">
        <v>570</v>
      </c>
      <c r="C986" s="304"/>
      <c r="D986" s="182">
        <v>1000</v>
      </c>
      <c r="E986" s="182">
        <v>1004</v>
      </c>
      <c r="F986" s="317" t="s">
        <v>569</v>
      </c>
      <c r="G986" s="165"/>
      <c r="H986" s="165"/>
      <c r="I986" s="296">
        <f t="shared" si="180"/>
        <v>0</v>
      </c>
      <c r="J986" s="296">
        <f t="shared" si="180"/>
        <v>0</v>
      </c>
      <c r="K986" s="296">
        <f t="shared" si="180"/>
        <v>0</v>
      </c>
    </row>
    <row r="987" spans="2:11" ht="12.75" customHeight="1" hidden="1">
      <c r="B987" s="422" t="s">
        <v>571</v>
      </c>
      <c r="C987" s="304"/>
      <c r="D987" s="182">
        <v>1000</v>
      </c>
      <c r="E987" s="182">
        <v>1004</v>
      </c>
      <c r="F987" s="317" t="s">
        <v>572</v>
      </c>
      <c r="G987" s="165"/>
      <c r="H987" s="165"/>
      <c r="I987" s="296">
        <f t="shared" si="180"/>
        <v>0</v>
      </c>
      <c r="J987" s="296">
        <f t="shared" si="180"/>
        <v>0</v>
      </c>
      <c r="K987" s="296">
        <f t="shared" si="180"/>
        <v>0</v>
      </c>
    </row>
    <row r="988" spans="2:11" ht="12.75" customHeight="1" hidden="1">
      <c r="B988" s="167" t="s">
        <v>320</v>
      </c>
      <c r="C988" s="304"/>
      <c r="D988" s="182">
        <v>1000</v>
      </c>
      <c r="E988" s="182">
        <v>1004</v>
      </c>
      <c r="F988" s="317" t="s">
        <v>572</v>
      </c>
      <c r="G988" s="165" t="s">
        <v>319</v>
      </c>
      <c r="H988" s="165"/>
      <c r="I988" s="296">
        <f t="shared" si="180"/>
        <v>0</v>
      </c>
      <c r="J988" s="296">
        <f t="shared" si="180"/>
        <v>0</v>
      </c>
      <c r="K988" s="296">
        <f t="shared" si="180"/>
        <v>0</v>
      </c>
    </row>
    <row r="989" spans="2:11" ht="14.25" customHeight="1" hidden="1">
      <c r="B989" s="167" t="s">
        <v>322</v>
      </c>
      <c r="C989" s="304"/>
      <c r="D989" s="182">
        <v>1000</v>
      </c>
      <c r="E989" s="182">
        <v>1004</v>
      </c>
      <c r="F989" s="317" t="s">
        <v>572</v>
      </c>
      <c r="G989" s="165" t="s">
        <v>321</v>
      </c>
      <c r="H989" s="165"/>
      <c r="I989" s="296">
        <f>I990+I991</f>
        <v>0</v>
      </c>
      <c r="J989" s="296">
        <f>J990+J991</f>
        <v>0</v>
      </c>
      <c r="K989" s="296">
        <f>K990+K991</f>
        <v>0</v>
      </c>
    </row>
    <row r="990" spans="2:11" ht="12.75" customHeight="1" hidden="1">
      <c r="B990" s="167" t="s">
        <v>272</v>
      </c>
      <c r="C990" s="372"/>
      <c r="D990" s="182">
        <v>1000</v>
      </c>
      <c r="E990" s="182">
        <v>1004</v>
      </c>
      <c r="F990" s="317" t="s">
        <v>572</v>
      </c>
      <c r="G990" s="165" t="s">
        <v>321</v>
      </c>
      <c r="H990" s="165" t="s">
        <v>296</v>
      </c>
      <c r="I990" s="296"/>
      <c r="J990" s="296"/>
      <c r="K990" s="296"/>
    </row>
    <row r="991" spans="2:11" ht="12.75" customHeight="1" hidden="1">
      <c r="B991" s="167" t="s">
        <v>273</v>
      </c>
      <c r="C991" s="372"/>
      <c r="D991" s="182">
        <v>1000</v>
      </c>
      <c r="E991" s="182">
        <v>1004</v>
      </c>
      <c r="F991" s="317" t="s">
        <v>572</v>
      </c>
      <c r="G991" s="165" t="s">
        <v>321</v>
      </c>
      <c r="H991" s="165" t="s">
        <v>332</v>
      </c>
      <c r="I991" s="296"/>
      <c r="J991" s="296"/>
      <c r="K991" s="296"/>
    </row>
    <row r="992" spans="2:11" ht="40.5" customHeight="1">
      <c r="B992" s="313" t="s">
        <v>576</v>
      </c>
      <c r="C992" s="372"/>
      <c r="D992" s="182">
        <v>1000</v>
      </c>
      <c r="E992" s="182">
        <v>1004</v>
      </c>
      <c r="F992" s="166" t="s">
        <v>577</v>
      </c>
      <c r="G992" s="299"/>
      <c r="H992" s="299"/>
      <c r="I992" s="296">
        <f aca="true" t="shared" si="181" ref="I992:K994">I993</f>
        <v>467.3</v>
      </c>
      <c r="J992" s="296">
        <f t="shared" si="181"/>
        <v>536.6</v>
      </c>
      <c r="K992" s="296">
        <f t="shared" si="181"/>
        <v>509.6</v>
      </c>
    </row>
    <row r="993" spans="2:11" ht="12.75" customHeight="1">
      <c r="B993" s="167" t="s">
        <v>320</v>
      </c>
      <c r="C993" s="372"/>
      <c r="D993" s="182">
        <v>1000</v>
      </c>
      <c r="E993" s="182">
        <v>1004</v>
      </c>
      <c r="F993" s="166" t="s">
        <v>577</v>
      </c>
      <c r="G993" s="165" t="s">
        <v>319</v>
      </c>
      <c r="H993" s="299"/>
      <c r="I993" s="296">
        <f t="shared" si="181"/>
        <v>467.3</v>
      </c>
      <c r="J993" s="296">
        <f t="shared" si="181"/>
        <v>536.6</v>
      </c>
      <c r="K993" s="296">
        <f t="shared" si="181"/>
        <v>509.6</v>
      </c>
    </row>
    <row r="994" spans="2:11" ht="12.75" customHeight="1">
      <c r="B994" s="167" t="s">
        <v>322</v>
      </c>
      <c r="C994" s="372"/>
      <c r="D994" s="182">
        <v>1000</v>
      </c>
      <c r="E994" s="182">
        <v>1004</v>
      </c>
      <c r="F994" s="166" t="s">
        <v>577</v>
      </c>
      <c r="G994" s="165" t="s">
        <v>321</v>
      </c>
      <c r="H994" s="299"/>
      <c r="I994" s="296">
        <f t="shared" si="181"/>
        <v>467.3</v>
      </c>
      <c r="J994" s="296">
        <f t="shared" si="181"/>
        <v>536.6</v>
      </c>
      <c r="K994" s="296">
        <f t="shared" si="181"/>
        <v>509.6</v>
      </c>
    </row>
    <row r="995" spans="2:11" ht="12.75" customHeight="1">
      <c r="B995" s="167" t="s">
        <v>273</v>
      </c>
      <c r="C995" s="372"/>
      <c r="D995" s="182">
        <v>1000</v>
      </c>
      <c r="E995" s="182">
        <v>1004</v>
      </c>
      <c r="F995" s="166" t="s">
        <v>577</v>
      </c>
      <c r="G995" s="165" t="s">
        <v>321</v>
      </c>
      <c r="H995" s="165">
        <v>3</v>
      </c>
      <c r="I995" s="296">
        <v>467.3</v>
      </c>
      <c r="J995" s="296">
        <v>536.6</v>
      </c>
      <c r="K995" s="296">
        <v>509.6</v>
      </c>
    </row>
    <row r="996" spans="2:11" ht="12.75" customHeight="1">
      <c r="B996" s="315" t="s">
        <v>254</v>
      </c>
      <c r="C996" s="304"/>
      <c r="D996" s="302" t="s">
        <v>253</v>
      </c>
      <c r="E996" s="302" t="s">
        <v>255</v>
      </c>
      <c r="F996" s="299"/>
      <c r="G996" s="299"/>
      <c r="H996" s="299"/>
      <c r="I996" s="290">
        <f aca="true" t="shared" si="182" ref="I996:K997">I997</f>
        <v>352</v>
      </c>
      <c r="J996" s="290">
        <f t="shared" si="182"/>
        <v>352</v>
      </c>
      <c r="K996" s="290">
        <f t="shared" si="182"/>
        <v>352</v>
      </c>
    </row>
    <row r="997" spans="2:11" ht="26.25" customHeight="1">
      <c r="B997" s="330" t="s">
        <v>592</v>
      </c>
      <c r="C997" s="372"/>
      <c r="D997" s="165" t="s">
        <v>253</v>
      </c>
      <c r="E997" s="165" t="s">
        <v>255</v>
      </c>
      <c r="F997" s="166" t="s">
        <v>593</v>
      </c>
      <c r="G997" s="165"/>
      <c r="H997" s="165"/>
      <c r="I997" s="296">
        <f t="shared" si="182"/>
        <v>352</v>
      </c>
      <c r="J997" s="296">
        <f t="shared" si="182"/>
        <v>352</v>
      </c>
      <c r="K997" s="296">
        <f t="shared" si="182"/>
        <v>352</v>
      </c>
    </row>
    <row r="998" spans="2:11" ht="12.75" customHeight="1">
      <c r="B998" s="167" t="s">
        <v>300</v>
      </c>
      <c r="C998" s="372"/>
      <c r="D998" s="165" t="s">
        <v>253</v>
      </c>
      <c r="E998" s="165" t="s">
        <v>255</v>
      </c>
      <c r="F998" s="166" t="s">
        <v>596</v>
      </c>
      <c r="G998" s="165"/>
      <c r="H998" s="165"/>
      <c r="I998" s="296">
        <f>I999+I1005+I1002</f>
        <v>352</v>
      </c>
      <c r="J998" s="296">
        <f>J999+J1005</f>
        <v>352</v>
      </c>
      <c r="K998" s="296">
        <f>K999+K1005</f>
        <v>352</v>
      </c>
    </row>
    <row r="999" spans="2:11" ht="12.75" customHeight="1">
      <c r="B999" s="164" t="s">
        <v>288</v>
      </c>
      <c r="C999" s="372"/>
      <c r="D999" s="165" t="s">
        <v>253</v>
      </c>
      <c r="E999" s="165" t="s">
        <v>255</v>
      </c>
      <c r="F999" s="166" t="s">
        <v>596</v>
      </c>
      <c r="G999" s="165" t="s">
        <v>289</v>
      </c>
      <c r="H999" s="165"/>
      <c r="I999" s="296">
        <f aca="true" t="shared" si="183" ref="I999:K1000">I1000</f>
        <v>327</v>
      </c>
      <c r="J999" s="296">
        <f t="shared" si="183"/>
        <v>327</v>
      </c>
      <c r="K999" s="296">
        <f t="shared" si="183"/>
        <v>327</v>
      </c>
    </row>
    <row r="1000" spans="2:11" ht="12.75" customHeight="1">
      <c r="B1000" s="164" t="s">
        <v>290</v>
      </c>
      <c r="C1000" s="372"/>
      <c r="D1000" s="165" t="s">
        <v>253</v>
      </c>
      <c r="E1000" s="165" t="s">
        <v>255</v>
      </c>
      <c r="F1000" s="166" t="s">
        <v>596</v>
      </c>
      <c r="G1000" s="165" t="s">
        <v>291</v>
      </c>
      <c r="H1000" s="165"/>
      <c r="I1000" s="296">
        <f t="shared" si="183"/>
        <v>327</v>
      </c>
      <c r="J1000" s="296">
        <f t="shared" si="183"/>
        <v>327</v>
      </c>
      <c r="K1000" s="296">
        <f t="shared" si="183"/>
        <v>327</v>
      </c>
    </row>
    <row r="1001" spans="2:11" ht="12.75" customHeight="1">
      <c r="B1001" s="307" t="s">
        <v>272</v>
      </c>
      <c r="C1001" s="372"/>
      <c r="D1001" s="165" t="s">
        <v>253</v>
      </c>
      <c r="E1001" s="165" t="s">
        <v>255</v>
      </c>
      <c r="F1001" s="166" t="s">
        <v>596</v>
      </c>
      <c r="G1001" s="165" t="s">
        <v>291</v>
      </c>
      <c r="H1001" s="165" t="s">
        <v>296</v>
      </c>
      <c r="I1001" s="296">
        <v>327</v>
      </c>
      <c r="J1001" s="296">
        <v>327</v>
      </c>
      <c r="K1001" s="296">
        <v>327</v>
      </c>
    </row>
    <row r="1002" spans="2:11" ht="12.75" customHeight="1" hidden="1">
      <c r="B1002" s="167" t="s">
        <v>320</v>
      </c>
      <c r="C1002" s="372"/>
      <c r="D1002" s="165" t="s">
        <v>253</v>
      </c>
      <c r="E1002" s="165" t="s">
        <v>255</v>
      </c>
      <c r="F1002" s="166" t="s">
        <v>596</v>
      </c>
      <c r="G1002" s="165" t="s">
        <v>319</v>
      </c>
      <c r="H1002" s="165"/>
      <c r="I1002" s="296">
        <f aca="true" t="shared" si="184" ref="I1002:K1003">I1003</f>
        <v>0</v>
      </c>
      <c r="J1002" s="296">
        <f t="shared" si="184"/>
        <v>0</v>
      </c>
      <c r="K1002" s="296">
        <f t="shared" si="184"/>
        <v>0</v>
      </c>
    </row>
    <row r="1003" spans="2:11" ht="12.75" customHeight="1" hidden="1">
      <c r="B1003" s="307" t="s">
        <v>597</v>
      </c>
      <c r="C1003" s="372"/>
      <c r="D1003" s="165" t="s">
        <v>253</v>
      </c>
      <c r="E1003" s="165" t="s">
        <v>255</v>
      </c>
      <c r="F1003" s="166" t="s">
        <v>596</v>
      </c>
      <c r="G1003" s="165" t="s">
        <v>324</v>
      </c>
      <c r="H1003" s="165"/>
      <c r="I1003" s="296">
        <f t="shared" si="184"/>
        <v>0</v>
      </c>
      <c r="J1003" s="296">
        <f t="shared" si="184"/>
        <v>0</v>
      </c>
      <c r="K1003" s="296">
        <f t="shared" si="184"/>
        <v>0</v>
      </c>
    </row>
    <row r="1004" spans="2:11" ht="12.75" customHeight="1" hidden="1">
      <c r="B1004" s="307" t="s">
        <v>597</v>
      </c>
      <c r="C1004" s="372"/>
      <c r="D1004" s="165" t="s">
        <v>253</v>
      </c>
      <c r="E1004" s="165" t="s">
        <v>255</v>
      </c>
      <c r="F1004" s="166" t="s">
        <v>596</v>
      </c>
      <c r="G1004" s="165" t="s">
        <v>324</v>
      </c>
      <c r="H1004" s="165" t="s">
        <v>296</v>
      </c>
      <c r="I1004" s="296"/>
      <c r="J1004" s="296"/>
      <c r="K1004" s="296"/>
    </row>
    <row r="1005" spans="2:11" ht="12.75" customHeight="1">
      <c r="B1005" s="339" t="s">
        <v>292</v>
      </c>
      <c r="C1005" s="372"/>
      <c r="D1005" s="165" t="s">
        <v>253</v>
      </c>
      <c r="E1005" s="165" t="s">
        <v>255</v>
      </c>
      <c r="F1005" s="166" t="s">
        <v>596</v>
      </c>
      <c r="G1005" s="165" t="s">
        <v>293</v>
      </c>
      <c r="H1005" s="165"/>
      <c r="I1005" s="296">
        <f aca="true" t="shared" si="185" ref="I1005:K1006">I1006</f>
        <v>25</v>
      </c>
      <c r="J1005" s="296">
        <f t="shared" si="185"/>
        <v>25</v>
      </c>
      <c r="K1005" s="296">
        <f t="shared" si="185"/>
        <v>25</v>
      </c>
    </row>
    <row r="1006" spans="2:11" ht="12.75" customHeight="1">
      <c r="B1006" s="339" t="s">
        <v>294</v>
      </c>
      <c r="C1006" s="372"/>
      <c r="D1006" s="165" t="s">
        <v>253</v>
      </c>
      <c r="E1006" s="165" t="s">
        <v>255</v>
      </c>
      <c r="F1006" s="166" t="s">
        <v>596</v>
      </c>
      <c r="G1006" s="165" t="s">
        <v>295</v>
      </c>
      <c r="H1006" s="165"/>
      <c r="I1006" s="296">
        <f t="shared" si="185"/>
        <v>25</v>
      </c>
      <c r="J1006" s="296">
        <f t="shared" si="185"/>
        <v>25</v>
      </c>
      <c r="K1006" s="296">
        <f t="shared" si="185"/>
        <v>25</v>
      </c>
    </row>
    <row r="1007" spans="2:11" ht="12.75" customHeight="1">
      <c r="B1007" s="307" t="s">
        <v>272</v>
      </c>
      <c r="C1007" s="372"/>
      <c r="D1007" s="165" t="s">
        <v>253</v>
      </c>
      <c r="E1007" s="165" t="s">
        <v>255</v>
      </c>
      <c r="F1007" s="166" t="s">
        <v>596</v>
      </c>
      <c r="G1007" s="165" t="s">
        <v>295</v>
      </c>
      <c r="H1007" s="165" t="s">
        <v>296</v>
      </c>
      <c r="I1007" s="296">
        <v>25</v>
      </c>
      <c r="J1007" s="296">
        <v>25</v>
      </c>
      <c r="K1007" s="296">
        <v>25</v>
      </c>
    </row>
    <row r="1008" spans="2:14" ht="15.75" customHeight="1">
      <c r="B1008" s="330" t="s">
        <v>635</v>
      </c>
      <c r="C1008" s="423">
        <v>908</v>
      </c>
      <c r="D1008" s="385"/>
      <c r="E1008" s="385"/>
      <c r="F1008" s="385"/>
      <c r="G1008" s="385"/>
      <c r="H1008" s="385"/>
      <c r="I1008" s="290">
        <f>I1037+I1021+I1015</f>
        <v>21940</v>
      </c>
      <c r="J1008" s="290">
        <f>J1009+J1037+J1021</f>
        <v>12216.5</v>
      </c>
      <c r="K1008" s="290">
        <f>K1009+K1037+K1021</f>
        <v>12667</v>
      </c>
      <c r="L1008" s="294">
        <f>L1103+L1029+L1076+L1020+L1058+L1100+L1106+L1109+L1046</f>
        <v>1738.2</v>
      </c>
      <c r="M1008" s="271">
        <f>L1029+L1058+L1100+L1103</f>
        <v>1718.2</v>
      </c>
      <c r="N1008" s="271">
        <v>2</v>
      </c>
    </row>
    <row r="1009" spans="2:11" ht="12.75" customHeight="1" hidden="1">
      <c r="B1009" s="291" t="s">
        <v>224</v>
      </c>
      <c r="C1009" s="367"/>
      <c r="D1009" s="299" t="s">
        <v>225</v>
      </c>
      <c r="E1009" s="413"/>
      <c r="F1009" s="299"/>
      <c r="G1009" s="299"/>
      <c r="H1009" s="299"/>
      <c r="I1009" s="296"/>
      <c r="J1009" s="296"/>
      <c r="K1009" s="296"/>
    </row>
    <row r="1010" spans="2:11" ht="12.75" customHeight="1" hidden="1">
      <c r="B1010" s="287" t="s">
        <v>271</v>
      </c>
      <c r="C1010" s="367"/>
      <c r="D1010" s="299"/>
      <c r="E1010" s="413"/>
      <c r="F1010" s="299"/>
      <c r="G1010" s="299"/>
      <c r="H1010" s="299" t="s">
        <v>531</v>
      </c>
      <c r="I1010" s="296">
        <f>I1045+I1057</f>
        <v>0</v>
      </c>
      <c r="J1010" s="296">
        <f>J1045+J1057</f>
        <v>0</v>
      </c>
      <c r="K1010" s="296">
        <f>K1045+K1057</f>
        <v>0</v>
      </c>
    </row>
    <row r="1011" spans="2:14" ht="12.75" customHeight="1">
      <c r="B1011" s="287" t="s">
        <v>272</v>
      </c>
      <c r="C1011" s="367"/>
      <c r="D1011" s="299"/>
      <c r="E1011" s="413"/>
      <c r="F1011" s="299"/>
      <c r="G1011" s="299"/>
      <c r="H1011" s="299" t="s">
        <v>296</v>
      </c>
      <c r="I1011" s="296">
        <f>I1029+I1046+I1058+I1062+I1089+I1092+I1095+I1100+I1103+I1106+I1050+I1034+I1071+I1080+I1076+I1020</f>
        <v>19618.399999999998</v>
      </c>
      <c r="J1011" s="296">
        <f>J1029+J1046+J1058+J1062+J1089+J1092+J1095+J1100+J1103+J1106+J1050+J1034+J1071+J1080</f>
        <v>12216.5</v>
      </c>
      <c r="K1011" s="296">
        <f>K1029+K1046+K1058+K1062+K1089+K1092+K1095+K1100+K1103+K1106+K1050+K1034+K1071+K1080</f>
        <v>12217</v>
      </c>
      <c r="N1011" s="271">
        <v>3</v>
      </c>
    </row>
    <row r="1012" spans="2:14" ht="12.75" customHeight="1">
      <c r="B1012" s="287" t="s">
        <v>273</v>
      </c>
      <c r="C1012" s="367"/>
      <c r="D1012" s="299"/>
      <c r="E1012" s="413"/>
      <c r="F1012" s="299"/>
      <c r="G1012" s="299"/>
      <c r="H1012" s="299" t="s">
        <v>332</v>
      </c>
      <c r="I1012" s="296">
        <f>I1066+I1109+I1051+I1035+I1072+I1081</f>
        <v>900.5</v>
      </c>
      <c r="J1012" s="296">
        <f>J1066+J1109+J1051+J1035+J1072+J1081</f>
        <v>0</v>
      </c>
      <c r="K1012" s="296">
        <f>K1066+K1109+K1051+K1035+K1072+K1081</f>
        <v>450</v>
      </c>
      <c r="N1012" s="271">
        <v>4</v>
      </c>
    </row>
    <row r="1013" spans="2:11" ht="12.75" customHeight="1">
      <c r="B1013" s="287" t="s">
        <v>274</v>
      </c>
      <c r="C1013" s="367"/>
      <c r="D1013" s="299"/>
      <c r="E1013" s="413"/>
      <c r="F1013" s="299"/>
      <c r="G1013" s="299"/>
      <c r="H1013" s="299" t="s">
        <v>306</v>
      </c>
      <c r="I1013" s="296">
        <f>I1052+I1036+I1082</f>
        <v>1421.1</v>
      </c>
      <c r="J1013" s="296">
        <f>J1052+J1036+J1082</f>
        <v>0</v>
      </c>
      <c r="K1013" s="296">
        <f>K1052+K1036+K1082</f>
        <v>0</v>
      </c>
    </row>
    <row r="1014" spans="2:11" ht="12.75" customHeight="1" hidden="1">
      <c r="B1014" s="287" t="s">
        <v>275</v>
      </c>
      <c r="C1014" s="367"/>
      <c r="D1014" s="299"/>
      <c r="E1014" s="413"/>
      <c r="F1014" s="299"/>
      <c r="G1014" s="299"/>
      <c r="H1014" s="299" t="s">
        <v>532</v>
      </c>
      <c r="I1014" s="296"/>
      <c r="J1014" s="296"/>
      <c r="K1014" s="296"/>
    </row>
    <row r="1015" spans="2:11" ht="12.75" customHeight="1">
      <c r="B1015" s="291" t="s">
        <v>184</v>
      </c>
      <c r="C1015" s="314"/>
      <c r="D1015" s="299" t="s">
        <v>185</v>
      </c>
      <c r="E1015" s="299"/>
      <c r="F1015" s="407"/>
      <c r="G1015" s="299"/>
      <c r="H1015" s="299"/>
      <c r="I1015" s="290">
        <f aca="true" t="shared" si="186" ref="I1015:K1019">I1016</f>
        <v>333.6</v>
      </c>
      <c r="J1015" s="290">
        <f t="shared" si="186"/>
        <v>0</v>
      </c>
      <c r="K1015" s="290">
        <f t="shared" si="186"/>
        <v>0</v>
      </c>
    </row>
    <row r="1016" spans="2:11" ht="12.75" customHeight="1">
      <c r="B1016" s="311" t="s">
        <v>198</v>
      </c>
      <c r="C1016" s="314"/>
      <c r="D1016" s="302" t="s">
        <v>185</v>
      </c>
      <c r="E1016" s="302" t="s">
        <v>199</v>
      </c>
      <c r="F1016" s="408"/>
      <c r="G1016" s="165"/>
      <c r="H1016" s="299"/>
      <c r="I1016" s="296">
        <f t="shared" si="186"/>
        <v>333.6</v>
      </c>
      <c r="J1016" s="296">
        <f t="shared" si="186"/>
        <v>0</v>
      </c>
      <c r="K1016" s="296">
        <f t="shared" si="186"/>
        <v>0</v>
      </c>
    </row>
    <row r="1017" spans="2:11" ht="28.5">
      <c r="B1017" s="82" t="s">
        <v>341</v>
      </c>
      <c r="C1017" s="367"/>
      <c r="D1017" s="102" t="s">
        <v>185</v>
      </c>
      <c r="E1017" s="102" t="s">
        <v>199</v>
      </c>
      <c r="F1017" s="165" t="s">
        <v>277</v>
      </c>
      <c r="G1017" s="299"/>
      <c r="H1017" s="299"/>
      <c r="I1017" s="296">
        <f t="shared" si="186"/>
        <v>333.6</v>
      </c>
      <c r="J1017" s="296">
        <f t="shared" si="186"/>
        <v>0</v>
      </c>
      <c r="K1017" s="296">
        <f t="shared" si="186"/>
        <v>0</v>
      </c>
    </row>
    <row r="1018" spans="2:11" ht="12.75" customHeight="1">
      <c r="B1018" s="412" t="s">
        <v>288</v>
      </c>
      <c r="C1018" s="367"/>
      <c r="D1018" s="102" t="s">
        <v>185</v>
      </c>
      <c r="E1018" s="102" t="s">
        <v>199</v>
      </c>
      <c r="F1018" s="150" t="s">
        <v>342</v>
      </c>
      <c r="G1018" s="96">
        <v>200</v>
      </c>
      <c r="H1018" s="96"/>
      <c r="I1018" s="296">
        <f t="shared" si="186"/>
        <v>333.6</v>
      </c>
      <c r="J1018" s="296">
        <f t="shared" si="186"/>
        <v>0</v>
      </c>
      <c r="K1018" s="296">
        <f t="shared" si="186"/>
        <v>0</v>
      </c>
    </row>
    <row r="1019" spans="2:11" ht="12.75" customHeight="1">
      <c r="B1019" s="412" t="s">
        <v>290</v>
      </c>
      <c r="C1019" s="367"/>
      <c r="D1019" s="102" t="s">
        <v>185</v>
      </c>
      <c r="E1019" s="102" t="s">
        <v>199</v>
      </c>
      <c r="F1019" s="150" t="s">
        <v>342</v>
      </c>
      <c r="G1019" s="96">
        <v>240</v>
      </c>
      <c r="H1019" s="96"/>
      <c r="I1019" s="296">
        <f t="shared" si="186"/>
        <v>333.6</v>
      </c>
      <c r="J1019" s="296">
        <f t="shared" si="186"/>
        <v>0</v>
      </c>
      <c r="K1019" s="296">
        <f t="shared" si="186"/>
        <v>0</v>
      </c>
    </row>
    <row r="1020" spans="2:11" ht="12.75" customHeight="1">
      <c r="B1020" s="211" t="s">
        <v>272</v>
      </c>
      <c r="C1020" s="367"/>
      <c r="D1020" s="102" t="s">
        <v>185</v>
      </c>
      <c r="E1020" s="102" t="s">
        <v>199</v>
      </c>
      <c r="F1020" s="150" t="s">
        <v>342</v>
      </c>
      <c r="G1020" s="96">
        <v>240</v>
      </c>
      <c r="H1020" s="96">
        <v>2</v>
      </c>
      <c r="I1020" s="296">
        <v>333.6</v>
      </c>
      <c r="J1020" s="296"/>
      <c r="K1020" s="296"/>
    </row>
    <row r="1021" spans="2:11" ht="12.75" customHeight="1">
      <c r="B1021" s="291" t="s">
        <v>224</v>
      </c>
      <c r="C1021" s="367"/>
      <c r="D1021" s="299"/>
      <c r="E1021" s="413"/>
      <c r="F1021" s="299"/>
      <c r="G1021" s="299"/>
      <c r="H1021" s="299"/>
      <c r="I1021" s="290">
        <f>I1022</f>
        <v>6967</v>
      </c>
      <c r="J1021" s="290">
        <f>J1022</f>
        <v>3281.5</v>
      </c>
      <c r="K1021" s="290">
        <f>K1022</f>
        <v>3281.5</v>
      </c>
    </row>
    <row r="1022" spans="2:11" ht="12.75" customHeight="1">
      <c r="B1022" s="416" t="s">
        <v>491</v>
      </c>
      <c r="C1022" s="372"/>
      <c r="D1022" s="302" t="s">
        <v>225</v>
      </c>
      <c r="E1022" s="302" t="s">
        <v>231</v>
      </c>
      <c r="F1022" s="312"/>
      <c r="G1022" s="312"/>
      <c r="H1022" s="312"/>
      <c r="I1022" s="296">
        <f>I1023+I1030</f>
        <v>6967</v>
      </c>
      <c r="J1022" s="296">
        <f>J1023+J1030</f>
        <v>3281.5</v>
      </c>
      <c r="K1022" s="296">
        <f>K1023+K1030</f>
        <v>3281.5</v>
      </c>
    </row>
    <row r="1023" spans="2:11" ht="28.5" customHeight="1">
      <c r="B1023" s="330" t="s">
        <v>505</v>
      </c>
      <c r="C1023" s="372"/>
      <c r="D1023" s="165" t="s">
        <v>225</v>
      </c>
      <c r="E1023" s="165" t="s">
        <v>231</v>
      </c>
      <c r="F1023" s="81" t="s">
        <v>506</v>
      </c>
      <c r="G1023" s="165"/>
      <c r="H1023" s="165"/>
      <c r="I1023" s="296">
        <f aca="true" t="shared" si="187" ref="I1023:I1028">I1024</f>
        <v>5323.2</v>
      </c>
      <c r="J1023" s="296">
        <f aca="true" t="shared" si="188" ref="J1023:J1028">J1024</f>
        <v>3281.5</v>
      </c>
      <c r="K1023" s="296">
        <f aca="true" t="shared" si="189" ref="K1023:K1028">K1024</f>
        <v>3281.5</v>
      </c>
    </row>
    <row r="1024" spans="2:11" ht="15.75" customHeight="1">
      <c r="B1024" s="339" t="s">
        <v>507</v>
      </c>
      <c r="C1024" s="372"/>
      <c r="D1024" s="165" t="s">
        <v>225</v>
      </c>
      <c r="E1024" s="165" t="s">
        <v>231</v>
      </c>
      <c r="F1024" s="81" t="s">
        <v>508</v>
      </c>
      <c r="G1024" s="165"/>
      <c r="H1024" s="165"/>
      <c r="I1024" s="296">
        <f t="shared" si="187"/>
        <v>5323.2</v>
      </c>
      <c r="J1024" s="296">
        <f t="shared" si="188"/>
        <v>3281.5</v>
      </c>
      <c r="K1024" s="296">
        <f t="shared" si="189"/>
        <v>3281.5</v>
      </c>
    </row>
    <row r="1025" spans="2:11" ht="54" customHeight="1">
      <c r="B1025" s="339" t="s">
        <v>509</v>
      </c>
      <c r="C1025" s="372"/>
      <c r="D1025" s="165" t="s">
        <v>225</v>
      </c>
      <c r="E1025" s="165" t="s">
        <v>231</v>
      </c>
      <c r="F1025" s="166" t="s">
        <v>510</v>
      </c>
      <c r="G1025" s="165"/>
      <c r="H1025" s="165"/>
      <c r="I1025" s="296">
        <f t="shared" si="187"/>
        <v>5323.2</v>
      </c>
      <c r="J1025" s="296">
        <f t="shared" si="188"/>
        <v>3281.5</v>
      </c>
      <c r="K1025" s="296">
        <f t="shared" si="189"/>
        <v>3281.5</v>
      </c>
    </row>
    <row r="1026" spans="2:11" ht="12.75" customHeight="1">
      <c r="B1026" s="305" t="s">
        <v>511</v>
      </c>
      <c r="C1026" s="372"/>
      <c r="D1026" s="165" t="s">
        <v>225</v>
      </c>
      <c r="E1026" s="165" t="s">
        <v>231</v>
      </c>
      <c r="F1026" s="166" t="s">
        <v>512</v>
      </c>
      <c r="G1026" s="165"/>
      <c r="H1026" s="165"/>
      <c r="I1026" s="296">
        <f t="shared" si="187"/>
        <v>5323.2</v>
      </c>
      <c r="J1026" s="296">
        <f t="shared" si="188"/>
        <v>3281.5</v>
      </c>
      <c r="K1026" s="296">
        <f t="shared" si="189"/>
        <v>3281.5</v>
      </c>
    </row>
    <row r="1027" spans="2:11" ht="12.75" customHeight="1">
      <c r="B1027" s="167" t="s">
        <v>454</v>
      </c>
      <c r="C1027" s="372"/>
      <c r="D1027" s="165" t="s">
        <v>225</v>
      </c>
      <c r="E1027" s="165" t="s">
        <v>231</v>
      </c>
      <c r="F1027" s="166" t="s">
        <v>512</v>
      </c>
      <c r="G1027" s="283">
        <v>600</v>
      </c>
      <c r="H1027" s="165"/>
      <c r="I1027" s="296">
        <f t="shared" si="187"/>
        <v>5323.2</v>
      </c>
      <c r="J1027" s="296">
        <f t="shared" si="188"/>
        <v>3281.5</v>
      </c>
      <c r="K1027" s="296">
        <f t="shared" si="189"/>
        <v>3281.5</v>
      </c>
    </row>
    <row r="1028" spans="2:11" ht="12.75" customHeight="1">
      <c r="B1028" s="167" t="s">
        <v>455</v>
      </c>
      <c r="C1028" s="372"/>
      <c r="D1028" s="165" t="s">
        <v>225</v>
      </c>
      <c r="E1028" s="165" t="s">
        <v>231</v>
      </c>
      <c r="F1028" s="166" t="s">
        <v>512</v>
      </c>
      <c r="G1028" s="283">
        <v>610</v>
      </c>
      <c r="H1028" s="165"/>
      <c r="I1028" s="296">
        <f t="shared" si="187"/>
        <v>5323.2</v>
      </c>
      <c r="J1028" s="296">
        <f t="shared" si="188"/>
        <v>3281.5</v>
      </c>
      <c r="K1028" s="296">
        <f t="shared" si="189"/>
        <v>3281.5</v>
      </c>
    </row>
    <row r="1029" spans="2:12" ht="12.75" customHeight="1">
      <c r="B1029" s="167" t="s">
        <v>272</v>
      </c>
      <c r="C1029" s="372"/>
      <c r="D1029" s="165" t="s">
        <v>225</v>
      </c>
      <c r="E1029" s="165" t="s">
        <v>231</v>
      </c>
      <c r="F1029" s="166" t="s">
        <v>512</v>
      </c>
      <c r="G1029" s="283">
        <v>610</v>
      </c>
      <c r="H1029" s="165" t="s">
        <v>296</v>
      </c>
      <c r="I1029" s="296">
        <v>5323.2</v>
      </c>
      <c r="J1029" s="296">
        <v>3281.5</v>
      </c>
      <c r="K1029" s="296">
        <v>3281.5</v>
      </c>
      <c r="L1029" s="271">
        <v>806</v>
      </c>
    </row>
    <row r="1030" spans="2:11" ht="12.75" customHeight="1">
      <c r="B1030" s="167" t="s">
        <v>516</v>
      </c>
      <c r="C1030" s="372"/>
      <c r="D1030" s="165" t="s">
        <v>225</v>
      </c>
      <c r="E1030" s="165" t="s">
        <v>231</v>
      </c>
      <c r="F1030" s="166" t="s">
        <v>517</v>
      </c>
      <c r="G1030" s="283"/>
      <c r="H1030" s="165"/>
      <c r="I1030" s="296">
        <f aca="true" t="shared" si="190" ref="I1030:K1032">I1031</f>
        <v>1643.8</v>
      </c>
      <c r="J1030" s="296">
        <f t="shared" si="190"/>
        <v>0</v>
      </c>
      <c r="K1030" s="296">
        <f t="shared" si="190"/>
        <v>0</v>
      </c>
    </row>
    <row r="1031" spans="2:11" ht="12.75" customHeight="1">
      <c r="B1031" s="305" t="s">
        <v>511</v>
      </c>
      <c r="C1031" s="372"/>
      <c r="D1031" s="165" t="s">
        <v>225</v>
      </c>
      <c r="E1031" s="165" t="s">
        <v>231</v>
      </c>
      <c r="F1031" s="166" t="s">
        <v>517</v>
      </c>
      <c r="G1031" s="283"/>
      <c r="H1031" s="165"/>
      <c r="I1031" s="296">
        <f t="shared" si="190"/>
        <v>1643.8</v>
      </c>
      <c r="J1031" s="296">
        <f t="shared" si="190"/>
        <v>0</v>
      </c>
      <c r="K1031" s="296">
        <f t="shared" si="190"/>
        <v>0</v>
      </c>
    </row>
    <row r="1032" spans="2:11" ht="12.75" customHeight="1">
      <c r="B1032" s="167" t="s">
        <v>454</v>
      </c>
      <c r="C1032" s="372"/>
      <c r="D1032" s="165" t="s">
        <v>225</v>
      </c>
      <c r="E1032" s="165" t="s">
        <v>231</v>
      </c>
      <c r="F1032" s="166" t="s">
        <v>517</v>
      </c>
      <c r="G1032" s="283">
        <v>600</v>
      </c>
      <c r="H1032" s="165"/>
      <c r="I1032" s="296">
        <f t="shared" si="190"/>
        <v>1643.8</v>
      </c>
      <c r="J1032" s="296">
        <f t="shared" si="190"/>
        <v>0</v>
      </c>
      <c r="K1032" s="296">
        <f t="shared" si="190"/>
        <v>0</v>
      </c>
    </row>
    <row r="1033" spans="2:11" ht="12.75" customHeight="1">
      <c r="B1033" s="167" t="s">
        <v>455</v>
      </c>
      <c r="C1033" s="372"/>
      <c r="D1033" s="165" t="s">
        <v>225</v>
      </c>
      <c r="E1033" s="165" t="s">
        <v>231</v>
      </c>
      <c r="F1033" s="166" t="s">
        <v>517</v>
      </c>
      <c r="G1033" s="283">
        <v>610</v>
      </c>
      <c r="H1033" s="165"/>
      <c r="I1033" s="296">
        <f>I1034+I1035+I1036</f>
        <v>1643.8</v>
      </c>
      <c r="J1033" s="296">
        <f>J1034+J1035+J1036</f>
        <v>0</v>
      </c>
      <c r="K1033" s="296">
        <f>K1034+K1035+K1036</f>
        <v>0</v>
      </c>
    </row>
    <row r="1034" spans="2:11" ht="12.75" customHeight="1">
      <c r="B1034" s="167" t="s">
        <v>272</v>
      </c>
      <c r="C1034" s="372"/>
      <c r="D1034" s="165" t="s">
        <v>225</v>
      </c>
      <c r="E1034" s="165" t="s">
        <v>231</v>
      </c>
      <c r="F1034" s="166" t="s">
        <v>517</v>
      </c>
      <c r="G1034" s="283">
        <v>610</v>
      </c>
      <c r="H1034" s="165" t="s">
        <v>296</v>
      </c>
      <c r="I1034" s="296">
        <v>82.2</v>
      </c>
      <c r="J1034" s="296"/>
      <c r="K1034" s="296"/>
    </row>
    <row r="1035" spans="2:11" ht="12.75" customHeight="1">
      <c r="B1035" s="167" t="s">
        <v>273</v>
      </c>
      <c r="C1035" s="372"/>
      <c r="D1035" s="165" t="s">
        <v>225</v>
      </c>
      <c r="E1035" s="165" t="s">
        <v>231</v>
      </c>
      <c r="F1035" s="166" t="s">
        <v>517</v>
      </c>
      <c r="G1035" s="283">
        <v>610</v>
      </c>
      <c r="H1035" s="165" t="s">
        <v>332</v>
      </c>
      <c r="I1035" s="296">
        <v>140.5</v>
      </c>
      <c r="J1035" s="296"/>
      <c r="K1035" s="296"/>
    </row>
    <row r="1036" spans="2:11" ht="12.75" customHeight="1">
      <c r="B1036" s="167" t="s">
        <v>274</v>
      </c>
      <c r="C1036" s="372"/>
      <c r="D1036" s="165" t="s">
        <v>225</v>
      </c>
      <c r="E1036" s="165" t="s">
        <v>231</v>
      </c>
      <c r="F1036" s="166" t="s">
        <v>517</v>
      </c>
      <c r="G1036" s="283">
        <v>610</v>
      </c>
      <c r="H1036" s="165" t="s">
        <v>306</v>
      </c>
      <c r="I1036" s="296">
        <v>1421.1</v>
      </c>
      <c r="J1036" s="296"/>
      <c r="K1036" s="296"/>
    </row>
    <row r="1037" spans="2:11" ht="12.75" customHeight="1">
      <c r="B1037" s="291" t="s">
        <v>236</v>
      </c>
      <c r="C1037" s="372"/>
      <c r="D1037" s="299" t="s">
        <v>237</v>
      </c>
      <c r="E1037" s="308"/>
      <c r="F1037" s="308"/>
      <c r="G1037" s="308"/>
      <c r="H1037" s="308"/>
      <c r="I1037" s="290">
        <f>I1038+I1083</f>
        <v>14639.4</v>
      </c>
      <c r="J1037" s="290">
        <f>J1038+J1083</f>
        <v>8935</v>
      </c>
      <c r="K1037" s="290">
        <f>K1038+K1083</f>
        <v>9385.5</v>
      </c>
    </row>
    <row r="1038" spans="2:11" ht="12.75" customHeight="1">
      <c r="B1038" s="315" t="s">
        <v>238</v>
      </c>
      <c r="C1038" s="372"/>
      <c r="D1038" s="302" t="s">
        <v>237</v>
      </c>
      <c r="E1038" s="302" t="s">
        <v>239</v>
      </c>
      <c r="F1038" s="165"/>
      <c r="G1038" s="165"/>
      <c r="H1038" s="165"/>
      <c r="I1038" s="356">
        <f>I1039+I1059+I1063+I1067</f>
        <v>11608.6</v>
      </c>
      <c r="J1038" s="356">
        <f>J1039+J1059+J1063+J1067</f>
        <v>6907.799999999999</v>
      </c>
      <c r="K1038" s="356">
        <f>K1039+K1059+K1063+K1067</f>
        <v>7358.299999999999</v>
      </c>
    </row>
    <row r="1039" spans="2:11" ht="28.5" customHeight="1">
      <c r="B1039" s="330" t="s">
        <v>505</v>
      </c>
      <c r="C1039" s="372"/>
      <c r="D1039" s="165" t="s">
        <v>237</v>
      </c>
      <c r="E1039" s="165" t="s">
        <v>239</v>
      </c>
      <c r="F1039" s="81" t="s">
        <v>506</v>
      </c>
      <c r="G1039" s="165"/>
      <c r="H1039" s="165"/>
      <c r="I1039" s="296">
        <f>I1040+I1047</f>
        <v>10661.2</v>
      </c>
      <c r="J1039" s="296">
        <f>J1040</f>
        <v>6907.799999999999</v>
      </c>
      <c r="K1039" s="296">
        <f>K1040</f>
        <v>6907.799999999999</v>
      </c>
    </row>
    <row r="1040" spans="2:11" ht="27.75" customHeight="1">
      <c r="B1040" s="339" t="s">
        <v>533</v>
      </c>
      <c r="C1040" s="372"/>
      <c r="D1040" s="165" t="s">
        <v>237</v>
      </c>
      <c r="E1040" s="165" t="s">
        <v>239</v>
      </c>
      <c r="F1040" s="81" t="s">
        <v>534</v>
      </c>
      <c r="G1040" s="165"/>
      <c r="H1040" s="165"/>
      <c r="I1040" s="296">
        <f>I1041+I1053</f>
        <v>10661.2</v>
      </c>
      <c r="J1040" s="296">
        <f>J1041+J1053</f>
        <v>6907.799999999999</v>
      </c>
      <c r="K1040" s="296">
        <f>K1041+K1053</f>
        <v>6907.799999999999</v>
      </c>
    </row>
    <row r="1041" spans="2:11" ht="54" customHeight="1">
      <c r="B1041" s="339" t="s">
        <v>535</v>
      </c>
      <c r="C1041" s="372"/>
      <c r="D1041" s="165" t="s">
        <v>237</v>
      </c>
      <c r="E1041" s="165" t="s">
        <v>239</v>
      </c>
      <c r="F1041" s="81" t="s">
        <v>534</v>
      </c>
      <c r="G1041" s="165"/>
      <c r="H1041" s="165"/>
      <c r="I1041" s="296">
        <f aca="true" t="shared" si="191" ref="I1041:K1043">I1042</f>
        <v>3401.3</v>
      </c>
      <c r="J1041" s="296">
        <f t="shared" si="191"/>
        <v>2855.2</v>
      </c>
      <c r="K1041" s="296">
        <f t="shared" si="191"/>
        <v>2855.2</v>
      </c>
    </row>
    <row r="1042" spans="2:11" ht="12.75" customHeight="1">
      <c r="B1042" s="305" t="s">
        <v>536</v>
      </c>
      <c r="C1042" s="372"/>
      <c r="D1042" s="165" t="s">
        <v>237</v>
      </c>
      <c r="E1042" s="165" t="s">
        <v>239</v>
      </c>
      <c r="F1042" s="81" t="s">
        <v>534</v>
      </c>
      <c r="G1042" s="165"/>
      <c r="H1042" s="165"/>
      <c r="I1042" s="296">
        <f t="shared" si="191"/>
        <v>3401.3</v>
      </c>
      <c r="J1042" s="296">
        <f t="shared" si="191"/>
        <v>2855.2</v>
      </c>
      <c r="K1042" s="296">
        <f t="shared" si="191"/>
        <v>2855.2</v>
      </c>
    </row>
    <row r="1043" spans="2:11" ht="12.75" customHeight="1">
      <c r="B1043" s="167" t="s">
        <v>454</v>
      </c>
      <c r="C1043" s="372"/>
      <c r="D1043" s="165" t="s">
        <v>237</v>
      </c>
      <c r="E1043" s="165" t="s">
        <v>239</v>
      </c>
      <c r="F1043" s="81" t="s">
        <v>534</v>
      </c>
      <c r="G1043" s="283">
        <v>600</v>
      </c>
      <c r="H1043" s="165"/>
      <c r="I1043" s="296">
        <f t="shared" si="191"/>
        <v>3401.3</v>
      </c>
      <c r="J1043" s="296">
        <f t="shared" si="191"/>
        <v>2855.2</v>
      </c>
      <c r="K1043" s="296">
        <f t="shared" si="191"/>
        <v>2855.2</v>
      </c>
    </row>
    <row r="1044" spans="2:11" ht="12.75" customHeight="1">
      <c r="B1044" s="167" t="s">
        <v>455</v>
      </c>
      <c r="C1044" s="372"/>
      <c r="D1044" s="165" t="s">
        <v>237</v>
      </c>
      <c r="E1044" s="165" t="s">
        <v>239</v>
      </c>
      <c r="F1044" s="81" t="s">
        <v>534</v>
      </c>
      <c r="G1044" s="283">
        <v>610</v>
      </c>
      <c r="H1044" s="165"/>
      <c r="I1044" s="296">
        <f>I1046</f>
        <v>3401.3</v>
      </c>
      <c r="J1044" s="296">
        <f>J1046</f>
        <v>2855.2</v>
      </c>
      <c r="K1044" s="296">
        <f>K1045+K1046</f>
        <v>2855.2</v>
      </c>
    </row>
    <row r="1045" spans="2:11" ht="12.75" customHeight="1" hidden="1">
      <c r="B1045" s="167" t="s">
        <v>271</v>
      </c>
      <c r="C1045" s="372"/>
      <c r="D1045" s="165" t="s">
        <v>237</v>
      </c>
      <c r="E1045" s="165" t="s">
        <v>239</v>
      </c>
      <c r="F1045" s="81" t="s">
        <v>534</v>
      </c>
      <c r="G1045" s="283">
        <v>610</v>
      </c>
      <c r="H1045" s="165" t="s">
        <v>531</v>
      </c>
      <c r="I1045" s="296"/>
      <c r="J1045" s="296"/>
      <c r="K1045" s="296"/>
    </row>
    <row r="1046" spans="2:11" ht="12.75" customHeight="1">
      <c r="B1046" s="167" t="s">
        <v>272</v>
      </c>
      <c r="C1046" s="372"/>
      <c r="D1046" s="165" t="s">
        <v>237</v>
      </c>
      <c r="E1046" s="165" t="s">
        <v>239</v>
      </c>
      <c r="F1046" s="81" t="s">
        <v>534</v>
      </c>
      <c r="G1046" s="283">
        <v>610</v>
      </c>
      <c r="H1046" s="165" t="s">
        <v>296</v>
      </c>
      <c r="I1046" s="296">
        <v>3401.3</v>
      </c>
      <c r="J1046" s="296">
        <v>2855.2</v>
      </c>
      <c r="K1046" s="296">
        <v>2855.2</v>
      </c>
    </row>
    <row r="1047" spans="2:11" ht="54" customHeight="1" hidden="1">
      <c r="B1047" s="167" t="s">
        <v>537</v>
      </c>
      <c r="C1047" s="372"/>
      <c r="D1047" s="165" t="s">
        <v>237</v>
      </c>
      <c r="E1047" s="165" t="s">
        <v>239</v>
      </c>
      <c r="F1047" s="81" t="s">
        <v>538</v>
      </c>
      <c r="G1047" s="283"/>
      <c r="H1047" s="165"/>
      <c r="I1047" s="183">
        <f aca="true" t="shared" si="192" ref="I1047:K1048">I1048</f>
        <v>0</v>
      </c>
      <c r="J1047" s="183">
        <f t="shared" si="192"/>
        <v>0</v>
      </c>
      <c r="K1047" s="183">
        <f t="shared" si="192"/>
        <v>0</v>
      </c>
    </row>
    <row r="1048" spans="2:11" ht="12.75" customHeight="1" hidden="1">
      <c r="B1048" s="167" t="s">
        <v>454</v>
      </c>
      <c r="C1048" s="372"/>
      <c r="D1048" s="165" t="s">
        <v>237</v>
      </c>
      <c r="E1048" s="165" t="s">
        <v>239</v>
      </c>
      <c r="F1048" s="81" t="s">
        <v>538</v>
      </c>
      <c r="G1048" s="283">
        <v>600</v>
      </c>
      <c r="H1048" s="165"/>
      <c r="I1048" s="183">
        <f t="shared" si="192"/>
        <v>0</v>
      </c>
      <c r="J1048" s="183">
        <f t="shared" si="192"/>
        <v>0</v>
      </c>
      <c r="K1048" s="183">
        <f t="shared" si="192"/>
        <v>0</v>
      </c>
    </row>
    <row r="1049" spans="2:11" ht="12.75" customHeight="1" hidden="1">
      <c r="B1049" s="167" t="s">
        <v>455</v>
      </c>
      <c r="C1049" s="372"/>
      <c r="D1049" s="165" t="s">
        <v>237</v>
      </c>
      <c r="E1049" s="165" t="s">
        <v>239</v>
      </c>
      <c r="F1049" s="81" t="s">
        <v>538</v>
      </c>
      <c r="G1049" s="283">
        <v>610</v>
      </c>
      <c r="H1049" s="165"/>
      <c r="I1049" s="183">
        <f>I1050+I1051+I1052</f>
        <v>0</v>
      </c>
      <c r="J1049" s="183">
        <f>J1050+J1051+J1052</f>
        <v>0</v>
      </c>
      <c r="K1049" s="183">
        <f>K1050+K1051+K1052</f>
        <v>0</v>
      </c>
    </row>
    <row r="1050" spans="2:11" ht="12.75" customHeight="1" hidden="1">
      <c r="B1050" s="167" t="s">
        <v>272</v>
      </c>
      <c r="C1050" s="372"/>
      <c r="D1050" s="165" t="s">
        <v>237</v>
      </c>
      <c r="E1050" s="165" t="s">
        <v>239</v>
      </c>
      <c r="F1050" s="81" t="s">
        <v>538</v>
      </c>
      <c r="G1050" s="283">
        <v>610</v>
      </c>
      <c r="H1050" s="165" t="s">
        <v>296</v>
      </c>
      <c r="I1050" s="183"/>
      <c r="J1050" s="183"/>
      <c r="K1050" s="183"/>
    </row>
    <row r="1051" spans="2:11" ht="12.75" customHeight="1" hidden="1">
      <c r="B1051" s="164" t="s">
        <v>273</v>
      </c>
      <c r="C1051" s="372"/>
      <c r="D1051" s="165" t="s">
        <v>237</v>
      </c>
      <c r="E1051" s="165" t="s">
        <v>239</v>
      </c>
      <c r="F1051" s="81" t="s">
        <v>538</v>
      </c>
      <c r="G1051" s="283">
        <v>610</v>
      </c>
      <c r="H1051" s="165" t="s">
        <v>332</v>
      </c>
      <c r="I1051" s="183"/>
      <c r="J1051" s="183"/>
      <c r="K1051" s="183"/>
    </row>
    <row r="1052" spans="2:11" ht="12.75" customHeight="1" hidden="1">
      <c r="B1052" s="164" t="s">
        <v>274</v>
      </c>
      <c r="C1052" s="372"/>
      <c r="D1052" s="165" t="s">
        <v>237</v>
      </c>
      <c r="E1052" s="165" t="s">
        <v>239</v>
      </c>
      <c r="F1052" s="81" t="s">
        <v>538</v>
      </c>
      <c r="G1052" s="283">
        <v>610</v>
      </c>
      <c r="H1052" s="165" t="s">
        <v>306</v>
      </c>
      <c r="I1052" s="183"/>
      <c r="J1052" s="183"/>
      <c r="K1052" s="183"/>
    </row>
    <row r="1053" spans="2:11" ht="66.75" customHeight="1">
      <c r="B1053" s="318" t="s">
        <v>539</v>
      </c>
      <c r="C1053" s="372"/>
      <c r="D1053" s="165" t="s">
        <v>237</v>
      </c>
      <c r="E1053" s="165" t="s">
        <v>239</v>
      </c>
      <c r="F1053" s="331" t="s">
        <v>540</v>
      </c>
      <c r="G1053" s="165"/>
      <c r="H1053" s="165"/>
      <c r="I1053" s="296">
        <f aca="true" t="shared" si="193" ref="I1053:K1055">I1054</f>
        <v>7259.9</v>
      </c>
      <c r="J1053" s="296">
        <f t="shared" si="193"/>
        <v>4052.6</v>
      </c>
      <c r="K1053" s="296">
        <f t="shared" si="193"/>
        <v>4052.6</v>
      </c>
    </row>
    <row r="1054" spans="2:11" ht="12.75" customHeight="1">
      <c r="B1054" s="305" t="s">
        <v>536</v>
      </c>
      <c r="C1054" s="372"/>
      <c r="D1054" s="165" t="s">
        <v>237</v>
      </c>
      <c r="E1054" s="165" t="s">
        <v>239</v>
      </c>
      <c r="F1054" s="331" t="s">
        <v>540</v>
      </c>
      <c r="G1054" s="165"/>
      <c r="H1054" s="165"/>
      <c r="I1054" s="296">
        <f t="shared" si="193"/>
        <v>7259.9</v>
      </c>
      <c r="J1054" s="296">
        <f t="shared" si="193"/>
        <v>4052.6</v>
      </c>
      <c r="K1054" s="296">
        <f t="shared" si="193"/>
        <v>4052.6</v>
      </c>
    </row>
    <row r="1055" spans="2:11" ht="12.75" customHeight="1">
      <c r="B1055" s="167" t="s">
        <v>454</v>
      </c>
      <c r="C1055" s="372"/>
      <c r="D1055" s="165" t="s">
        <v>237</v>
      </c>
      <c r="E1055" s="165" t="s">
        <v>239</v>
      </c>
      <c r="F1055" s="331" t="s">
        <v>540</v>
      </c>
      <c r="G1055" s="283">
        <v>600</v>
      </c>
      <c r="H1055" s="165"/>
      <c r="I1055" s="296">
        <f t="shared" si="193"/>
        <v>7259.9</v>
      </c>
      <c r="J1055" s="296">
        <f t="shared" si="193"/>
        <v>4052.6</v>
      </c>
      <c r="K1055" s="296">
        <f t="shared" si="193"/>
        <v>4052.6</v>
      </c>
    </row>
    <row r="1056" spans="2:11" ht="12.75" customHeight="1">
      <c r="B1056" s="167" t="s">
        <v>455</v>
      </c>
      <c r="C1056" s="372"/>
      <c r="D1056" s="165" t="s">
        <v>237</v>
      </c>
      <c r="E1056" s="165" t="s">
        <v>239</v>
      </c>
      <c r="F1056" s="331" t="s">
        <v>540</v>
      </c>
      <c r="G1056" s="283">
        <v>610</v>
      </c>
      <c r="H1056" s="165"/>
      <c r="I1056" s="296">
        <f>I1057+I1058</f>
        <v>7259.9</v>
      </c>
      <c r="J1056" s="296">
        <f>J1057+J1058</f>
        <v>4052.6</v>
      </c>
      <c r="K1056" s="296">
        <f>K1057+K1058</f>
        <v>4052.6</v>
      </c>
    </row>
    <row r="1057" spans="2:11" ht="12.75" customHeight="1" hidden="1">
      <c r="B1057" s="167" t="s">
        <v>271</v>
      </c>
      <c r="C1057" s="372"/>
      <c r="D1057" s="165" t="s">
        <v>237</v>
      </c>
      <c r="E1057" s="165" t="s">
        <v>239</v>
      </c>
      <c r="F1057" s="331" t="s">
        <v>540</v>
      </c>
      <c r="G1057" s="283">
        <v>610</v>
      </c>
      <c r="H1057" s="165" t="s">
        <v>531</v>
      </c>
      <c r="I1057" s="296"/>
      <c r="J1057" s="296"/>
      <c r="K1057" s="296"/>
    </row>
    <row r="1058" spans="2:12" ht="12.75" customHeight="1">
      <c r="B1058" s="167" t="s">
        <v>272</v>
      </c>
      <c r="C1058" s="372"/>
      <c r="D1058" s="165" t="s">
        <v>237</v>
      </c>
      <c r="E1058" s="165" t="s">
        <v>239</v>
      </c>
      <c r="F1058" s="331" t="s">
        <v>540</v>
      </c>
      <c r="G1058" s="283">
        <v>610</v>
      </c>
      <c r="H1058" s="165" t="s">
        <v>296</v>
      </c>
      <c r="I1058" s="296">
        <v>7259.9</v>
      </c>
      <c r="J1058" s="296">
        <v>4052.6</v>
      </c>
      <c r="K1058" s="296">
        <v>4052.6</v>
      </c>
      <c r="L1058" s="271">
        <v>824</v>
      </c>
    </row>
    <row r="1059" spans="2:11" ht="26.25" customHeight="1" hidden="1">
      <c r="B1059" s="318" t="s">
        <v>541</v>
      </c>
      <c r="C1059" s="372"/>
      <c r="D1059" s="165" t="s">
        <v>237</v>
      </c>
      <c r="E1059" s="165" t="s">
        <v>239</v>
      </c>
      <c r="F1059" s="331" t="s">
        <v>542</v>
      </c>
      <c r="G1059" s="165"/>
      <c r="H1059" s="165"/>
      <c r="I1059" s="183">
        <f aca="true" t="shared" si="194" ref="I1059:K1061">I1060</f>
        <v>0</v>
      </c>
      <c r="J1059" s="183">
        <f t="shared" si="194"/>
        <v>0</v>
      </c>
      <c r="K1059" s="183">
        <f t="shared" si="194"/>
        <v>0</v>
      </c>
    </row>
    <row r="1060" spans="2:11" ht="12.75" customHeight="1" hidden="1">
      <c r="B1060" s="164" t="s">
        <v>288</v>
      </c>
      <c r="C1060" s="372"/>
      <c r="D1060" s="165" t="s">
        <v>237</v>
      </c>
      <c r="E1060" s="165" t="s">
        <v>239</v>
      </c>
      <c r="F1060" s="331" t="s">
        <v>543</v>
      </c>
      <c r="G1060" s="283">
        <v>200</v>
      </c>
      <c r="H1060" s="165"/>
      <c r="I1060" s="183">
        <f t="shared" si="194"/>
        <v>0</v>
      </c>
      <c r="J1060" s="183">
        <f t="shared" si="194"/>
        <v>0</v>
      </c>
      <c r="K1060" s="183">
        <f t="shared" si="194"/>
        <v>0</v>
      </c>
    </row>
    <row r="1061" spans="2:11" ht="12.75" customHeight="1" hidden="1">
      <c r="B1061" s="164" t="s">
        <v>290</v>
      </c>
      <c r="C1061" s="372"/>
      <c r="D1061" s="165" t="s">
        <v>237</v>
      </c>
      <c r="E1061" s="165" t="s">
        <v>239</v>
      </c>
      <c r="F1061" s="331" t="s">
        <v>543</v>
      </c>
      <c r="G1061" s="283">
        <v>240</v>
      </c>
      <c r="H1061" s="165"/>
      <c r="I1061" s="183">
        <f t="shared" si="194"/>
        <v>0</v>
      </c>
      <c r="J1061" s="183">
        <f t="shared" si="194"/>
        <v>0</v>
      </c>
      <c r="K1061" s="183">
        <f t="shared" si="194"/>
        <v>0</v>
      </c>
    </row>
    <row r="1062" spans="2:11" ht="12.75" customHeight="1" hidden="1">
      <c r="B1062" s="167" t="s">
        <v>272</v>
      </c>
      <c r="C1062" s="372"/>
      <c r="D1062" s="165" t="s">
        <v>237</v>
      </c>
      <c r="E1062" s="165" t="s">
        <v>239</v>
      </c>
      <c r="F1062" s="331" t="s">
        <v>543</v>
      </c>
      <c r="G1062" s="283">
        <v>240</v>
      </c>
      <c r="H1062" s="165" t="s">
        <v>296</v>
      </c>
      <c r="I1062" s="183"/>
      <c r="J1062" s="183"/>
      <c r="K1062" s="183"/>
    </row>
    <row r="1063" spans="2:11" ht="26.25" customHeight="1" hidden="1">
      <c r="B1063" s="167" t="s">
        <v>418</v>
      </c>
      <c r="C1063" s="372"/>
      <c r="D1063" s="165" t="s">
        <v>237</v>
      </c>
      <c r="E1063" s="165" t="s">
        <v>239</v>
      </c>
      <c r="F1063" s="166" t="s">
        <v>419</v>
      </c>
      <c r="G1063" s="165"/>
      <c r="H1063" s="165"/>
      <c r="I1063" s="183">
        <f aca="true" t="shared" si="195" ref="I1063:K1065">I1064</f>
        <v>0</v>
      </c>
      <c r="J1063" s="183">
        <f t="shared" si="195"/>
        <v>0</v>
      </c>
      <c r="K1063" s="183">
        <f t="shared" si="195"/>
        <v>0</v>
      </c>
    </row>
    <row r="1064" spans="2:11" ht="12.75" customHeight="1" hidden="1">
      <c r="B1064" s="167" t="s">
        <v>454</v>
      </c>
      <c r="C1064" s="372"/>
      <c r="D1064" s="165" t="s">
        <v>237</v>
      </c>
      <c r="E1064" s="165" t="s">
        <v>239</v>
      </c>
      <c r="F1064" s="166" t="s">
        <v>419</v>
      </c>
      <c r="G1064" s="165" t="s">
        <v>362</v>
      </c>
      <c r="H1064" s="165"/>
      <c r="I1064" s="183">
        <f t="shared" si="195"/>
        <v>0</v>
      </c>
      <c r="J1064" s="183">
        <f t="shared" si="195"/>
        <v>0</v>
      </c>
      <c r="K1064" s="183">
        <f t="shared" si="195"/>
        <v>0</v>
      </c>
    </row>
    <row r="1065" spans="2:11" ht="12.75" customHeight="1" hidden="1">
      <c r="B1065" s="167" t="s">
        <v>455</v>
      </c>
      <c r="C1065" s="372"/>
      <c r="D1065" s="165" t="s">
        <v>237</v>
      </c>
      <c r="E1065" s="165" t="s">
        <v>239</v>
      </c>
      <c r="F1065" s="166" t="s">
        <v>419</v>
      </c>
      <c r="G1065" s="165" t="s">
        <v>459</v>
      </c>
      <c r="H1065" s="165"/>
      <c r="I1065" s="183">
        <f t="shared" si="195"/>
        <v>0</v>
      </c>
      <c r="J1065" s="183">
        <f t="shared" si="195"/>
        <v>0</v>
      </c>
      <c r="K1065" s="183">
        <f t="shared" si="195"/>
        <v>0</v>
      </c>
    </row>
    <row r="1066" spans="2:11" ht="12.75" customHeight="1" hidden="1">
      <c r="B1066" s="164" t="s">
        <v>273</v>
      </c>
      <c r="C1066" s="372"/>
      <c r="D1066" s="165" t="s">
        <v>237</v>
      </c>
      <c r="E1066" s="165" t="s">
        <v>239</v>
      </c>
      <c r="F1066" s="166" t="s">
        <v>419</v>
      </c>
      <c r="G1066" s="165" t="s">
        <v>459</v>
      </c>
      <c r="H1066" s="165" t="s">
        <v>332</v>
      </c>
      <c r="I1066" s="183"/>
      <c r="J1066" s="183"/>
      <c r="K1066" s="183"/>
    </row>
    <row r="1067" spans="2:11" ht="28.5" customHeight="1">
      <c r="B1067" s="424" t="s">
        <v>636</v>
      </c>
      <c r="C1067" s="372"/>
      <c r="D1067" s="165" t="s">
        <v>237</v>
      </c>
      <c r="E1067" s="165" t="s">
        <v>239</v>
      </c>
      <c r="F1067" s="166" t="s">
        <v>542</v>
      </c>
      <c r="G1067" s="165"/>
      <c r="H1067" s="165"/>
      <c r="I1067" s="296">
        <f>I1068+I1077+I1073</f>
        <v>947.4000000000001</v>
      </c>
      <c r="J1067" s="296">
        <f>J1068+J1077</f>
        <v>0</v>
      </c>
      <c r="K1067" s="296">
        <f>K1068+K1077</f>
        <v>450.5</v>
      </c>
    </row>
    <row r="1068" spans="2:11" ht="28.5" customHeight="1">
      <c r="B1068" s="306" t="s">
        <v>545</v>
      </c>
      <c r="C1068" s="372"/>
      <c r="D1068" s="165" t="s">
        <v>237</v>
      </c>
      <c r="E1068" s="165" t="s">
        <v>239</v>
      </c>
      <c r="F1068" s="166" t="s">
        <v>546</v>
      </c>
      <c r="G1068" s="165"/>
      <c r="H1068" s="165"/>
      <c r="I1068" s="296">
        <f aca="true" t="shared" si="196" ref="I1068:K1069">I1069</f>
        <v>104</v>
      </c>
      <c r="J1068" s="296">
        <f t="shared" si="196"/>
        <v>0</v>
      </c>
      <c r="K1068" s="296">
        <f t="shared" si="196"/>
        <v>0</v>
      </c>
    </row>
    <row r="1069" spans="2:11" ht="12.75" customHeight="1">
      <c r="B1069" s="164" t="s">
        <v>288</v>
      </c>
      <c r="C1069" s="372"/>
      <c r="D1069" s="165" t="s">
        <v>237</v>
      </c>
      <c r="E1069" s="165" t="s">
        <v>239</v>
      </c>
      <c r="F1069" s="166" t="s">
        <v>546</v>
      </c>
      <c r="G1069" s="165" t="s">
        <v>289</v>
      </c>
      <c r="H1069" s="165"/>
      <c r="I1069" s="296">
        <f t="shared" si="196"/>
        <v>104</v>
      </c>
      <c r="J1069" s="296">
        <f t="shared" si="196"/>
        <v>0</v>
      </c>
      <c r="K1069" s="296">
        <f t="shared" si="196"/>
        <v>0</v>
      </c>
    </row>
    <row r="1070" spans="2:11" ht="12.75" customHeight="1">
      <c r="B1070" s="164" t="s">
        <v>290</v>
      </c>
      <c r="C1070" s="372"/>
      <c r="D1070" s="165" t="s">
        <v>237</v>
      </c>
      <c r="E1070" s="165" t="s">
        <v>239</v>
      </c>
      <c r="F1070" s="166" t="s">
        <v>546</v>
      </c>
      <c r="G1070" s="165" t="s">
        <v>291</v>
      </c>
      <c r="H1070" s="165"/>
      <c r="I1070" s="296">
        <f>I1071+I1072</f>
        <v>104</v>
      </c>
      <c r="J1070" s="296">
        <f>J1071+J1072</f>
        <v>0</v>
      </c>
      <c r="K1070" s="296">
        <f>K1071+K1072</f>
        <v>0</v>
      </c>
    </row>
    <row r="1071" spans="2:11" ht="12.75" customHeight="1">
      <c r="B1071" s="167" t="s">
        <v>272</v>
      </c>
      <c r="C1071" s="372"/>
      <c r="D1071" s="165" t="s">
        <v>237</v>
      </c>
      <c r="E1071" s="165" t="s">
        <v>239</v>
      </c>
      <c r="F1071" s="166" t="s">
        <v>546</v>
      </c>
      <c r="G1071" s="165" t="s">
        <v>291</v>
      </c>
      <c r="H1071" s="165" t="s">
        <v>296</v>
      </c>
      <c r="I1071" s="296">
        <v>24</v>
      </c>
      <c r="J1071" s="296">
        <v>0</v>
      </c>
      <c r="K1071" s="296">
        <v>0</v>
      </c>
    </row>
    <row r="1072" spans="2:11" ht="12.75" customHeight="1">
      <c r="B1072" s="167" t="s">
        <v>273</v>
      </c>
      <c r="C1072" s="372"/>
      <c r="D1072" s="165" t="s">
        <v>237</v>
      </c>
      <c r="E1072" s="165" t="s">
        <v>239</v>
      </c>
      <c r="F1072" s="166" t="s">
        <v>546</v>
      </c>
      <c r="G1072" s="165" t="s">
        <v>291</v>
      </c>
      <c r="H1072" s="165" t="s">
        <v>332</v>
      </c>
      <c r="I1072" s="296">
        <v>80</v>
      </c>
      <c r="J1072" s="296">
        <v>0</v>
      </c>
      <c r="K1072" s="296">
        <v>0</v>
      </c>
    </row>
    <row r="1073" spans="2:11" ht="28.5" customHeight="1">
      <c r="B1073" s="306" t="s">
        <v>547</v>
      </c>
      <c r="C1073" s="372"/>
      <c r="D1073" s="165" t="s">
        <v>237</v>
      </c>
      <c r="E1073" s="165" t="s">
        <v>239</v>
      </c>
      <c r="F1073" s="166" t="s">
        <v>548</v>
      </c>
      <c r="G1073" s="165"/>
      <c r="H1073" s="165"/>
      <c r="I1073" s="296">
        <f>I1074</f>
        <v>232.2</v>
      </c>
      <c r="J1073" s="296"/>
      <c r="K1073" s="296"/>
    </row>
    <row r="1074" spans="2:11" ht="12.75" customHeight="1">
      <c r="B1074" s="164" t="s">
        <v>288</v>
      </c>
      <c r="C1074" s="372"/>
      <c r="D1074" s="165" t="s">
        <v>237</v>
      </c>
      <c r="E1074" s="165" t="s">
        <v>239</v>
      </c>
      <c r="F1074" s="166" t="s">
        <v>548</v>
      </c>
      <c r="G1074" s="165" t="s">
        <v>289</v>
      </c>
      <c r="H1074" s="165"/>
      <c r="I1074" s="296">
        <f>I1075</f>
        <v>232.2</v>
      </c>
      <c r="J1074" s="296"/>
      <c r="K1074" s="296"/>
    </row>
    <row r="1075" spans="2:11" ht="12.75" customHeight="1">
      <c r="B1075" s="164" t="s">
        <v>290</v>
      </c>
      <c r="C1075" s="372"/>
      <c r="D1075" s="165" t="s">
        <v>237</v>
      </c>
      <c r="E1075" s="165" t="s">
        <v>239</v>
      </c>
      <c r="F1075" s="166" t="s">
        <v>548</v>
      </c>
      <c r="G1075" s="165" t="s">
        <v>291</v>
      </c>
      <c r="H1075" s="165"/>
      <c r="I1075" s="296">
        <f>I1076</f>
        <v>232.2</v>
      </c>
      <c r="J1075" s="296"/>
      <c r="K1075" s="296"/>
    </row>
    <row r="1076" spans="2:11" ht="12.75" customHeight="1">
      <c r="B1076" s="167" t="s">
        <v>272</v>
      </c>
      <c r="C1076" s="372"/>
      <c r="D1076" s="165" t="s">
        <v>237</v>
      </c>
      <c r="E1076" s="165" t="s">
        <v>239</v>
      </c>
      <c r="F1076" s="166" t="s">
        <v>548</v>
      </c>
      <c r="G1076" s="165" t="s">
        <v>291</v>
      </c>
      <c r="H1076" s="165" t="s">
        <v>296</v>
      </c>
      <c r="I1076" s="296">
        <v>232.2</v>
      </c>
      <c r="J1076" s="296"/>
      <c r="K1076" s="296"/>
    </row>
    <row r="1077" spans="2:11" ht="12.75" customHeight="1">
      <c r="B1077" s="164" t="s">
        <v>549</v>
      </c>
      <c r="C1077" s="372"/>
      <c r="D1077" s="165" t="s">
        <v>237</v>
      </c>
      <c r="E1077" s="165" t="s">
        <v>239</v>
      </c>
      <c r="F1077" s="166" t="s">
        <v>550</v>
      </c>
      <c r="G1077" s="165"/>
      <c r="H1077" s="165"/>
      <c r="I1077" s="296">
        <f aca="true" t="shared" si="197" ref="I1077:K1078">I1078</f>
        <v>611.2</v>
      </c>
      <c r="J1077" s="296">
        <f t="shared" si="197"/>
        <v>0</v>
      </c>
      <c r="K1077" s="296">
        <f t="shared" si="197"/>
        <v>450.5</v>
      </c>
    </row>
    <row r="1078" spans="2:11" ht="12.75" customHeight="1">
      <c r="B1078" s="164" t="s">
        <v>288</v>
      </c>
      <c r="C1078" s="372"/>
      <c r="D1078" s="165" t="s">
        <v>237</v>
      </c>
      <c r="E1078" s="165" t="s">
        <v>239</v>
      </c>
      <c r="F1078" s="166" t="s">
        <v>550</v>
      </c>
      <c r="G1078" s="165" t="s">
        <v>289</v>
      </c>
      <c r="H1078" s="165"/>
      <c r="I1078" s="296">
        <f t="shared" si="197"/>
        <v>611.2</v>
      </c>
      <c r="J1078" s="296">
        <f t="shared" si="197"/>
        <v>0</v>
      </c>
      <c r="K1078" s="296">
        <f t="shared" si="197"/>
        <v>450.5</v>
      </c>
    </row>
    <row r="1079" spans="2:11" ht="12.75" customHeight="1">
      <c r="B1079" s="164" t="s">
        <v>290</v>
      </c>
      <c r="C1079" s="372"/>
      <c r="D1079" s="165" t="s">
        <v>237</v>
      </c>
      <c r="E1079" s="165" t="s">
        <v>239</v>
      </c>
      <c r="F1079" s="166" t="s">
        <v>550</v>
      </c>
      <c r="G1079" s="165" t="s">
        <v>291</v>
      </c>
      <c r="H1079" s="165"/>
      <c r="I1079" s="296">
        <f>I1080+I1081+I1082</f>
        <v>611.2</v>
      </c>
      <c r="J1079" s="296">
        <f>J1080+J1081+J1082</f>
        <v>0</v>
      </c>
      <c r="K1079" s="296">
        <f>K1080+K1081+K1082</f>
        <v>450.5</v>
      </c>
    </row>
    <row r="1080" spans="2:11" ht="12.75" customHeight="1">
      <c r="B1080" s="167" t="s">
        <v>272</v>
      </c>
      <c r="C1080" s="372"/>
      <c r="D1080" s="165" t="s">
        <v>237</v>
      </c>
      <c r="E1080" s="165" t="s">
        <v>239</v>
      </c>
      <c r="F1080" s="166" t="s">
        <v>550</v>
      </c>
      <c r="G1080" s="165" t="s">
        <v>291</v>
      </c>
      <c r="H1080" s="165" t="s">
        <v>296</v>
      </c>
      <c r="I1080" s="296">
        <v>0.6</v>
      </c>
      <c r="J1080" s="296">
        <v>0</v>
      </c>
      <c r="K1080" s="296">
        <v>0.5</v>
      </c>
    </row>
    <row r="1081" spans="2:11" ht="12.75" customHeight="1">
      <c r="B1081" s="167" t="s">
        <v>273</v>
      </c>
      <c r="C1081" s="372"/>
      <c r="D1081" s="165" t="s">
        <v>237</v>
      </c>
      <c r="E1081" s="165" t="s">
        <v>239</v>
      </c>
      <c r="F1081" s="166" t="s">
        <v>550</v>
      </c>
      <c r="G1081" s="165" t="s">
        <v>291</v>
      </c>
      <c r="H1081" s="165" t="s">
        <v>332</v>
      </c>
      <c r="I1081" s="296">
        <v>610.6</v>
      </c>
      <c r="J1081" s="296">
        <v>0</v>
      </c>
      <c r="K1081" s="296">
        <v>450</v>
      </c>
    </row>
    <row r="1082" spans="2:11" ht="12.75" customHeight="1">
      <c r="B1082" s="167" t="s">
        <v>274</v>
      </c>
      <c r="C1082" s="372"/>
      <c r="D1082" s="165" t="s">
        <v>237</v>
      </c>
      <c r="E1082" s="165" t="s">
        <v>239</v>
      </c>
      <c r="F1082" s="166" t="s">
        <v>550</v>
      </c>
      <c r="G1082" s="165" t="s">
        <v>291</v>
      </c>
      <c r="H1082" s="165" t="s">
        <v>306</v>
      </c>
      <c r="I1082" s="296">
        <v>0</v>
      </c>
      <c r="J1082" s="296">
        <v>0</v>
      </c>
      <c r="K1082" s="296">
        <v>0</v>
      </c>
    </row>
    <row r="1083" spans="2:11" ht="14.25" customHeight="1">
      <c r="B1083" s="342" t="s">
        <v>240</v>
      </c>
      <c r="C1083" s="372"/>
      <c r="D1083" s="346" t="s">
        <v>237</v>
      </c>
      <c r="E1083" s="346" t="s">
        <v>241</v>
      </c>
      <c r="F1083" s="331"/>
      <c r="G1083" s="283"/>
      <c r="H1083" s="165"/>
      <c r="I1083" s="356">
        <f>I1084+I1096</f>
        <v>3030.7999999999997</v>
      </c>
      <c r="J1083" s="356">
        <f>J1084+J1096</f>
        <v>2027.1999999999998</v>
      </c>
      <c r="K1083" s="356">
        <f>K1084+K1096</f>
        <v>2027.1999999999998</v>
      </c>
    </row>
    <row r="1084" spans="2:11" ht="14.25" customHeight="1" hidden="1">
      <c r="B1084" s="330" t="s">
        <v>551</v>
      </c>
      <c r="C1084" s="372"/>
      <c r="D1084" s="165" t="s">
        <v>237</v>
      </c>
      <c r="E1084" s="165" t="s">
        <v>239</v>
      </c>
      <c r="F1084" s="331" t="s">
        <v>506</v>
      </c>
      <c r="G1084" s="283"/>
      <c r="H1084" s="165"/>
      <c r="I1084" s="296">
        <f aca="true" t="shared" si="198" ref="I1084:K1085">I1085</f>
        <v>0</v>
      </c>
      <c r="J1084" s="296">
        <f t="shared" si="198"/>
        <v>0</v>
      </c>
      <c r="K1084" s="296">
        <f t="shared" si="198"/>
        <v>0</v>
      </c>
    </row>
    <row r="1085" spans="2:11" ht="27.75" customHeight="1" hidden="1">
      <c r="B1085" s="339" t="s">
        <v>533</v>
      </c>
      <c r="C1085" s="372"/>
      <c r="D1085" s="165" t="s">
        <v>237</v>
      </c>
      <c r="E1085" s="165" t="s">
        <v>239</v>
      </c>
      <c r="F1085" s="331" t="s">
        <v>552</v>
      </c>
      <c r="G1085" s="283"/>
      <c r="H1085" s="165"/>
      <c r="I1085" s="296">
        <f t="shared" si="198"/>
        <v>0</v>
      </c>
      <c r="J1085" s="296">
        <f t="shared" si="198"/>
        <v>0</v>
      </c>
      <c r="K1085" s="296">
        <f t="shared" si="198"/>
        <v>0</v>
      </c>
    </row>
    <row r="1086" spans="2:11" ht="40.5" customHeight="1" hidden="1">
      <c r="B1086" s="318" t="s">
        <v>553</v>
      </c>
      <c r="C1086" s="372"/>
      <c r="D1086" s="165" t="s">
        <v>237</v>
      </c>
      <c r="E1086" s="165" t="s">
        <v>241</v>
      </c>
      <c r="F1086" s="331" t="s">
        <v>554</v>
      </c>
      <c r="G1086" s="165"/>
      <c r="H1086" s="165"/>
      <c r="I1086" s="296">
        <f>I1087+I1090+I1093</f>
        <v>0</v>
      </c>
      <c r="J1086" s="296">
        <f>J1087+J1090+J1093</f>
        <v>0</v>
      </c>
      <c r="K1086" s="296">
        <f>K1087+K1090+K1093</f>
        <v>0</v>
      </c>
    </row>
    <row r="1087" spans="2:11" ht="40.5" customHeight="1" hidden="1">
      <c r="B1087" s="167" t="s">
        <v>280</v>
      </c>
      <c r="C1087" s="372"/>
      <c r="D1087" s="165" t="s">
        <v>237</v>
      </c>
      <c r="E1087" s="165" t="s">
        <v>241</v>
      </c>
      <c r="F1087" s="331" t="s">
        <v>540</v>
      </c>
      <c r="G1087" s="165" t="s">
        <v>281</v>
      </c>
      <c r="H1087" s="165"/>
      <c r="I1087" s="296">
        <f aca="true" t="shared" si="199" ref="I1087:K1088">I1088</f>
        <v>0</v>
      </c>
      <c r="J1087" s="296">
        <f t="shared" si="199"/>
        <v>0</v>
      </c>
      <c r="K1087" s="296">
        <f t="shared" si="199"/>
        <v>0</v>
      </c>
    </row>
    <row r="1088" spans="2:11" ht="12.75" customHeight="1" hidden="1">
      <c r="B1088" s="167" t="s">
        <v>282</v>
      </c>
      <c r="C1088" s="372"/>
      <c r="D1088" s="165" t="s">
        <v>237</v>
      </c>
      <c r="E1088" s="165" t="s">
        <v>241</v>
      </c>
      <c r="F1088" s="331" t="s">
        <v>540</v>
      </c>
      <c r="G1088" s="283">
        <v>120</v>
      </c>
      <c r="H1088" s="165"/>
      <c r="I1088" s="296">
        <f t="shared" si="199"/>
        <v>0</v>
      </c>
      <c r="J1088" s="296">
        <f t="shared" si="199"/>
        <v>0</v>
      </c>
      <c r="K1088" s="296">
        <f t="shared" si="199"/>
        <v>0</v>
      </c>
    </row>
    <row r="1089" spans="2:11" ht="12.75" customHeight="1" hidden="1">
      <c r="B1089" s="167" t="s">
        <v>272</v>
      </c>
      <c r="C1089" s="372"/>
      <c r="D1089" s="165" t="s">
        <v>237</v>
      </c>
      <c r="E1089" s="165" t="s">
        <v>241</v>
      </c>
      <c r="F1089" s="331" t="s">
        <v>540</v>
      </c>
      <c r="G1089" s="283">
        <v>120</v>
      </c>
      <c r="H1089" s="165" t="s">
        <v>296</v>
      </c>
      <c r="I1089" s="296"/>
      <c r="J1089" s="296"/>
      <c r="K1089" s="296"/>
    </row>
    <row r="1090" spans="2:11" ht="12.75" customHeight="1" hidden="1">
      <c r="B1090" s="164" t="s">
        <v>288</v>
      </c>
      <c r="C1090" s="372"/>
      <c r="D1090" s="165" t="s">
        <v>237</v>
      </c>
      <c r="E1090" s="165" t="s">
        <v>241</v>
      </c>
      <c r="F1090" s="331" t="s">
        <v>540</v>
      </c>
      <c r="G1090" s="283">
        <v>200</v>
      </c>
      <c r="H1090" s="165"/>
      <c r="I1090" s="296">
        <f aca="true" t="shared" si="200" ref="I1090:K1091">I1091</f>
        <v>0</v>
      </c>
      <c r="J1090" s="296">
        <f t="shared" si="200"/>
        <v>0</v>
      </c>
      <c r="K1090" s="296">
        <f t="shared" si="200"/>
        <v>0</v>
      </c>
    </row>
    <row r="1091" spans="2:11" ht="12.75" customHeight="1" hidden="1">
      <c r="B1091" s="164" t="s">
        <v>290</v>
      </c>
      <c r="C1091" s="372"/>
      <c r="D1091" s="165" t="s">
        <v>237</v>
      </c>
      <c r="E1091" s="165" t="s">
        <v>241</v>
      </c>
      <c r="F1091" s="331" t="s">
        <v>540</v>
      </c>
      <c r="G1091" s="283">
        <v>240</v>
      </c>
      <c r="H1091" s="165"/>
      <c r="I1091" s="296">
        <f t="shared" si="200"/>
        <v>0</v>
      </c>
      <c r="J1091" s="296">
        <f t="shared" si="200"/>
        <v>0</v>
      </c>
      <c r="K1091" s="296">
        <f t="shared" si="200"/>
        <v>0</v>
      </c>
    </row>
    <row r="1092" spans="2:11" ht="12.75" customHeight="1" hidden="1">
      <c r="B1092" s="167" t="s">
        <v>272</v>
      </c>
      <c r="C1092" s="372"/>
      <c r="D1092" s="165" t="s">
        <v>237</v>
      </c>
      <c r="E1092" s="165" t="s">
        <v>241</v>
      </c>
      <c r="F1092" s="331" t="s">
        <v>540</v>
      </c>
      <c r="G1092" s="165" t="s">
        <v>291</v>
      </c>
      <c r="H1092" s="165" t="s">
        <v>296</v>
      </c>
      <c r="I1092" s="296"/>
      <c r="J1092" s="296"/>
      <c r="K1092" s="296"/>
    </row>
    <row r="1093" spans="2:11" ht="12.75" customHeight="1" hidden="1">
      <c r="B1093" s="164" t="s">
        <v>292</v>
      </c>
      <c r="C1093" s="372"/>
      <c r="D1093" s="165" t="s">
        <v>237</v>
      </c>
      <c r="E1093" s="165" t="s">
        <v>241</v>
      </c>
      <c r="F1093" s="331" t="s">
        <v>540</v>
      </c>
      <c r="G1093" s="165" t="s">
        <v>293</v>
      </c>
      <c r="H1093" s="165"/>
      <c r="I1093" s="296">
        <f aca="true" t="shared" si="201" ref="I1093:K1094">I1094</f>
        <v>0</v>
      </c>
      <c r="J1093" s="296">
        <f t="shared" si="201"/>
        <v>0</v>
      </c>
      <c r="K1093" s="296">
        <f t="shared" si="201"/>
        <v>0</v>
      </c>
    </row>
    <row r="1094" spans="2:11" ht="12.75" customHeight="1" hidden="1">
      <c r="B1094" s="164" t="s">
        <v>294</v>
      </c>
      <c r="C1094" s="372"/>
      <c r="D1094" s="165" t="s">
        <v>237</v>
      </c>
      <c r="E1094" s="165" t="s">
        <v>241</v>
      </c>
      <c r="F1094" s="331" t="s">
        <v>540</v>
      </c>
      <c r="G1094" s="283">
        <v>850</v>
      </c>
      <c r="H1094" s="165"/>
      <c r="I1094" s="296">
        <f t="shared" si="201"/>
        <v>0</v>
      </c>
      <c r="J1094" s="296">
        <f t="shared" si="201"/>
        <v>0</v>
      </c>
      <c r="K1094" s="296">
        <f t="shared" si="201"/>
        <v>0</v>
      </c>
    </row>
    <row r="1095" spans="2:11" ht="12.75" customHeight="1" hidden="1">
      <c r="B1095" s="167" t="s">
        <v>272</v>
      </c>
      <c r="C1095" s="372"/>
      <c r="D1095" s="165" t="s">
        <v>237</v>
      </c>
      <c r="E1095" s="165" t="s">
        <v>241</v>
      </c>
      <c r="F1095" s="331" t="s">
        <v>540</v>
      </c>
      <c r="G1095" s="283">
        <v>850</v>
      </c>
      <c r="H1095" s="165" t="s">
        <v>296</v>
      </c>
      <c r="I1095" s="296"/>
      <c r="J1095" s="296"/>
      <c r="K1095" s="296"/>
    </row>
    <row r="1096" spans="2:11" ht="12.75" customHeight="1">
      <c r="B1096" s="339" t="s">
        <v>555</v>
      </c>
      <c r="C1096" s="372"/>
      <c r="D1096" s="165" t="s">
        <v>237</v>
      </c>
      <c r="E1096" s="165" t="s">
        <v>241</v>
      </c>
      <c r="F1096" s="331" t="s">
        <v>277</v>
      </c>
      <c r="G1096" s="283"/>
      <c r="H1096" s="165"/>
      <c r="I1096" s="296">
        <f>I1097+I1107</f>
        <v>3030.7999999999997</v>
      </c>
      <c r="J1096" s="296">
        <f>J1097</f>
        <v>2027.1999999999998</v>
      </c>
      <c r="K1096" s="296">
        <f>K1097</f>
        <v>2027.1999999999998</v>
      </c>
    </row>
    <row r="1097" spans="2:11" ht="12.75" customHeight="1">
      <c r="B1097" s="339" t="s">
        <v>302</v>
      </c>
      <c r="C1097" s="372"/>
      <c r="D1097" s="165" t="s">
        <v>237</v>
      </c>
      <c r="E1097" s="165" t="s">
        <v>241</v>
      </c>
      <c r="F1097" s="331" t="s">
        <v>303</v>
      </c>
      <c r="G1097" s="283"/>
      <c r="H1097" s="165"/>
      <c r="I1097" s="296">
        <f>I1098+I1101+I1104</f>
        <v>2961.3999999999996</v>
      </c>
      <c r="J1097" s="296">
        <f>J1098+J1101+J1104</f>
        <v>2027.1999999999998</v>
      </c>
      <c r="K1097" s="296">
        <f>K1098+K1101+K1104</f>
        <v>2027.1999999999998</v>
      </c>
    </row>
    <row r="1098" spans="2:11" ht="40.5" customHeight="1">
      <c r="B1098" s="306" t="s">
        <v>280</v>
      </c>
      <c r="C1098" s="372"/>
      <c r="D1098" s="165" t="s">
        <v>237</v>
      </c>
      <c r="E1098" s="165" t="s">
        <v>241</v>
      </c>
      <c r="F1098" s="331" t="s">
        <v>303</v>
      </c>
      <c r="G1098" s="165" t="s">
        <v>281</v>
      </c>
      <c r="H1098" s="165"/>
      <c r="I1098" s="296">
        <f aca="true" t="shared" si="202" ref="I1098:K1099">I1099</f>
        <v>2376.7</v>
      </c>
      <c r="J1098" s="296">
        <f t="shared" si="202"/>
        <v>1842.6</v>
      </c>
      <c r="K1098" s="296">
        <f t="shared" si="202"/>
        <v>1842.6</v>
      </c>
    </row>
    <row r="1099" spans="2:11" ht="12.75" customHeight="1">
      <c r="B1099" s="167" t="s">
        <v>282</v>
      </c>
      <c r="C1099" s="372"/>
      <c r="D1099" s="165" t="s">
        <v>237</v>
      </c>
      <c r="E1099" s="165" t="s">
        <v>241</v>
      </c>
      <c r="F1099" s="331" t="s">
        <v>303</v>
      </c>
      <c r="G1099" s="283">
        <v>120</v>
      </c>
      <c r="H1099" s="165"/>
      <c r="I1099" s="296">
        <f t="shared" si="202"/>
        <v>2376.7</v>
      </c>
      <c r="J1099" s="296">
        <f t="shared" si="202"/>
        <v>1842.6</v>
      </c>
      <c r="K1099" s="296">
        <f t="shared" si="202"/>
        <v>1842.6</v>
      </c>
    </row>
    <row r="1100" spans="2:12" ht="12.75" customHeight="1">
      <c r="B1100" s="167" t="s">
        <v>272</v>
      </c>
      <c r="C1100" s="372"/>
      <c r="D1100" s="165" t="s">
        <v>237</v>
      </c>
      <c r="E1100" s="165" t="s">
        <v>241</v>
      </c>
      <c r="F1100" s="331" t="s">
        <v>303</v>
      </c>
      <c r="G1100" s="283">
        <v>120</v>
      </c>
      <c r="H1100" s="165" t="s">
        <v>296</v>
      </c>
      <c r="I1100" s="296">
        <v>2376.7</v>
      </c>
      <c r="J1100" s="296">
        <v>1842.6</v>
      </c>
      <c r="K1100" s="296">
        <v>1842.6</v>
      </c>
      <c r="L1100" s="271">
        <v>68.2</v>
      </c>
    </row>
    <row r="1101" spans="2:11" ht="12.75" customHeight="1">
      <c r="B1101" s="164" t="s">
        <v>288</v>
      </c>
      <c r="C1101" s="372"/>
      <c r="D1101" s="165" t="s">
        <v>237</v>
      </c>
      <c r="E1101" s="165" t="s">
        <v>241</v>
      </c>
      <c r="F1101" s="331" t="s">
        <v>303</v>
      </c>
      <c r="G1101" s="283">
        <v>200</v>
      </c>
      <c r="H1101" s="165"/>
      <c r="I1101" s="296">
        <f aca="true" t="shared" si="203" ref="I1101:K1102">I1102</f>
        <v>551</v>
      </c>
      <c r="J1101" s="296">
        <f t="shared" si="203"/>
        <v>184.6</v>
      </c>
      <c r="K1101" s="296">
        <f t="shared" si="203"/>
        <v>184.6</v>
      </c>
    </row>
    <row r="1102" spans="2:11" ht="12.75" customHeight="1">
      <c r="B1102" s="164" t="s">
        <v>290</v>
      </c>
      <c r="C1102" s="372"/>
      <c r="D1102" s="165" t="s">
        <v>237</v>
      </c>
      <c r="E1102" s="165" t="s">
        <v>241</v>
      </c>
      <c r="F1102" s="331" t="s">
        <v>303</v>
      </c>
      <c r="G1102" s="283">
        <v>240</v>
      </c>
      <c r="H1102" s="165"/>
      <c r="I1102" s="296">
        <f t="shared" si="203"/>
        <v>551</v>
      </c>
      <c r="J1102" s="296">
        <f t="shared" si="203"/>
        <v>184.6</v>
      </c>
      <c r="K1102" s="296">
        <f t="shared" si="203"/>
        <v>184.6</v>
      </c>
    </row>
    <row r="1103" spans="2:12" ht="12.75" customHeight="1">
      <c r="B1103" s="167" t="s">
        <v>272</v>
      </c>
      <c r="C1103" s="372"/>
      <c r="D1103" s="165" t="s">
        <v>237</v>
      </c>
      <c r="E1103" s="165" t="s">
        <v>241</v>
      </c>
      <c r="F1103" s="331" t="s">
        <v>303</v>
      </c>
      <c r="G1103" s="165" t="s">
        <v>291</v>
      </c>
      <c r="H1103" s="165" t="s">
        <v>296</v>
      </c>
      <c r="I1103" s="296">
        <v>551</v>
      </c>
      <c r="J1103" s="296">
        <v>184.6</v>
      </c>
      <c r="K1103" s="296">
        <v>184.6</v>
      </c>
      <c r="L1103" s="271">
        <v>20</v>
      </c>
    </row>
    <row r="1104" spans="2:11" ht="12.75" customHeight="1">
      <c r="B1104" s="425" t="s">
        <v>292</v>
      </c>
      <c r="C1104" s="426"/>
      <c r="D1104" s="427" t="s">
        <v>237</v>
      </c>
      <c r="E1104" s="427" t="s">
        <v>241</v>
      </c>
      <c r="F1104" s="428" t="s">
        <v>303</v>
      </c>
      <c r="G1104" s="427" t="s">
        <v>293</v>
      </c>
      <c r="H1104" s="427"/>
      <c r="I1104" s="429">
        <f aca="true" t="shared" si="204" ref="I1104:K1105">I1105</f>
        <v>33.7</v>
      </c>
      <c r="J1104" s="429">
        <f t="shared" si="204"/>
        <v>0</v>
      </c>
      <c r="K1104" s="429">
        <f t="shared" si="204"/>
        <v>0</v>
      </c>
    </row>
    <row r="1105" spans="2:11" ht="12.75" customHeight="1">
      <c r="B1105" s="184" t="s">
        <v>294</v>
      </c>
      <c r="C1105" s="430"/>
      <c r="D1105" s="431" t="s">
        <v>237</v>
      </c>
      <c r="E1105" s="431" t="s">
        <v>241</v>
      </c>
      <c r="F1105" s="432" t="s">
        <v>303</v>
      </c>
      <c r="G1105" s="378">
        <v>850</v>
      </c>
      <c r="H1105" s="431"/>
      <c r="I1105" s="398">
        <f t="shared" si="204"/>
        <v>33.7</v>
      </c>
      <c r="J1105" s="398">
        <f t="shared" si="204"/>
        <v>0</v>
      </c>
      <c r="K1105" s="398">
        <f t="shared" si="204"/>
        <v>0</v>
      </c>
    </row>
    <row r="1106" spans="2:12" ht="12.75" customHeight="1">
      <c r="B1106" s="185" t="s">
        <v>272</v>
      </c>
      <c r="C1106" s="430"/>
      <c r="D1106" s="431" t="s">
        <v>237</v>
      </c>
      <c r="E1106" s="431" t="s">
        <v>241</v>
      </c>
      <c r="F1106" s="432" t="s">
        <v>303</v>
      </c>
      <c r="G1106" s="378">
        <v>850</v>
      </c>
      <c r="H1106" s="431" t="s">
        <v>296</v>
      </c>
      <c r="I1106" s="398">
        <v>33.7</v>
      </c>
      <c r="J1106" s="398"/>
      <c r="K1106" s="398"/>
      <c r="L1106" s="271">
        <v>20</v>
      </c>
    </row>
    <row r="1107" spans="2:11" ht="41.25" customHeight="1">
      <c r="B1107" s="421" t="s">
        <v>284</v>
      </c>
      <c r="C1107" s="372"/>
      <c r="D1107" s="165" t="s">
        <v>237</v>
      </c>
      <c r="E1107" s="165" t="s">
        <v>241</v>
      </c>
      <c r="F1107" s="331" t="s">
        <v>285</v>
      </c>
      <c r="G1107" s="165" t="s">
        <v>281</v>
      </c>
      <c r="H1107" s="165"/>
      <c r="I1107" s="296">
        <f aca="true" t="shared" si="205" ref="I1107:K1108">I1108</f>
        <v>69.4</v>
      </c>
      <c r="J1107" s="296">
        <f t="shared" si="205"/>
        <v>0</v>
      </c>
      <c r="K1107" s="296">
        <f t="shared" si="205"/>
        <v>0</v>
      </c>
    </row>
    <row r="1108" spans="2:11" ht="12.75" customHeight="1">
      <c r="B1108" s="167" t="s">
        <v>282</v>
      </c>
      <c r="C1108" s="372"/>
      <c r="D1108" s="165" t="s">
        <v>237</v>
      </c>
      <c r="E1108" s="165" t="s">
        <v>241</v>
      </c>
      <c r="F1108" s="331" t="s">
        <v>285</v>
      </c>
      <c r="G1108" s="283">
        <v>110</v>
      </c>
      <c r="H1108" s="165"/>
      <c r="I1108" s="296">
        <f t="shared" si="205"/>
        <v>69.4</v>
      </c>
      <c r="J1108" s="296">
        <f t="shared" si="205"/>
        <v>0</v>
      </c>
      <c r="K1108" s="296">
        <f t="shared" si="205"/>
        <v>0</v>
      </c>
    </row>
    <row r="1109" spans="2:11" ht="12.75" customHeight="1">
      <c r="B1109" s="167" t="s">
        <v>273</v>
      </c>
      <c r="C1109" s="372"/>
      <c r="D1109" s="165" t="s">
        <v>237</v>
      </c>
      <c r="E1109" s="165" t="s">
        <v>241</v>
      </c>
      <c r="F1109" s="331" t="s">
        <v>285</v>
      </c>
      <c r="G1109" s="283">
        <v>110</v>
      </c>
      <c r="H1109" s="165" t="s">
        <v>332</v>
      </c>
      <c r="I1109" s="296">
        <v>69.4</v>
      </c>
      <c r="J1109" s="296"/>
      <c r="K1109" s="296"/>
    </row>
  </sheetData>
  <sheetProtection selectLockedCells="1" selectUnlockedCells="1"/>
  <mergeCells count="11">
    <mergeCell ref="B7:K7"/>
    <mergeCell ref="B8:K8"/>
    <mergeCell ref="B9:K9"/>
    <mergeCell ref="B11:I11"/>
    <mergeCell ref="O298:O303"/>
    <mergeCell ref="J1:K1"/>
    <mergeCell ref="B2:K2"/>
    <mergeCell ref="B3:K3"/>
    <mergeCell ref="B4:K4"/>
    <mergeCell ref="B5:K5"/>
    <mergeCell ref="G6:K6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7" r:id="rId1"/>
  <rowBreaks count="3" manualBreakCount="3">
    <brk id="648" max="255" man="1"/>
    <brk id="936" max="255" man="1"/>
    <brk id="9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5" zoomScaleNormal="85" zoomScalePageLayoutView="0" workbookViewId="0" topLeftCell="A1">
      <selection activeCell="B5" sqref="B5"/>
    </sheetView>
  </sheetViews>
  <sheetFormatPr defaultColWidth="8.00390625" defaultRowHeight="12.75"/>
  <cols>
    <col min="1" max="1" width="5.375" style="3" customWidth="1"/>
    <col min="2" max="2" width="42.375" style="3" customWidth="1"/>
    <col min="3" max="3" width="16.00390625" style="3" customWidth="1"/>
    <col min="4" max="4" width="12.375" style="3" customWidth="1"/>
    <col min="5" max="5" width="16.00390625" style="3" customWidth="1"/>
    <col min="6" max="16384" width="8.00390625" style="3" customWidth="1"/>
  </cols>
  <sheetData>
    <row r="1" spans="1:5" ht="12.75" customHeight="1">
      <c r="A1" s="433"/>
      <c r="B1" s="434"/>
      <c r="C1" s="434"/>
      <c r="D1" s="433"/>
      <c r="E1" s="433"/>
    </row>
    <row r="2" spans="1:5" ht="12.75" customHeight="1">
      <c r="A2" s="433"/>
      <c r="B2" s="435"/>
      <c r="C2" s="514" t="s">
        <v>637</v>
      </c>
      <c r="D2" s="514"/>
      <c r="E2" s="514"/>
    </row>
    <row r="3" spans="1:5" ht="12.75" customHeight="1">
      <c r="A3" s="433"/>
      <c r="B3" s="481" t="s">
        <v>45</v>
      </c>
      <c r="C3" s="481"/>
      <c r="D3" s="481"/>
      <c r="E3" s="481"/>
    </row>
    <row r="4" spans="1:5" ht="12.75" customHeight="1">
      <c r="A4" s="433"/>
      <c r="B4" s="481" t="s">
        <v>4</v>
      </c>
      <c r="C4" s="481"/>
      <c r="D4" s="481"/>
      <c r="E4" s="481"/>
    </row>
    <row r="5" spans="1:5" ht="15.75" customHeight="1">
      <c r="A5" s="433"/>
      <c r="B5" s="481" t="s">
        <v>5</v>
      </c>
      <c r="C5" s="481"/>
      <c r="D5" s="481"/>
      <c r="E5" s="481"/>
    </row>
    <row r="6" spans="1:5" ht="12.75" customHeight="1">
      <c r="A6" s="433"/>
      <c r="B6" s="29"/>
      <c r="C6" s="435"/>
      <c r="D6" s="435"/>
      <c r="E6" s="435"/>
    </row>
    <row r="7" spans="1:5" ht="12.75" customHeight="1">
      <c r="A7" s="433"/>
      <c r="B7" s="483" t="s">
        <v>638</v>
      </c>
      <c r="C7" s="483"/>
      <c r="D7" s="483"/>
      <c r="E7" s="483"/>
    </row>
    <row r="8" spans="1:5" ht="12.75" customHeight="1">
      <c r="A8" s="433"/>
      <c r="B8" s="483" t="s">
        <v>639</v>
      </c>
      <c r="C8" s="483"/>
      <c r="D8" s="483"/>
      <c r="E8" s="483"/>
    </row>
    <row r="9" spans="1:5" ht="25.5" customHeight="1">
      <c r="A9" s="433"/>
      <c r="B9" s="513"/>
      <c r="C9" s="513"/>
      <c r="D9" s="435"/>
      <c r="E9" s="80" t="s">
        <v>180</v>
      </c>
    </row>
    <row r="10" spans="1:5" ht="46.5" customHeight="1">
      <c r="A10" s="433"/>
      <c r="B10" s="436" t="s">
        <v>181</v>
      </c>
      <c r="C10" s="437" t="s">
        <v>47</v>
      </c>
      <c r="D10" s="437" t="s">
        <v>48</v>
      </c>
      <c r="E10" s="437" t="s">
        <v>49</v>
      </c>
    </row>
    <row r="11" spans="1:5" ht="19.5" customHeight="1">
      <c r="A11" s="433"/>
      <c r="B11" s="438" t="s">
        <v>640</v>
      </c>
      <c r="C11" s="439">
        <v>449.5</v>
      </c>
      <c r="D11" s="439">
        <v>453.2</v>
      </c>
      <c r="E11" s="439">
        <v>456.3</v>
      </c>
    </row>
    <row r="12" spans="1:5" ht="17.25" customHeight="1">
      <c r="A12" s="433"/>
      <c r="B12" s="438" t="s">
        <v>641</v>
      </c>
      <c r="C12" s="439">
        <v>423.9</v>
      </c>
      <c r="D12" s="439">
        <v>405.4</v>
      </c>
      <c r="E12" s="439">
        <v>389.8</v>
      </c>
    </row>
    <row r="13" spans="1:5" ht="17.25" customHeight="1">
      <c r="A13" s="433"/>
      <c r="B13" s="438" t="s">
        <v>642</v>
      </c>
      <c r="C13" s="439">
        <v>433.7</v>
      </c>
      <c r="D13" s="439">
        <v>435.9</v>
      </c>
      <c r="E13" s="439">
        <v>439</v>
      </c>
    </row>
    <row r="14" spans="1:5" ht="19.5" customHeight="1">
      <c r="A14" s="433"/>
      <c r="B14" s="440" t="s">
        <v>643</v>
      </c>
      <c r="C14" s="439"/>
      <c r="D14" s="439"/>
      <c r="E14" s="439"/>
    </row>
    <row r="15" spans="1:5" ht="17.25" customHeight="1">
      <c r="A15" s="433"/>
      <c r="B15" s="438" t="s">
        <v>644</v>
      </c>
      <c r="C15" s="439">
        <v>711.2</v>
      </c>
      <c r="D15" s="439">
        <v>714.8</v>
      </c>
      <c r="E15" s="439">
        <v>718</v>
      </c>
    </row>
    <row r="16" spans="1:5" ht="21" customHeight="1">
      <c r="A16" s="433"/>
      <c r="B16" s="438" t="s">
        <v>645</v>
      </c>
      <c r="C16" s="439">
        <v>215</v>
      </c>
      <c r="D16" s="439">
        <v>217.1</v>
      </c>
      <c r="E16" s="439">
        <v>216.8</v>
      </c>
    </row>
    <row r="17" spans="1:5" ht="21" customHeight="1">
      <c r="A17" s="433"/>
      <c r="B17" s="438" t="s">
        <v>646</v>
      </c>
      <c r="C17" s="439">
        <v>1422.3</v>
      </c>
      <c r="D17" s="439">
        <v>1429.2</v>
      </c>
      <c r="E17" s="439">
        <v>1435.7</v>
      </c>
    </row>
    <row r="18" spans="1:5" s="443" customFormat="1" ht="12.75" customHeight="1">
      <c r="A18" s="434"/>
      <c r="B18" s="441" t="s">
        <v>647</v>
      </c>
      <c r="C18" s="442">
        <f>SUM(C11:C17)</f>
        <v>3655.6000000000004</v>
      </c>
      <c r="D18" s="442">
        <f>SUM(D11:D17)</f>
        <v>3655.6000000000004</v>
      </c>
      <c r="E18" s="442">
        <f>SUM(E11:E17)</f>
        <v>3655.6000000000004</v>
      </c>
    </row>
    <row r="19" spans="1:5" ht="18">
      <c r="A19" s="433"/>
      <c r="B19" s="433"/>
      <c r="C19" s="433"/>
      <c r="D19" s="433"/>
      <c r="E19" s="433"/>
    </row>
  </sheetData>
  <sheetProtection selectLockedCells="1" selectUnlockedCells="1"/>
  <mergeCells count="7">
    <mergeCell ref="B9:C9"/>
    <mergeCell ref="C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PageLayoutView="0" workbookViewId="0" topLeftCell="A1">
      <selection activeCell="A5" sqref="A5"/>
    </sheetView>
  </sheetViews>
  <sheetFormatPr defaultColWidth="8.00390625" defaultRowHeight="12.75"/>
  <cols>
    <col min="1" max="1" width="5.375" style="3" customWidth="1"/>
    <col min="2" max="2" width="49.00390625" style="3" customWidth="1"/>
    <col min="3" max="3" width="12.375" style="78" customWidth="1"/>
    <col min="4" max="4" width="11.00390625" style="78" customWidth="1"/>
    <col min="5" max="5" width="20.375" style="78" customWidth="1"/>
    <col min="6" max="16384" width="8.00390625" style="3" customWidth="1"/>
  </cols>
  <sheetData>
    <row r="1" spans="1:9" ht="15">
      <c r="A1" s="128"/>
      <c r="B1" s="484" t="s">
        <v>648</v>
      </c>
      <c r="C1" s="484"/>
      <c r="D1" s="484"/>
      <c r="E1" s="484"/>
      <c r="F1" s="5"/>
      <c r="G1" s="6"/>
      <c r="H1" s="7"/>
      <c r="I1" s="7"/>
    </row>
    <row r="2" spans="1:9" ht="15.75" customHeight="1">
      <c r="A2" s="503" t="s">
        <v>1</v>
      </c>
      <c r="B2" s="503"/>
      <c r="C2" s="503"/>
      <c r="D2" s="503"/>
      <c r="E2" s="503"/>
      <c r="F2" s="134"/>
      <c r="G2" s="134"/>
      <c r="H2" s="134"/>
      <c r="I2" s="134"/>
    </row>
    <row r="3" spans="1:9" ht="15.75" customHeight="1">
      <c r="A3" s="503" t="s">
        <v>2</v>
      </c>
      <c r="B3" s="503"/>
      <c r="C3" s="503"/>
      <c r="D3" s="503"/>
      <c r="E3" s="503"/>
      <c r="F3" s="134"/>
      <c r="G3" s="134"/>
      <c r="H3" s="134"/>
      <c r="I3" s="134"/>
    </row>
    <row r="4" spans="1:9" ht="14.25">
      <c r="A4" s="481" t="s">
        <v>649</v>
      </c>
      <c r="B4" s="481"/>
      <c r="C4" s="481"/>
      <c r="D4" s="481"/>
      <c r="E4" s="481"/>
      <c r="F4" s="135"/>
      <c r="G4" s="135"/>
      <c r="H4" s="135"/>
      <c r="I4" s="135"/>
    </row>
    <row r="6" spans="2:5" ht="12.75" customHeight="1">
      <c r="B6" s="443"/>
      <c r="C6" s="515" t="s">
        <v>650</v>
      </c>
      <c r="D6" s="515"/>
      <c r="E6" s="515"/>
    </row>
    <row r="7" spans="2:9" ht="12.75" customHeight="1">
      <c r="B7" s="481" t="s">
        <v>45</v>
      </c>
      <c r="C7" s="481"/>
      <c r="D7" s="481"/>
      <c r="E7" s="481"/>
      <c r="I7" s="444"/>
    </row>
    <row r="8" spans="2:9" ht="12.75" customHeight="1">
      <c r="B8" s="481" t="s">
        <v>4</v>
      </c>
      <c r="C8" s="481"/>
      <c r="D8" s="481"/>
      <c r="E8" s="481"/>
      <c r="I8" s="444"/>
    </row>
    <row r="9" spans="2:5" ht="15.75" customHeight="1">
      <c r="B9" s="481" t="s">
        <v>5</v>
      </c>
      <c r="C9" s="481"/>
      <c r="D9" s="481"/>
      <c r="E9" s="481"/>
    </row>
    <row r="10" ht="12.75" customHeight="1">
      <c r="B10" s="29"/>
    </row>
    <row r="11" spans="1:5" ht="12.75" customHeight="1">
      <c r="A11" s="445"/>
      <c r="B11" s="516" t="s">
        <v>651</v>
      </c>
      <c r="C11" s="516"/>
      <c r="D11" s="516"/>
      <c r="E11" s="516"/>
    </row>
    <row r="12" spans="1:5" ht="36.75" customHeight="1">
      <c r="A12" s="445"/>
      <c r="B12" s="516"/>
      <c r="C12" s="516"/>
      <c r="D12" s="516"/>
      <c r="E12" s="516"/>
    </row>
    <row r="13" spans="1:3" ht="12.75" customHeight="1">
      <c r="A13" s="445"/>
      <c r="B13" s="446"/>
      <c r="C13" s="447"/>
    </row>
    <row r="14" spans="2:5" ht="12.75" customHeight="1">
      <c r="B14" s="517" t="s">
        <v>652</v>
      </c>
      <c r="C14" s="518" t="s">
        <v>8</v>
      </c>
      <c r="D14" s="518"/>
      <c r="E14" s="518"/>
    </row>
    <row r="15" spans="2:5" ht="46.5" customHeight="1">
      <c r="B15" s="517"/>
      <c r="C15" s="448" t="s">
        <v>47</v>
      </c>
      <c r="D15" s="448" t="s">
        <v>48</v>
      </c>
      <c r="E15" s="448" t="s">
        <v>49</v>
      </c>
    </row>
    <row r="16" spans="2:5" ht="14.25" customHeight="1">
      <c r="B16" s="449" t="s">
        <v>640</v>
      </c>
      <c r="C16" s="450">
        <v>69.8</v>
      </c>
      <c r="D16" s="450">
        <v>68.1</v>
      </c>
      <c r="E16" s="450">
        <v>70.4</v>
      </c>
    </row>
    <row r="17" spans="2:5" ht="14.25" customHeight="1">
      <c r="B17" s="449" t="s">
        <v>641</v>
      </c>
      <c r="C17" s="450">
        <v>62</v>
      </c>
      <c r="D17" s="450">
        <v>60.5</v>
      </c>
      <c r="E17" s="450">
        <v>62.6</v>
      </c>
    </row>
    <row r="18" spans="2:5" ht="14.25" customHeight="1">
      <c r="B18" s="449" t="s">
        <v>642</v>
      </c>
      <c r="C18" s="450">
        <v>90.5</v>
      </c>
      <c r="D18" s="450">
        <v>88.2</v>
      </c>
      <c r="E18" s="450">
        <v>91.3</v>
      </c>
    </row>
    <row r="19" spans="2:5" ht="14.25" customHeight="1">
      <c r="B19" s="451" t="s">
        <v>643</v>
      </c>
      <c r="C19" s="450">
        <v>139.6</v>
      </c>
      <c r="D19" s="450">
        <v>136.2</v>
      </c>
      <c r="E19" s="450">
        <v>140.9</v>
      </c>
    </row>
    <row r="20" spans="2:5" ht="14.25" customHeight="1">
      <c r="B20" s="449" t="s">
        <v>644</v>
      </c>
      <c r="C20" s="450">
        <v>115.6</v>
      </c>
      <c r="D20" s="450">
        <v>112.7</v>
      </c>
      <c r="E20" s="450">
        <v>116.7</v>
      </c>
    </row>
    <row r="21" spans="2:5" ht="14.25" customHeight="1">
      <c r="B21" s="449" t="s">
        <v>645</v>
      </c>
      <c r="C21" s="450">
        <v>62.5</v>
      </c>
      <c r="D21" s="450">
        <v>61</v>
      </c>
      <c r="E21" s="450">
        <v>63.1</v>
      </c>
    </row>
    <row r="22" spans="2:5" ht="14.25" customHeight="1">
      <c r="B22" s="449" t="s">
        <v>646</v>
      </c>
      <c r="C22" s="450">
        <v>279.3</v>
      </c>
      <c r="D22" s="450">
        <v>272.3</v>
      </c>
      <c r="E22" s="450">
        <v>281.8</v>
      </c>
    </row>
    <row r="23" spans="2:5" ht="14.25" customHeight="1">
      <c r="B23" s="449"/>
      <c r="C23" s="450"/>
      <c r="D23" s="450"/>
      <c r="E23" s="450"/>
    </row>
    <row r="24" spans="2:5" s="443" customFormat="1" ht="12.75" customHeight="1">
      <c r="B24" s="452" t="s">
        <v>647</v>
      </c>
      <c r="C24" s="453">
        <f>SUM(C16:C23)</f>
        <v>819.3</v>
      </c>
      <c r="D24" s="453">
        <f>SUM(D16:D23)</f>
        <v>799</v>
      </c>
      <c r="E24" s="453">
        <f>SUM(E16:E23)</f>
        <v>826.8</v>
      </c>
    </row>
  </sheetData>
  <sheetProtection selectLockedCells="1" selectUnlockedCells="1"/>
  <mergeCells count="11">
    <mergeCell ref="B8:E8"/>
    <mergeCell ref="B9:E9"/>
    <mergeCell ref="B11:E12"/>
    <mergeCell ref="B14:B15"/>
    <mergeCell ref="C14:E14"/>
    <mergeCell ref="B1:E1"/>
    <mergeCell ref="A2:E2"/>
    <mergeCell ref="A3:E3"/>
    <mergeCell ref="A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zoomScale="85" zoomScaleNormal="85" zoomScalePageLayoutView="0" workbookViewId="0" topLeftCell="A2">
      <selection activeCell="B5" sqref="B5:E5"/>
    </sheetView>
  </sheetViews>
  <sheetFormatPr defaultColWidth="10.00390625" defaultRowHeight="12.75"/>
  <cols>
    <col min="1" max="1" width="5.00390625" style="3" customWidth="1"/>
    <col min="2" max="2" width="55.625" style="3" customWidth="1"/>
    <col min="3" max="3" width="12.625" style="3" customWidth="1"/>
    <col min="4" max="4" width="11.375" style="3" customWidth="1"/>
    <col min="5" max="5" width="16.00390625" style="3" customWidth="1"/>
    <col min="6" max="16384" width="10.00390625" style="3" customWidth="1"/>
  </cols>
  <sheetData>
    <row r="1" spans="2:3" ht="12.75" customHeight="1" hidden="1">
      <c r="B1" s="443"/>
      <c r="C1" s="443"/>
    </row>
    <row r="2" spans="2:5" ht="12.75" customHeight="1">
      <c r="B2" s="5"/>
      <c r="C2" s="6"/>
      <c r="D2" s="484" t="s">
        <v>648</v>
      </c>
      <c r="E2" s="484"/>
    </row>
    <row r="3" spans="2:5" ht="12.75" customHeight="1">
      <c r="B3" s="485" t="s">
        <v>1</v>
      </c>
      <c r="C3" s="485"/>
      <c r="D3" s="485"/>
      <c r="E3" s="485"/>
    </row>
    <row r="4" spans="2:5" ht="12.75" customHeight="1">
      <c r="B4" s="485" t="s">
        <v>2</v>
      </c>
      <c r="C4" s="485"/>
      <c r="D4" s="485"/>
      <c r="E4" s="485"/>
    </row>
    <row r="5" spans="2:10" ht="12.75" customHeight="1">
      <c r="B5" s="481" t="s">
        <v>679</v>
      </c>
      <c r="C5" s="481"/>
      <c r="D5" s="481"/>
      <c r="E5" s="481"/>
      <c r="F5" s="135"/>
      <c r="G5" s="135"/>
      <c r="H5" s="135"/>
      <c r="I5" s="135"/>
      <c r="J5" s="135"/>
    </row>
    <row r="6" spans="2:3" ht="12.75" customHeight="1">
      <c r="B6" s="443"/>
      <c r="C6" s="443"/>
    </row>
    <row r="7" spans="2:5" ht="15" customHeight="1">
      <c r="B7" s="498" t="s">
        <v>653</v>
      </c>
      <c r="C7" s="498"/>
      <c r="D7" s="498"/>
      <c r="E7" s="498"/>
    </row>
    <row r="8" spans="2:5" ht="14.25" customHeight="1">
      <c r="B8" s="496" t="s">
        <v>654</v>
      </c>
      <c r="C8" s="496"/>
      <c r="D8" s="496"/>
      <c r="E8" s="496"/>
    </row>
    <row r="9" spans="2:5" ht="15.75" customHeight="1">
      <c r="B9" s="496" t="s">
        <v>4</v>
      </c>
      <c r="C9" s="496"/>
      <c r="D9" s="496"/>
      <c r="E9" s="496"/>
    </row>
    <row r="10" spans="2:5" ht="15.75" customHeight="1">
      <c r="B10" s="481" t="s">
        <v>5</v>
      </c>
      <c r="C10" s="481"/>
      <c r="D10" s="481"/>
      <c r="E10" s="481"/>
    </row>
    <row r="11" spans="2:5" ht="14.25" customHeight="1">
      <c r="B11" s="29"/>
      <c r="C11" s="435"/>
      <c r="D11" s="435"/>
      <c r="E11" s="435"/>
    </row>
    <row r="12" spans="2:5" ht="15" customHeight="1">
      <c r="B12" s="519" t="s">
        <v>655</v>
      </c>
      <c r="C12" s="519"/>
      <c r="D12" s="519"/>
      <c r="E12" s="519"/>
    </row>
    <row r="13" spans="2:5" ht="26.25" customHeight="1">
      <c r="B13" s="520" t="s">
        <v>656</v>
      </c>
      <c r="C13" s="520"/>
      <c r="D13" s="520"/>
      <c r="E13" s="520"/>
    </row>
    <row r="14" spans="2:5" ht="15.75" customHeight="1">
      <c r="B14" s="513"/>
      <c r="C14" s="513"/>
      <c r="D14" s="435"/>
      <c r="E14" s="6" t="s">
        <v>180</v>
      </c>
    </row>
    <row r="15" spans="2:5" ht="15.75" customHeight="1">
      <c r="B15" s="494" t="s">
        <v>657</v>
      </c>
      <c r="C15" s="494" t="s">
        <v>8</v>
      </c>
      <c r="D15" s="494"/>
      <c r="E15" s="494"/>
    </row>
    <row r="16" spans="2:5" ht="15" customHeight="1">
      <c r="B16" s="494"/>
      <c r="C16" s="11" t="s">
        <v>47</v>
      </c>
      <c r="D16" s="11" t="s">
        <v>48</v>
      </c>
      <c r="E16" s="11" t="s">
        <v>49</v>
      </c>
    </row>
    <row r="17" spans="2:5" ht="15" customHeight="1">
      <c r="B17" s="11" t="s">
        <v>658</v>
      </c>
      <c r="C17" s="454">
        <v>4807.4</v>
      </c>
      <c r="D17" s="454"/>
      <c r="E17" s="454"/>
    </row>
    <row r="18" spans="2:5" ht="15" customHeight="1">
      <c r="B18" s="455" t="s">
        <v>50</v>
      </c>
      <c r="C18" s="456">
        <f>C19+C20</f>
        <v>52681.7</v>
      </c>
      <c r="D18" s="456">
        <f>D19+D20</f>
        <v>30000</v>
      </c>
      <c r="E18" s="456">
        <f>E19+E20</f>
        <v>30000</v>
      </c>
    </row>
    <row r="19" spans="2:5" ht="28.5" customHeight="1">
      <c r="B19" s="107" t="s">
        <v>659</v>
      </c>
      <c r="C19" s="457">
        <v>8000</v>
      </c>
      <c r="D19" s="457">
        <v>8000</v>
      </c>
      <c r="E19" s="457">
        <v>8000</v>
      </c>
    </row>
    <row r="20" spans="2:5" ht="14.25" customHeight="1">
      <c r="B20" s="107" t="s">
        <v>660</v>
      </c>
      <c r="C20" s="457">
        <v>44681.7</v>
      </c>
      <c r="D20" s="457">
        <v>22000</v>
      </c>
      <c r="E20" s="457">
        <v>22000</v>
      </c>
    </row>
    <row r="21" spans="2:5" ht="15" customHeight="1">
      <c r="B21" s="455" t="s">
        <v>661</v>
      </c>
      <c r="C21" s="456">
        <f>C22</f>
        <v>57489.1</v>
      </c>
      <c r="D21" s="456">
        <f>D22</f>
        <v>30000</v>
      </c>
      <c r="E21" s="456">
        <f>E22</f>
        <v>30000</v>
      </c>
    </row>
    <row r="22" spans="2:5" ht="57" customHeight="1">
      <c r="B22" s="24" t="s">
        <v>662</v>
      </c>
      <c r="C22" s="457">
        <v>57489.1</v>
      </c>
      <c r="D22" s="457">
        <v>30000</v>
      </c>
      <c r="E22" s="457">
        <v>30000</v>
      </c>
    </row>
  </sheetData>
  <sheetProtection selectLockedCells="1" selectUnlockedCells="1"/>
  <mergeCells count="13">
    <mergeCell ref="D2:E2"/>
    <mergeCell ref="B3:E3"/>
    <mergeCell ref="B4:E4"/>
    <mergeCell ref="B5:E5"/>
    <mergeCell ref="B7:E7"/>
    <mergeCell ref="B8:E8"/>
    <mergeCell ref="B9:E9"/>
    <mergeCell ref="B10:E10"/>
    <mergeCell ref="B12:E12"/>
    <mergeCell ref="B13:E13"/>
    <mergeCell ref="B14:C14"/>
    <mergeCell ref="B15:B16"/>
    <mergeCell ref="C15:E15"/>
  </mergeCells>
  <printOptions/>
  <pageMargins left="0.7875" right="0.7875" top="0.7875" bottom="0.7875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2022-11-28T11:57:19Z</cp:lastPrinted>
  <dcterms:modified xsi:type="dcterms:W3CDTF">2022-11-28T11:57:53Z</dcterms:modified>
  <cp:category/>
  <cp:version/>
  <cp:contentType/>
  <cp:contentStatus/>
</cp:coreProperties>
</file>