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0"/>
  </bookViews>
  <sheets>
    <sheet name="Прил.1" sheetId="1" r:id="rId1"/>
    <sheet name="Прил.4" sheetId="2" r:id="rId2"/>
    <sheet name="Прил 5" sheetId="3" state="hidden" r:id="rId3"/>
    <sheet name="Прил.6." sheetId="4" r:id="rId4"/>
    <sheet name="Прил. 7" sheetId="5" r:id="rId5"/>
    <sheet name="Прил. 8" sheetId="6" r:id="rId6"/>
    <sheet name="Прил. 9" sheetId="7" state="hidden" r:id="rId7"/>
    <sheet name="Прил. 10" sheetId="8" state="hidden" r:id="rId8"/>
    <sheet name="Прил. 11" sheetId="9" state="hidden" r:id="rId9"/>
    <sheet name="Прил. 12" sheetId="10" state="hidden" r:id="rId10"/>
    <sheet name="Прил. 13" sheetId="11" r:id="rId11"/>
    <sheet name="Прил. 14" sheetId="12" r:id="rId12"/>
  </sheets>
  <externalReferences>
    <externalReference r:id="rId15"/>
  </externalReferences>
  <definedNames>
    <definedName name="_xlnm.Print_Area" localSheetId="4">'Прил. 7'!$B$1:$J$1156</definedName>
    <definedName name="_xlnm.Print_Area" localSheetId="5">'Прил. 8'!$B$1:$K$1106</definedName>
    <definedName name="_xlnm.Print_Area" localSheetId="1">'Прил.4'!$A$1:$E$90</definedName>
    <definedName name="_xlnm.Print_Area" localSheetId="3">'Прил.6.'!$B$1:$G$62</definedName>
    <definedName name="_xlnm._FilterDatabase" localSheetId="3" hidden="1">'Прил.6.'!$B$13:$G$725</definedName>
    <definedName name="acc2x">NA()</definedName>
    <definedName name="add_bk">NA()</definedName>
    <definedName name="add_bk_n">NA()</definedName>
    <definedName name="ate">NA()</definedName>
    <definedName name="ate_n">NA()</definedName>
    <definedName name="ate_n0">NA()</definedName>
    <definedName name="bacc">NA()</definedName>
    <definedName name="bcorr">NA()</definedName>
    <definedName name="bcorr_lev">NA()</definedName>
    <definedName name="bcorr_n">NA()</definedName>
    <definedName name="Boss_Dol">NA()</definedName>
    <definedName name="Boss_FIO">NA()</definedName>
    <definedName name="Budget_Level">NA()</definedName>
    <definedName name="Buh_Dol">NA()</definedName>
    <definedName name="Buh_FIO">NA()</definedName>
    <definedName name="cacc2">NA()</definedName>
    <definedName name="cadd_bk">NA()</definedName>
    <definedName name="cate">NA()</definedName>
    <definedName name="Chef_Dol">NA()</definedName>
    <definedName name="Chef_FIO">NA()</definedName>
    <definedName name="cibk">NA()</definedName>
    <definedName name="cidep">NA()</definedName>
    <definedName name="ciinc">NA()</definedName>
    <definedName name="ciinc1">NA()</definedName>
    <definedName name="ciinc3">NA()</definedName>
    <definedName name="ciinc5">NA()</definedName>
    <definedName name="ciinc7">NA()</definedName>
    <definedName name="ciinc8">NA()</definedName>
    <definedName name="ciitem">NA()</definedName>
    <definedName name="cimns">NA()</definedName>
    <definedName name="ciprog">NA()</definedName>
    <definedName name="corr2">NA()</definedName>
    <definedName name="corr2_inn">NA()</definedName>
    <definedName name="corr2_n">NA()</definedName>
    <definedName name="CurentGroup">NA()</definedName>
    <definedName name="CurRow">NA()</definedName>
    <definedName name="Data">NA()</definedName>
    <definedName name="DataFields">NA()</definedName>
    <definedName name="date">NA()</definedName>
    <definedName name="dDate1">NA()</definedName>
    <definedName name="dDate2">NA()</definedName>
    <definedName name="End10x">NA()</definedName>
    <definedName name="End11x">NA()</definedName>
    <definedName name="End12x">NA()</definedName>
    <definedName name="End13x">NA()</definedName>
    <definedName name="End14x">NA()</definedName>
    <definedName name="End15x">NA()</definedName>
    <definedName name="End16x">NA()</definedName>
    <definedName name="End17x">NA()</definedName>
    <definedName name="End18x">NA()</definedName>
    <definedName name="End19x">NA()</definedName>
    <definedName name="End1x">NA()</definedName>
    <definedName name="End20x">NA()</definedName>
    <definedName name="End21x">NA()</definedName>
    <definedName name="End22x">NA()</definedName>
    <definedName name="End23x">NA()</definedName>
    <definedName name="End24x">NA()</definedName>
    <definedName name="End25x">NA()</definedName>
    <definedName name="End26x">NA()</definedName>
    <definedName name="End27x">NA()</definedName>
    <definedName name="End28x">NA()</definedName>
    <definedName name="End29x">NA()</definedName>
    <definedName name="End2x">NA()</definedName>
    <definedName name="End30x">NA()</definedName>
    <definedName name="End31x">NA()</definedName>
    <definedName name="End32x">NA()</definedName>
    <definedName name="End33x">NA()</definedName>
    <definedName name="End34x">NA()</definedName>
    <definedName name="End35x">NA()</definedName>
    <definedName name="End36x">NA()</definedName>
    <definedName name="End37x">NA()</definedName>
    <definedName name="End38x">NA()</definedName>
    <definedName name="End39x">NA()</definedName>
    <definedName name="End3x">NA()</definedName>
    <definedName name="End40x">NA()</definedName>
    <definedName name="End41x">NA()</definedName>
    <definedName name="End42x">NA()</definedName>
    <definedName name="End43x">NA()</definedName>
    <definedName name="End44x">NA()</definedName>
    <definedName name="End45x">NA()</definedName>
    <definedName name="End46x">NA()</definedName>
    <definedName name="End47x">NA()</definedName>
    <definedName name="End48x">NA()</definedName>
    <definedName name="End49x">NA()</definedName>
    <definedName name="End4x">NA()</definedName>
    <definedName name="End50x">NA()</definedName>
    <definedName name="End5x">NA()</definedName>
    <definedName name="End6x">NA()</definedName>
    <definedName name="End7x">NA()</definedName>
    <definedName name="End8x">NA()</definedName>
    <definedName name="End9x">NA()</definedName>
    <definedName name="EndPred">NA()</definedName>
    <definedName name="EndRow">NA()</definedName>
    <definedName name="Footer">NA()</definedName>
    <definedName name="GroupOrder">NA()</definedName>
    <definedName name="ibk">NA()</definedName>
    <definedName name="ibk_n">NA()</definedName>
    <definedName name="idep_n">NA()</definedName>
    <definedName name="iinc1_n">NA()</definedName>
    <definedName name="iinc3_n">NA()</definedName>
    <definedName name="iinc5_n">NA()</definedName>
    <definedName name="iinc7_n">NA()</definedName>
    <definedName name="iinc8_n">NA()</definedName>
    <definedName name="iinc_n">NA()</definedName>
    <definedName name="iitem_n">NA()</definedName>
    <definedName name="imns">NA()</definedName>
    <definedName name="imns_inn">NA()</definedName>
    <definedName name="imns_n">NA()</definedName>
    <definedName name="imns_n0">NA()</definedName>
    <definedName name="iprog_n">NA()</definedName>
    <definedName name="IsUp_acc2">NA()</definedName>
    <definedName name="IsUp_add_bk">NA()</definedName>
    <definedName name="IsUp_add_bk_n">NA()</definedName>
    <definedName name="IsUp_ate">NA()</definedName>
    <definedName name="IsUp_ate_n">NA()</definedName>
    <definedName name="IsUp_ate_n0">NA()</definedName>
    <definedName name="IsUp_bacc">NA()</definedName>
    <definedName name="IsUp_bcorr">NA()</definedName>
    <definedName name="IsUp_bcorr_lev">NA()</definedName>
    <definedName name="IsUp_bcorr_n">NA()</definedName>
    <definedName name="IsUp_cacc2">NA()</definedName>
    <definedName name="IsUp_cadd_bk">NA()</definedName>
    <definedName name="IsUp_cate">NA()</definedName>
    <definedName name="IsUp_cibk">NA()</definedName>
    <definedName name="IsUp_cidep">NA()</definedName>
    <definedName name="IsUp_ciinc">NA()</definedName>
    <definedName name="IsUp_ciinc1">NA()</definedName>
    <definedName name="IsUp_ciinc3">NA()</definedName>
    <definedName name="IsUp_ciinc5">NA()</definedName>
    <definedName name="IsUp_ciinc7">NA()</definedName>
    <definedName name="IsUp_ciinc8">NA()</definedName>
    <definedName name="IsUp_ciitem">NA()</definedName>
    <definedName name="IsUp_cimns">NA()</definedName>
    <definedName name="IsUp_ciprog">NA()</definedName>
    <definedName name="IsUp_corr2">NA()</definedName>
    <definedName name="IsUp_corr2_inn">NA()</definedName>
    <definedName name="IsUp_corr2_n">NA()</definedName>
    <definedName name="IsUp_date">NA()</definedName>
    <definedName name="IsUp_ibk">NA()</definedName>
    <definedName name="IsUp_ibk_n">NA()</definedName>
    <definedName name="IsUp_idep_n">NA()</definedName>
    <definedName name="IsUp_iinc1_n">NA()</definedName>
    <definedName name="IsUp_iinc3_n">NA()</definedName>
    <definedName name="IsUp_iinc5_n">NA()</definedName>
    <definedName name="IsUp_iinc7_n">NA()</definedName>
    <definedName name="IsUp_iinc8_n">NA()</definedName>
    <definedName name="IsUp_iinc_n">NA()</definedName>
    <definedName name="IsUp_iitem_n">NA()</definedName>
    <definedName name="IsUp_imns">NA()</definedName>
    <definedName name="IsUp_imns_inn">NA()</definedName>
    <definedName name="IsUp_imns_n">NA()</definedName>
    <definedName name="IsUp_imns_n0">NA()</definedName>
    <definedName name="IsUp_iprog_n">NA()</definedName>
    <definedName name="IsUp_izm">NA()</definedName>
    <definedName name="IsUp_link">NA()</definedName>
    <definedName name="IsUp_number">NA()</definedName>
    <definedName name="IsUp_obj_n">NA()</definedName>
    <definedName name="IsUp_ss">NA()</definedName>
    <definedName name="IsUp_sy0">NA()</definedName>
    <definedName name="IsUp_sy1">NA()</definedName>
    <definedName name="IsUp_sy2">NA()</definedName>
    <definedName name="IsUp_s_1">NA()</definedName>
    <definedName name="IsUp_s_2">NA()</definedName>
    <definedName name="IsUp_s_3">NA()</definedName>
    <definedName name="IsUp_s_4">NA()</definedName>
    <definedName name="izm">NA()</definedName>
    <definedName name="link">NA()</definedName>
    <definedName name="NastrFields">NA()</definedName>
    <definedName name="nCheck_1">NA()</definedName>
    <definedName name="nCheck_10">NA()</definedName>
    <definedName name="nCheck_11">NA()</definedName>
    <definedName name="nCheck_12">NA()</definedName>
    <definedName name="nCheck_13">NA()</definedName>
    <definedName name="nCheck_14">NA()</definedName>
    <definedName name="nCheck_15">NA()</definedName>
    <definedName name="nCheck_16">NA()</definedName>
    <definedName name="nCheck_17">NA()</definedName>
    <definedName name="nCheck_2">NA()</definedName>
    <definedName name="nCheck_5">NA()</definedName>
    <definedName name="nCheck_6">NA()</definedName>
    <definedName name="nCheck_7">NA()</definedName>
    <definedName name="nCheck_8">NA()</definedName>
    <definedName name="nCheck_9">NA()</definedName>
    <definedName name="nOtborLink1">NA()</definedName>
    <definedName name="nOtborLink2">NA()</definedName>
    <definedName name="nOtborLink3">NA()</definedName>
    <definedName name="nOtborLink4">NA()</definedName>
    <definedName name="nOtborLink5">NA()</definedName>
    <definedName name="nOtborLink6">NA()</definedName>
    <definedName name="nOtborLink7">NA()</definedName>
    <definedName name="nOtborLink8">NA()</definedName>
    <definedName name="nOtborLink9">NA()</definedName>
    <definedName name="number">NA()</definedName>
    <definedName name="obj_n">NA()</definedName>
    <definedName name="PrevGroupName">NA()</definedName>
    <definedName name="PrevGroupValue">NA()</definedName>
    <definedName name="Rash_Date">NA()</definedName>
    <definedName name="ss">NA()</definedName>
    <definedName name="Start1">NA()</definedName>
    <definedName name="Start10">NA()</definedName>
    <definedName name="Start11">NA()</definedName>
    <definedName name="Start12">NA()</definedName>
    <definedName name="Start13">NA()</definedName>
    <definedName name="Start14">NA()</definedName>
    <definedName name="Start15">NA()</definedName>
    <definedName name="Start16">NA()</definedName>
    <definedName name="Start17">NA()</definedName>
    <definedName name="Start18">NA()</definedName>
    <definedName name="Start19">NA()</definedName>
    <definedName name="Start2">NA()</definedName>
    <definedName name="Start20">NA()</definedName>
    <definedName name="Start21">NA()</definedName>
    <definedName name="Start22">NA()</definedName>
    <definedName name="Start23">NA()</definedName>
    <definedName name="Start24">NA()</definedName>
    <definedName name="Start25">NA()</definedName>
    <definedName name="Start26">NA()</definedName>
    <definedName name="Start27">NA()</definedName>
    <definedName name="Start28">NA()</definedName>
    <definedName name="Start29">NA()</definedName>
    <definedName name="Start3">NA()</definedName>
    <definedName name="Start30">NA()</definedName>
    <definedName name="Start31">NA()</definedName>
    <definedName name="Start32">NA()</definedName>
    <definedName name="Start33">NA()</definedName>
    <definedName name="Start34">NA()</definedName>
    <definedName name="Start35">NA()</definedName>
    <definedName name="Start36">NA()</definedName>
    <definedName name="Start37">NA()</definedName>
    <definedName name="Start38">NA()</definedName>
    <definedName name="Start39">NA()</definedName>
    <definedName name="Start4">NA()</definedName>
    <definedName name="Start40">NA()</definedName>
    <definedName name="Start41">NA()</definedName>
    <definedName name="Start42">NA()</definedName>
    <definedName name="Start43">NA()</definedName>
    <definedName name="Start44">NA()</definedName>
    <definedName name="Start45">NA()</definedName>
    <definedName name="Start46">NA()</definedName>
    <definedName name="Start47">NA()</definedName>
    <definedName name="Start48">NA()</definedName>
    <definedName name="Start49">NA()</definedName>
    <definedName name="Start5">NA()</definedName>
    <definedName name="Start50">NA()</definedName>
    <definedName name="Start6">NA()</definedName>
    <definedName name="Start7">NA()</definedName>
    <definedName name="Start8">NA()</definedName>
    <definedName name="Start9">NA()</definedName>
    <definedName name="StartData">NA()</definedName>
    <definedName name="StartPred">NA()</definedName>
    <definedName name="StartRow">NA()</definedName>
    <definedName name="Struct_Podraz">NA()</definedName>
    <definedName name="sy0">NA()</definedName>
    <definedName name="sy1x">NA()</definedName>
    <definedName name="sy2x">NA()</definedName>
    <definedName name="s_1">NA()</definedName>
    <definedName name="s_2">NA()</definedName>
    <definedName name="s_3">NA()</definedName>
    <definedName name="s_4">NA()</definedName>
    <definedName name="Today">NA()</definedName>
    <definedName name="Today2">NA()</definedName>
    <definedName name="User_CBP">NA()</definedName>
    <definedName name="User_COFK">NA()</definedName>
    <definedName name="User_Dol">NA()</definedName>
    <definedName name="User_FIO">NA()</definedName>
    <definedName name="User_INN">NA()</definedName>
    <definedName name="User_MO">NA()</definedName>
    <definedName name="User_Name">NA()</definedName>
    <definedName name="User_OKPO">NA()</definedName>
    <definedName name="User_Phone">NA()</definedName>
    <definedName name="VARIANT_LINK">NA()</definedName>
    <definedName name="VARIANT_NAME">NA()</definedName>
    <definedName name="Zam_Boss_FIO">NA()</definedName>
    <definedName name="Zam_Buh_FIO">NA()</definedName>
    <definedName name="Zam_Chef_FIO">NA()</definedName>
    <definedName name="_Date_">'[1]#REF!'!#REF!</definedName>
    <definedName name="_PBuhN_">NA()</definedName>
    <definedName name="_PBuh_">NA()</definedName>
    <definedName name="_PRukN_">NA()</definedName>
    <definedName name="_PRuk_">NA()</definedName>
    <definedName name="ррр">NA()</definedName>
    <definedName name="Excel_BuiltIn__FilterDatabase" localSheetId="0">'Прил.1'!$B$14:$E$60</definedName>
    <definedName name="Excel_BuiltIn_Print_Area" localSheetId="1">'Прил.4'!$A$11:$E$90</definedName>
    <definedName name="Excel_BuiltIn__FilterDatabase" localSheetId="1">'Прил.4'!$B$18:$F$938</definedName>
    <definedName name="_Date_" localSheetId="1">'[1]#REF!'!#REF!</definedName>
    <definedName name="Excel_BuiltIn_Print_Area" localSheetId="3">'Прил.6.'!$B$6:$E$60</definedName>
    <definedName name="Excel_BuiltIn__FilterDatabase" localSheetId="3">'Прил.6.'!$B$13:$E$60</definedName>
    <definedName name="_Date_" localSheetId="3">'[1]#REF!'!#REF!</definedName>
    <definedName name="_PBuhN_" localSheetId="3">NA()</definedName>
    <definedName name="_PBuh_" localSheetId="3">NA()</definedName>
    <definedName name="_PRukN_" localSheetId="3">NA()</definedName>
    <definedName name="_PRuk_" localSheetId="3">NA()</definedName>
    <definedName name="ррр" localSheetId="3">NA()</definedName>
    <definedName name="Excel_BuiltIn_Print_Area" localSheetId="4">'Прил. 7'!$B$6:$H$1148</definedName>
    <definedName name="Excel_BuiltIn__FilterDatabase" localSheetId="4">'Прил. 7'!$B$13:$H$1148</definedName>
    <definedName name="_Date_" localSheetId="4">'[1]#REF!'!#REF!</definedName>
    <definedName name="_PBuhN_" localSheetId="4">NA()</definedName>
    <definedName name="_PBuh_" localSheetId="4">NA()</definedName>
    <definedName name="_PRukN_" localSheetId="4">NA()</definedName>
    <definedName name="_PRuk_" localSheetId="4">NA()</definedName>
    <definedName name="ррр" localSheetId="4">NA()</definedName>
    <definedName name="Excel_BuiltIn_Print_Area" localSheetId="5">'Прил. 8'!$B$6:$I$993</definedName>
    <definedName name="Excel_BuiltIn__FilterDatabase" localSheetId="5">'Прил. 8'!$B$13:$I$994</definedName>
    <definedName name="_Date_" localSheetId="5">'[1]#REF!'!#REF!</definedName>
    <definedName name="_PBuhN_" localSheetId="5">NA()</definedName>
    <definedName name="_PBuh_" localSheetId="5">NA()</definedName>
    <definedName name="_PRukN_" localSheetId="5">NA()</definedName>
    <definedName name="_PRuk_" localSheetId="5">NA()</definedName>
    <definedName name="ррр" localSheetId="5">NA()</definedName>
  </definedNames>
  <calcPr fullCalcOnLoad="1"/>
</workbook>
</file>

<file path=xl/sharedStrings.xml><?xml version="1.0" encoding="utf-8"?>
<sst xmlns="http://schemas.openxmlformats.org/spreadsheetml/2006/main" count="8663" uniqueCount="680">
  <si>
    <t>Приложение 1</t>
  </si>
  <si>
    <t xml:space="preserve">к решению районного Совета народных депутатов </t>
  </si>
  <si>
    <t>«О районном бюджете на 2022 год и на плановый период 2023 и 2024 годов»</t>
  </si>
  <si>
    <t xml:space="preserve">№  17/111-РС от   27.10.2022   </t>
  </si>
  <si>
    <t xml:space="preserve">                                                                                             Приложение 1</t>
  </si>
  <si>
    <t>"О районном бюджете на 2022 год и на плановый период 2023 и 2024 годов"</t>
  </si>
  <si>
    <t xml:space="preserve">                                                                                                 № 6/36-РС от  23.12.2021года</t>
  </si>
  <si>
    <t xml:space="preserve">Источники финансирования дефицита </t>
  </si>
  <si>
    <t>районного бюджета на 2022 год и на плановый период 2023 и 2024 годов</t>
  </si>
  <si>
    <t>Сумма, тыс.руб.</t>
  </si>
  <si>
    <t>Код</t>
  </si>
  <si>
    <t>Наименование показателя</t>
  </si>
  <si>
    <t>Источники финансирования дефицита бюджета</t>
  </si>
  <si>
    <t>01 02 00 00 00 0000 000</t>
  </si>
  <si>
    <t xml:space="preserve">Кредиты кредитных организаций в валюте Российской Федерации </t>
  </si>
  <si>
    <t>01 02 00 00 00 0000 700</t>
  </si>
  <si>
    <t xml:space="preserve">Получение кредитов от кредитных организаций в валюте Российской Федерации </t>
  </si>
  <si>
    <t>01 0200 00 05 0000 710</t>
  </si>
  <si>
    <t>Получение кредитов от кредитных организаций бюджетами муниципальных районов в валюте Российской Федерации</t>
  </si>
  <si>
    <t>01 0300 00 05 0000 710</t>
  </si>
  <si>
    <t xml:space="preserve">Бюджетные кредиты из других бюджетов бюджетной системы Российской Федерации </t>
  </si>
  <si>
    <t xml:space="preserve">Получение кредитов от других бюджетов бюджетной системы Российской Федерации бюджетами муниципальных районов в валюте Российской Федерации </t>
  </si>
  <si>
    <t>01 0200 00 00 0000 800</t>
  </si>
  <si>
    <t>Погашение кредитов, предоставленных кредитными организациями в валюте Российской Федерации</t>
  </si>
  <si>
    <t>01 0200 00 05 0000 810</t>
  </si>
  <si>
    <t>Погашение бюджетами муниципальных районов кредитов от кредитных организаций в валюте Российской Федерации</t>
  </si>
  <si>
    <t>01 0500 00 00 0000 000</t>
  </si>
  <si>
    <t>Изменение остатков средств на счетах по учету средств бюджета</t>
  </si>
  <si>
    <t>01 0500 00 00 0000 500</t>
  </si>
  <si>
    <t>Увеличение остатков средств бюджетов</t>
  </si>
  <si>
    <t>01 0502 00 00 0000 500</t>
  </si>
  <si>
    <t>Увеличение прочих остатков средств бюджетов</t>
  </si>
  <si>
    <t>01 0502 01 00 0000 510</t>
  </si>
  <si>
    <t>Увеличение прочих остатков денежных средств бюджетов</t>
  </si>
  <si>
    <t>01 0502 01 05 0000 510</t>
  </si>
  <si>
    <t>Увеличение прочих остатков денежных средств  бюджетов муниципальных районов</t>
  </si>
  <si>
    <t>01 0500 00 00 0000 600</t>
  </si>
  <si>
    <t>Уменьшение остатков средств бюджетов</t>
  </si>
  <si>
    <t>01 0502 00 00 0000 600</t>
  </si>
  <si>
    <t>Уменьшение прочих остатков средств бюджетов</t>
  </si>
  <si>
    <t>01 0502 01 00 0000 610</t>
  </si>
  <si>
    <t>Уменьшение прочих остатков денежных средств бюджетов</t>
  </si>
  <si>
    <t>01 0502 01 05 0000 610</t>
  </si>
  <si>
    <t>Уменьшение прочих остатков денежных средств бюджетов муниципальных районов</t>
  </si>
  <si>
    <t>Приложение 2</t>
  </si>
  <si>
    <t xml:space="preserve">                                                   Приложение 4</t>
  </si>
  <si>
    <t>к Решению  районного Совета народных депутатов</t>
  </si>
  <si>
    <t>Прогнозируемое поступление доходов в районный бюджет на 2022 год и плановый период 2023 и 2024 годов</t>
  </si>
  <si>
    <t>2022 год</t>
  </si>
  <si>
    <t>2023 год</t>
  </si>
  <si>
    <t>2024 год</t>
  </si>
  <si>
    <t>Всего доходы</t>
  </si>
  <si>
    <t>1 00 00000 00 0000 000</t>
  </si>
  <si>
    <t>НАЛОГОВЫЕ И НЕНАЛОГОВЫЕ ДОХОДЫ</t>
  </si>
  <si>
    <t>Налоговые доходы</t>
  </si>
  <si>
    <t>1 01 02000 01 0000 110</t>
  </si>
  <si>
    <t xml:space="preserve">Налог на доходы физических лиц  </t>
  </si>
  <si>
    <t>1 03 02200 01 0000 110</t>
  </si>
  <si>
    <t>Акцизы по подакцизным товарам (продукции), производимым на территории Российской Федерации</t>
  </si>
  <si>
    <t>1 05 02010 02 0000 110</t>
  </si>
  <si>
    <t>Единый налог на вмененный доход для отдельных видов деятельности</t>
  </si>
  <si>
    <t>1 05 03010 01 0000 110</t>
  </si>
  <si>
    <t>Единый сельскохозяйственный налог</t>
  </si>
  <si>
    <t>1 05 01010 01 0000 110</t>
  </si>
  <si>
    <t>Отчисления от УСН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</si>
  <si>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</si>
  <si>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</si>
  <si>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</si>
  <si>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</si>
  <si>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</si>
  <si>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</si>
  <si>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</si>
  <si>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1 12 01000 01 0000 120</t>
  </si>
  <si>
    <t>Плата за негативное воздействие на окружающую среду</t>
  </si>
  <si>
    <t>1 13 02995 05 0000 130</t>
  </si>
  <si>
    <t xml:space="preserve">Прочие расходы от компенсации затрат бюджетов муниципальных районов </t>
  </si>
  <si>
    <t>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</si>
  <si>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</si>
  <si>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</si>
  <si>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</si>
  <si>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1 16 03010 01 0000 140</t>
  </si>
  <si>
    <t>Штрафы, санкции, возмещение ущерба</t>
  </si>
  <si>
    <t>1 17 05050 05 0000 180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</si>
  <si>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</si>
  <si>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</si>
  <si>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</si>
  <si>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</si>
  <si>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</si>
  <si>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</si>
  <si>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</si>
  <si>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</si>
  <si>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</si>
  <si>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2 02 19999 05 0000 150</t>
  </si>
  <si>
    <t>Прочие дотации бюджетам муниципальных районов</t>
  </si>
  <si>
    <t>2 02 20000 00 0000 150</t>
  </si>
  <si>
    <t>Субсидии бюджетам бюджетной системы Российской Федерации (межбюджетные субсидии)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</si>
  <si>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</si>
  <si>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</si>
  <si>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2 02 20077 05 0000 150</t>
  </si>
  <si>
    <t>Субсидии бюджетам муниципальных районов на софинансирование капитальных вложений в объекты муиципальной собственности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</si>
  <si>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</si>
  <si>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  и малых городах, условий для занятий физической культурой и спортом</t>
  </si>
  <si>
    <t>федеральные средства</t>
  </si>
  <si>
    <t>областные средства</t>
  </si>
  <si>
    <t>2 02 25491 05 0000 150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</si>
  <si>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</si>
  <si>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</si>
  <si>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</si>
  <si>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</si>
  <si>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</si>
  <si>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2 02 25299 05 0000 150</t>
  </si>
  <si>
    <t>Субсидия на реализацию федеральной целевой программы «Увековечение памяти погибших при защите Отечества на 2019-2024 годы»</t>
  </si>
  <si>
    <t>2 02 29999 05 0000 150</t>
  </si>
  <si>
    <t>Прочие субсидии бюджетам муниципальных районов</t>
  </si>
  <si>
    <t>субсидии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</si>
  <si>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 xml:space="preserve">субсидии на мероприятия по организации оздоровительной кампании для детей </t>
  </si>
  <si>
    <t xml:space="preserve">субсидии на проведение ремонта, реконструкции и благоустройства военных захоронений, братских могил и памятных знаков, расположенных на территории области </t>
  </si>
  <si>
    <t xml:space="preserve">Субсидия на 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                                          </t>
  </si>
  <si>
    <t xml:space="preserve">Субсидия  на обеспечение устойчивого сокращения непригодного для проживания жилого фонда за счет областных средств               </t>
  </si>
  <si>
    <t>2 02 25519 05 0000 150</t>
  </si>
  <si>
    <t>Субсидия на капитальный ремонт в рамках реализации регионального проекта "Культурная среда" федерального проекта "Культурная среда" национального проекта "Культура"</t>
  </si>
  <si>
    <t>2 02 30000 00 0000 150</t>
  </si>
  <si>
    <t>Субвенции бюджетам бюджетной системы Российской Федерации</t>
  </si>
  <si>
    <t>2 02 30021 05 0000 150</t>
  </si>
  <si>
    <t>Субвенции бюджетам муниципальных районов на ежемесячное денежное вознаграждение за классное руководство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</si>
  <si>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</si>
  <si>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</si>
  <si>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расчет и предоставление дотаций бюджетам поселений</t>
  </si>
  <si>
    <t>Субвенции бюджетам муниципальных районов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</si>
  <si>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</t>
  </si>
  <si>
    <t>Субвенции бюджетам муниципальных районов на выполнение полномочий в сфере опеки и попечительства</t>
  </si>
  <si>
    <t>Субвенции бюджетам муниципальных районов на выполнение полномочий в сфере трудовых отношений</t>
  </si>
  <si>
    <t>Субвенции бюджетам муниципальных районов на обеспечение единовременной выплаты на ремонт жилых помещений, закрепленных на правах собственности за детьми сиротами и детьми, оставшимися без попечения родителей, лицами из числа детей-сирот и детей, оставшихся без попечения родителей</t>
  </si>
  <si>
    <t>Субвенция на обеспечение бесплатного проезда на городском, пригородном (в сельской  местности - на внутрирайонном) транспорте (кроме такси),  а также 2 раза в год к месту жительства и обратно к месту учебы детей-сирот и детей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</t>
  </si>
  <si>
    <t>2 02 30027 05 0000 150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</si>
  <si>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</si>
  <si>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</si>
  <si>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</si>
  <si>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</si>
  <si>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</si>
  <si>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</si>
  <si>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</si>
  <si>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</si>
  <si>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</si>
  <si>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2 02 35135 05 0000 150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</si>
  <si>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</si>
  <si>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2 02 35176 05 0000 150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</si>
  <si>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181-ФЗ «О социальной защите инвалидов в Российской Федерации»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</si>
  <si>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</si>
  <si>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</si>
  <si>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2 02 39999 05 0000 150</t>
  </si>
  <si>
    <t>Прочие субвенции бюджетам муниципальных районов</t>
  </si>
  <si>
    <t>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</t>
  </si>
  <si>
    <t>Субвенции бюджетам муниципальных районов на обеспечение выпускников муниципальных образовательных организаций из числа детей-сирот и детей, оставшихся без попечения родителей, единовременным денежным пособием, одеждой, обувью, мягким инвентарем и оборудов</t>
  </si>
  <si>
    <t>Субвенции бюджетам муниципальных районов на выплату единовременного пособия гражданам, усыновившим детей-сирот и детей, оставшихся без попечения родителей в рамках реализации Закона Орловской области от 12 ноября 2008 года № 832-ОЗ "О социальной поддержке</t>
  </si>
  <si>
    <t>2 02 40000 00 0000 150</t>
  </si>
  <si>
    <t>Иные межбюджетные трансферты</t>
  </si>
  <si>
    <t>2 02 49001 05 0000 150</t>
  </si>
  <si>
    <t>Межбюджетные трансферты, передаваемые бюджетам муниципальных районов за счет средств резервного фонда Правительства Российской Федерации</t>
  </si>
  <si>
    <t>2 02 49999 05 0000 150</t>
  </si>
  <si>
    <t>Прочие межбюджетные трансферты, передаваемые бюджетам муниципальных районов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</si>
  <si>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</si>
  <si>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</si>
  <si>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</si>
  <si>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</si>
  <si>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безвозмездные поступления</t>
  </si>
  <si>
    <t>2 07 05030 05 0000 150</t>
  </si>
  <si>
    <t>Прочие безвозмездные поступления, зачисляемые в бюджеты муниципальных районов</t>
  </si>
  <si>
    <t>Приложение 3</t>
  </si>
  <si>
    <t xml:space="preserve">№   /-РС от   .03.2022 </t>
  </si>
  <si>
    <t xml:space="preserve">                                                   Приложение 5</t>
  </si>
  <si>
    <t>Бюджетные ассигнования, направляемые на исполнение публичных нормативных обязательств на 2022 год  плановый период 2023 и 2024 годов</t>
  </si>
  <si>
    <t>тыс.рублей</t>
  </si>
  <si>
    <t>№ п\п</t>
  </si>
  <si>
    <t>Доплаты к пенсиям государственных служащих субъектов Российской Федерации и муниципальных служащих в рамках непрограммной части районного бюджета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</si>
  <si>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районного бюджета</t>
  </si>
  <si>
    <t>Обеспечение бесплатного проезда на городском, пригородном (в сельской местности -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 в рамках подпрограммы "Реализация дополнительных гарантий прав детей-сирот и детей, оставшихся без попечения родителей, а также лиц из их числа" государственной программы Орловской области "Социальная поддержка граждан Орловской области"</t>
  </si>
  <si>
    <t>Обеспечение содержания ребенка в семье опекуна и приемной семье, а также вознаграждение, причитающееся приемному родителю в рамках непрограммной части районного бюджета</t>
  </si>
  <si>
    <t>Итого</t>
  </si>
  <si>
    <t xml:space="preserve">                                                   Приложение 6</t>
  </si>
  <si>
    <t>Распределение бюджетных ассигнований по разделам, подразделам классификации расходов районного бюджета на 2022 год и плановый период 2023 и 2024 годов</t>
  </si>
  <si>
    <t>тыс.руб.</t>
  </si>
  <si>
    <t>Наименование</t>
  </si>
  <si>
    <t>РПр</t>
  </si>
  <si>
    <t>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</si>
  <si>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</si>
  <si>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</si>
  <si>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</si>
  <si>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</si>
  <si>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</si>
  <si>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</si>
  <si>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</si>
  <si>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</si>
  <si>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</si>
  <si>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</si>
  <si>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</si>
  <si>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</si>
  <si>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</si>
  <si>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</si>
  <si>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</si>
  <si>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</si>
  <si>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</si>
  <si>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</si>
  <si>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</si>
  <si>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</si>
  <si>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</si>
  <si>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</si>
  <si>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</si>
  <si>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</si>
  <si>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</si>
  <si>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</si>
  <si>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</si>
  <si>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</si>
  <si>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</si>
  <si>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</si>
  <si>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</si>
  <si>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</si>
  <si>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</si>
  <si>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</si>
  <si>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прочие расходы в области ЖКХ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</si>
  <si>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</si>
  <si>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</si>
  <si>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</si>
  <si>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</si>
  <si>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</si>
  <si>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</si>
  <si>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</si>
  <si>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</si>
  <si>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</si>
  <si>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</si>
  <si>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</si>
  <si>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</si>
  <si>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</si>
  <si>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</si>
  <si>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</si>
  <si>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</si>
  <si>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</si>
  <si>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 и средства массовой информации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</si>
  <si>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</si>
  <si>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</si>
  <si>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</si>
  <si>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</si>
  <si>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</si>
  <si>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</si>
  <si>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</si>
  <si>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</si>
  <si>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</si>
  <si>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</si>
  <si>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</si>
  <si>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</si>
  <si>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</si>
  <si>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</si>
  <si>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</si>
  <si>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</si>
  <si>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</si>
  <si>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</si>
  <si>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</si>
  <si>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</si>
  <si>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</si>
  <si>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</si>
  <si>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</si>
  <si>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 субъектов Российской Федерации и муниципальных образований</t>
  </si>
  <si>
    <t>1401</t>
  </si>
  <si>
    <t>Иные дотации</t>
  </si>
  <si>
    <t>1402</t>
  </si>
  <si>
    <t>Условно утвержденные расходы</t>
  </si>
  <si>
    <t>Приложение 4</t>
  </si>
  <si>
    <t xml:space="preserve">                                                   Приложение 7</t>
  </si>
  <si>
    <t>Распределение бюджетных ассигнований по разделам, подразделам, целевым статьям (муниципальным программам Малоархангельского района и непрограммным направлениям деятельности), группам и подгруппам видов расходов классификации расходов районного бюджета на 2022 год и плановый период 2023 и 2024 годов</t>
  </si>
  <si>
    <t>ЦСт</t>
  </si>
  <si>
    <t>ВР</t>
  </si>
  <si>
    <t>Ист.</t>
  </si>
  <si>
    <t>Средства бюджета г. Малоархангельска</t>
  </si>
  <si>
    <t>Районные средства</t>
  </si>
  <si>
    <t>Областные средства</t>
  </si>
  <si>
    <t>Федеральные средства</t>
  </si>
  <si>
    <t>Средства бюджетов поселений</t>
  </si>
  <si>
    <t>Непрограммная часть районного бюджета</t>
  </si>
  <si>
    <t>86 0 00 00000</t>
  </si>
  <si>
    <t>Глава муниципального образования в рамках непрограммной части районного бюджета</t>
  </si>
  <si>
    <t>86 0 00 09501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</si>
  <si>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</si>
  <si>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</si>
  <si>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учреждений</t>
  </si>
  <si>
    <t>120</t>
  </si>
  <si>
    <t>Поощрение за достижение показателей деятельности органов исполнительной власти субъектов Российской Федерации, источником которого являются дотации (гранты) из федерального бюджета в рамках непрограммной части районного бюджета.</t>
  </si>
  <si>
    <t>86 0 00 55490</t>
  </si>
  <si>
    <t>Депутаты районного Совета и их помошники в рамках непрограммной части районного бюджета</t>
  </si>
  <si>
    <t>86 0 00 09502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</si>
  <si>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</si>
  <si>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</si>
  <si>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</si>
  <si>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</si>
  <si>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</si>
  <si>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</si>
  <si>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</si>
  <si>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</si>
  <si>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2</t>
  </si>
  <si>
    <t>Муниципальная программа "Развитие муниципальной службы в Малоархангельском районе на 2019-2022 годы"</t>
  </si>
  <si>
    <t>52 0 00 00000</t>
  </si>
  <si>
    <t>Основное мероприятие "Создание условий для профессионального развития и подготовки кадров"</t>
  </si>
  <si>
    <t>Реализация основного мероприятия</t>
  </si>
  <si>
    <t>52 0 00 09507</t>
  </si>
  <si>
    <t>Центральный аппарат в рамках непрограммной части районного бюджета</t>
  </si>
  <si>
    <t>86 0 00 09503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</si>
  <si>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районного бюджета</t>
  </si>
  <si>
    <t>86 0 00 51200</t>
  </si>
  <si>
    <t>4</t>
  </si>
  <si>
    <t>Резервные фонды местных администраций в рамках непрограммной части районного бюджета</t>
  </si>
  <si>
    <t>86 0 00 09504</t>
  </si>
  <si>
    <t>Резервные средства</t>
  </si>
  <si>
    <t>870</t>
  </si>
  <si>
    <t>Оказание гуманитарной помощи российским военнослужащим, принимающим участие в специальной операции на Украине</t>
  </si>
  <si>
    <t>86 0 00 74960</t>
  </si>
  <si>
    <t>Муниципальная программа «Организация оплачиваемых общественных работ в Малоархангельском районе на 2020-2023 годы»</t>
  </si>
  <si>
    <t>74 0 00 00000</t>
  </si>
  <si>
    <t>74 0 00 09539</t>
  </si>
  <si>
    <t>Муниципальная программа  "Профилактика правонарушений в Малоархангельском  районе на 2021-2024 годы"</t>
  </si>
  <si>
    <t>51 0 00 00000</t>
  </si>
  <si>
    <t>52 0 00 09537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</si>
  <si>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</si>
  <si>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</si>
  <si>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</si>
  <si>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</si>
  <si>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Премии, гранты</t>
  </si>
  <si>
    <t>350</t>
  </si>
  <si>
    <t>Муниципальная программа  "Организация временного трудоустройство несовершеннолетних граждан в возрасте от 14 до 18 лет в свободное от учебы время, в том числе в каникулярный период, в Малоархангельском районе Орловской области на 2020-2023г"</t>
  </si>
  <si>
    <t>72 0 00 00000</t>
  </si>
  <si>
    <t>72 0 00 09637</t>
  </si>
  <si>
    <t>Муниципальная программа «Противодействие экстремизму и профилактики терроризма на территории Малоархангельского района на 2019-2022 годы»</t>
  </si>
  <si>
    <t>51 0 00 09538</t>
  </si>
  <si>
    <t>Создание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правонарушениях, в рамках непрограммной части районного бюджета</t>
  </si>
  <si>
    <t>86 0 00 71580</t>
  </si>
  <si>
    <t>3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</si>
  <si>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 в рамках непрограммной части районного бюджета</t>
  </si>
  <si>
    <t>86 0 00 71590</t>
  </si>
  <si>
    <t>Выполнение полномочий в сфере трудовых отношений в рамках непрограммной части районного бюджета</t>
  </si>
  <si>
    <t>86 0 00 71610</t>
  </si>
  <si>
    <t>Доплата за счет средств местного бюджета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непрограммной части районного бюджета</t>
  </si>
  <si>
    <t>86 0 00 78180</t>
  </si>
  <si>
    <t>Оценка недвижимости, признание прав и регулирование отношений по государственной и муниципальной собственности в рамках непрограммной части районного бюджета</t>
  </si>
  <si>
    <t>86 0 00 09506</t>
  </si>
  <si>
    <t>Выполнение других обязательств органов местного самоуправления в рамках непрограммной части районного бюджета</t>
  </si>
  <si>
    <t>86 0 00 09505</t>
  </si>
  <si>
    <t>Иные выплаты населению</t>
  </si>
  <si>
    <t>Исполнение судебных актов</t>
  </si>
  <si>
    <t>831</t>
  </si>
  <si>
    <t>Организация временного социально-бытового обустройства лиц, вынужденно покинувших территорию Украины и временно пребывающих на территории Малоархангельского района</t>
  </si>
  <si>
    <t>86 0 00 84960</t>
  </si>
  <si>
    <t>Проведение Всероссийской переписи населения 2020 года в рамках непрограммной части районного бюджета</t>
  </si>
  <si>
    <t>86 0 00 54690</t>
  </si>
  <si>
    <t>Обеспечение деятельности муниципального казенного учреждения Малоархангельского района Орловской области "Единая дежурно-диспетчерская служба, служба материально-технического обслуживания Малоархангельского района Орловской области" в рамках непрограммной части районного бюджета</t>
  </si>
  <si>
    <t>86 0 00 08505</t>
  </si>
  <si>
    <t>Расходы на выплаты персоналу казенных учреждений</t>
  </si>
  <si>
    <t>110</t>
  </si>
  <si>
    <t>Возмещение расходов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проживавших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 и Луганской Народной Республики, прибывших на территорию Российской Федерации в экстренном массовом порядке и находившихся в пунктах временного размещения и питания</t>
  </si>
  <si>
    <t>86 0 00 56940</t>
  </si>
  <si>
    <t>Осуществление первичного воинского учета на территориях, где отсутствуют военные комиссариаты в рамках непрограммной части районного бюджета</t>
  </si>
  <si>
    <t>86 0 00 51180</t>
  </si>
  <si>
    <t>Межбюджетные трансферты</t>
  </si>
  <si>
    <t>500</t>
  </si>
  <si>
    <t>Субвенции</t>
  </si>
  <si>
    <t>530</t>
  </si>
  <si>
    <t>600</t>
  </si>
  <si>
    <t>Автомобильный транспорт</t>
  </si>
  <si>
    <t>Муниципальная программа «Развитие, ремонт и содержание сети автомобильных дорог общего пользования местного значения в границах Малоархангельского района на 2022-2026 годы»</t>
  </si>
  <si>
    <t>53 0 00 00000</t>
  </si>
  <si>
    <t>Основное мероприятие 1. «Строительство автомобильных дорог общего пользования местного значения</t>
  </si>
  <si>
    <t>53 0 01 00953</t>
  </si>
  <si>
    <t>Основное мероприятие 2. «Разработка проектно-сметной документации на строительство автомобильных дорог общего пользования местного значения»</t>
  </si>
  <si>
    <t>53 0 02 00953</t>
  </si>
  <si>
    <t>Основное мероприятие 3. «Ремонт автомобильных дорог общего пользования местного значения»</t>
  </si>
  <si>
    <t>53 0 03 00953</t>
  </si>
  <si>
    <t>Реализация мероприятий, необходимых для обеспечения развития и поддержания в надлежащем техническом состоянии автомобильных дорог общего пользования местного значения</t>
  </si>
  <si>
    <t>53 0 03 S0550</t>
  </si>
  <si>
    <t>53 0 03 70550</t>
  </si>
  <si>
    <t>540</t>
  </si>
  <si>
    <t>Основное мероприятие 4. «Разработка и проверка достоверности определения сметной стоимости сметной документации на ремонт автомобильных дорог общего пользования местного значения»</t>
  </si>
  <si>
    <t>53 0 04 00953</t>
  </si>
  <si>
    <t>Основное мероприятие 5. «Содержание автомобильных дорог общего пользования местного значения»</t>
  </si>
  <si>
    <t>53 0 05 00953</t>
  </si>
  <si>
    <t>Основное мероприятие 6. «Приобретение коммунальной техники для содержания и ремонта автомобильных дорог общего пользования местного значения»</t>
  </si>
  <si>
    <t>53 0 06 00953</t>
  </si>
  <si>
    <t>Обеспечение мероприятий по капитальному ремонту муниципального имущества многоквартирных домов в рамках непрограммной части районного бюджета</t>
  </si>
  <si>
    <t>86 0 00 88790</t>
  </si>
  <si>
    <t>Взносы на капитальный ремонт общего имущества в многоквартирных домах некоммерческой организации "Региональный фонд капитального ремонта общего имущества в многоквартирных домах на территории Орловской области"</t>
  </si>
  <si>
    <t>86 0 00 88890</t>
  </si>
  <si>
    <t>79 0 F3 00000</t>
  </si>
  <si>
    <t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</t>
  </si>
  <si>
    <t>79 0 F3 67483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</si>
  <si>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</si>
  <si>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</si>
  <si>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</si>
  <si>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</si>
  <si>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</si>
  <si>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</si>
  <si>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2 </t>
  </si>
  <si>
    <t>Обеспечение устойчивого сокращения непригодного для проживания жилого фонда за счет областных средств</t>
  </si>
  <si>
    <t>79 0 F3 67484</t>
  </si>
  <si>
    <t>86 0 00 09601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</si>
  <si>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</si>
  <si>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810</t>
  </si>
  <si>
    <t>Муниципальная программа  "Комплексное развитие систем коммунальной инфраструктуры Малоархангельского района на 2015 - 2025 годы"</t>
  </si>
  <si>
    <t>54 0 00 00000</t>
  </si>
  <si>
    <t>Основное мероприятие «Развитие систем теплоснабжения»</t>
  </si>
  <si>
    <t>54 0 01 09520</t>
  </si>
  <si>
    <t>Основное мероприятие «Развитие систем водоснабжения»</t>
  </si>
  <si>
    <t>54 0 02 09520</t>
  </si>
  <si>
    <t>Основное мероприятие «Развитие систем водоотведения и  очистки сточных вод»</t>
  </si>
  <si>
    <t>54 0 03 09520</t>
  </si>
  <si>
    <t>Основное мероприятие «Развитие систем газоснабжения»</t>
  </si>
  <si>
    <t>54 0 04 09520</t>
  </si>
  <si>
    <t>Основное мероприятие «Приобретение автотранспорта, спецтехники и оборудования, в том числе на условиях лизинга»</t>
  </si>
  <si>
    <t>54 0 05 09520</t>
  </si>
  <si>
    <t>Основное мероприятие 6. «Водоснабжение поселка Станция Малоархангельск Подгородненского сельского поселения Малоархангельского района Орловской области»</t>
  </si>
  <si>
    <t>54 0 06 00000</t>
  </si>
  <si>
    <t>Капитальные вложения в объекты недвижимого имущества государственной (муниципальной) собственности</t>
  </si>
  <si>
    <t>54 0 06 82310</t>
  </si>
  <si>
    <t>54 0 06 72310</t>
  </si>
  <si>
    <t>Мероприятия государственной программы Орловской области "Реализация наказов избирателей депутатам Орловского областного Совета народных депутатов" в рамках непрограммной части районного бюджета</t>
  </si>
  <si>
    <t>86 0 00 72650</t>
  </si>
  <si>
    <t xml:space="preserve">Муниципальная программа </t>
  </si>
  <si>
    <t>73 0 00 00000</t>
  </si>
  <si>
    <t xml:space="preserve">Муниципальная программа «Комплексное развитие сельских территорий Малоархангельского района Орловской области на 2022–2030 годы» </t>
  </si>
  <si>
    <t>75 0 00 00000</t>
  </si>
  <si>
    <t>Подпрограмма 3. Создание и развитие инфраструктура на сельских территориях.</t>
  </si>
  <si>
    <t>75 3 00 00000</t>
  </si>
  <si>
    <t>Основное мероприятие «Устройство площадок для твёрдых коммунальных отходов»</t>
  </si>
  <si>
    <t>75 3 01 81140</t>
  </si>
  <si>
    <t>Основное мероприятие «Создание и обустройство детской игровой площадки»</t>
  </si>
  <si>
    <t>75 3 02 81140</t>
  </si>
  <si>
    <t>Муниципальная программа «Благоустройство территории Малоархангельского района Орловской области на 2020-2022 годы» в рамках проекта «Народный бюджет» в Орловской области</t>
  </si>
  <si>
    <t>61 0 02 80140</t>
  </si>
  <si>
    <t>61 0 01 80140</t>
  </si>
  <si>
    <t>61 0 02 70140</t>
  </si>
  <si>
    <t>61 0 02 90140</t>
  </si>
  <si>
    <t>73 0 00 80001</t>
  </si>
  <si>
    <t>Основное мероприятие "Обустройство, строительство  контейнерных площадок, приобретение контейнеров"</t>
  </si>
  <si>
    <t>240,</t>
  </si>
  <si>
    <t>86 0 00 72420</t>
  </si>
  <si>
    <t xml:space="preserve">Организация ритуальных услуг и содержание мест захоронения </t>
  </si>
  <si>
    <t>86 0 00 89040</t>
  </si>
  <si>
    <t xml:space="preserve">Межбюджетные трансферты </t>
  </si>
  <si>
    <t xml:space="preserve">Иные межбюджетные трансферты </t>
  </si>
  <si>
    <t>Муниципальная программа «Обустройство контейнерных площадок на территории Малоархангельского района Орловской области на период 2019-2022 годы»</t>
  </si>
  <si>
    <t>Основное мероприятие "Государственная поддержка закупки контейнеров для раздельного накопления твердых коммунальных отходов"</t>
  </si>
  <si>
    <t>73 0 G2 52690</t>
  </si>
  <si>
    <t>Муниципальная программа Малоархангельского района "Развитие образования Малоархангельского района на 2021-2025 годы"</t>
  </si>
  <si>
    <t>55 0 00 00000</t>
  </si>
  <si>
    <t xml:space="preserve">Подпрограмма 1  "Развитие дошкольного образования" </t>
  </si>
  <si>
    <t>55 1 00 00000</t>
  </si>
  <si>
    <t>Обеспечение деятельности детских дошкольных учреждений</t>
  </si>
  <si>
    <t>55 1 01 00000</t>
  </si>
  <si>
    <t>Основное мероприятие. Обеспечение деятельности  (оказание услуг) детских дошкольных учреждений</t>
  </si>
  <si>
    <t>55 1 01 09420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</si>
  <si>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</si>
  <si>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</si>
  <si>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Основное мероприятие.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</si>
  <si>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55 1 02 00000</t>
  </si>
  <si>
    <t>55 1 02 71570</t>
  </si>
  <si>
    <t>610</t>
  </si>
  <si>
    <t xml:space="preserve">Подпрограмма 2  "Развитие общего образования" </t>
  </si>
  <si>
    <t>55 2 00 00000</t>
  </si>
  <si>
    <t xml:space="preserve">Основное мероприятие "Обеспечение деятельности (оказания услуг) общеобразовательных учреждений." </t>
  </si>
  <si>
    <t>55 2 01 00000</t>
  </si>
  <si>
    <t>Обеспечение деятельности общеобразовательных учреждений</t>
  </si>
  <si>
    <t>55 2 01 09421</t>
  </si>
  <si>
    <t>Основное мероприятие "Создание условий для сохранения и укрепления здоровья детей"</t>
  </si>
  <si>
    <t>55 2 02 00000</t>
  </si>
  <si>
    <t>Софинансирование мероприятий  по обеспечению питанием учащихся муниципальных общеобразовательных организаций</t>
  </si>
  <si>
    <t>55 2 02 72410</t>
  </si>
  <si>
    <t>55 2 02 S2410</t>
  </si>
  <si>
    <t>Основное мероприятие «Организация бесплатного горячего питания обучающихся,получающих начальное общее образование»</t>
  </si>
  <si>
    <t>55 2 03 00000</t>
  </si>
  <si>
    <t>55 2 03 L3040</t>
  </si>
  <si>
    <t xml:space="preserve">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</si>
  <si>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55 2 04 00000</t>
  </si>
  <si>
    <t>55 2 04 71570</t>
  </si>
  <si>
    <t>Ежемесячное денежное вознаграждение за классное руководство</t>
  </si>
  <si>
    <t>55 2 05 00000</t>
  </si>
  <si>
    <t>55 2 05 71500</t>
  </si>
  <si>
    <t>55 2 06 00000</t>
  </si>
  <si>
    <t>55 2 06 53030</t>
  </si>
  <si>
    <t>Основное мероприятие Cтроительство, реконструкцию и капитальный ремонт образовательных организаций «Обустройство теплых санитарно-бытовых помещений»</t>
  </si>
  <si>
    <t>55 2 07 00000</t>
  </si>
  <si>
    <t>55 2 07 02310</t>
  </si>
  <si>
    <t>55 2 07 82310</t>
  </si>
  <si>
    <t>55 2 07 72310</t>
  </si>
  <si>
    <t>Основное мероприятие федерального проекта "Успех каждого ребенка" национального проекта Образование"</t>
  </si>
  <si>
    <t>55 2 E2 00000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</si>
  <si>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</si>
  <si>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55 2 Е2 50970</t>
  </si>
  <si>
    <t>Дополнительное образование</t>
  </si>
  <si>
    <t xml:space="preserve">Подпрограмма 3 «Развитие дополнительного образования» </t>
  </si>
  <si>
    <t>55 3 00 00000</t>
  </si>
  <si>
    <t>Основное мероприятие: Обеспечение деятельности (оказания услуг) учреждений дополнительного образования</t>
  </si>
  <si>
    <t>55 3 01 00000</t>
  </si>
  <si>
    <t>55 3 01 09423</t>
  </si>
  <si>
    <t>Обеспечение функционирования модели персонифицированного финансирования дополнительного образования детей</t>
  </si>
  <si>
    <t>55 3 02 80141</t>
  </si>
  <si>
    <t>Субсидии автономным учреждениям</t>
  </si>
  <si>
    <t>Гранты в форме субсидии автономным учреждениям</t>
  </si>
  <si>
    <t>620</t>
  </si>
  <si>
    <t>Субсидии некоммерческим организациям (за исключением государственных (муниципальных) учреждений</t>
  </si>
  <si>
    <t>Субсидии (гранты в форме субсидий) на финансовое обеспечение затрат,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</si>
  <si>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630</t>
  </si>
  <si>
    <t>Муниципальная программа «Развитие отрасли культуры и архивного дела Малоархангельского района на 2022-2025 годы»</t>
  </si>
  <si>
    <t>57 0 00 00000</t>
  </si>
  <si>
    <t>Подпрограмма 2 «Поддержка и развитие дополнительного детского образования в сфере культуры»</t>
  </si>
  <si>
    <t>57 2 00 00000</t>
  </si>
  <si>
    <t>Основное мероприятие обеспечение деятельности (оказания услуг) учреждений дополнительного образования в рамках подпрограммы «Поддержка и развитие дополнительного детского образования в сфере культуры» муниципальной программы «Развитие отрасли культуры и архивного дела Малоархангельского района на 2022-2025 годы»</t>
  </si>
  <si>
    <t>57 2 01 00000</t>
  </si>
  <si>
    <t>Обеспечение деятельности учреждений дополнительного образования</t>
  </si>
  <si>
    <t>57 2 01 09508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</si>
  <si>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</si>
  <si>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55 2 Е2 54910</t>
  </si>
  <si>
    <t>55 3 Е2 54910</t>
  </si>
  <si>
    <t>Субсидия бюджетным учреждениям на капитальный ремонт</t>
  </si>
  <si>
    <t>57 2 A1 55190</t>
  </si>
  <si>
    <t>Муниципальная программа «Развитие образования Малоархангельского района на 2021-2025 годы»</t>
  </si>
  <si>
    <t>Основное мероприятие «Оздоровление детей в рамках муниципальной программы</t>
  </si>
  <si>
    <t>55 4 01 09750</t>
  </si>
  <si>
    <t xml:space="preserve"> Реализация основного мероприятия </t>
  </si>
  <si>
    <t>Основное мероприятие «Субсидия на оплату путевок в организации, оказывающие услуги по отдыху и оздоровлению детей в 2021 году»</t>
  </si>
  <si>
    <t>55 4 02 S0850</t>
  </si>
  <si>
    <t>Софинансирование мероприятий по организации оздоровительной кампании для детей</t>
  </si>
  <si>
    <t>Муниципальная программа «Комплексные меры противодействия злоупотреблению наркотиков и их незаконному обороту на 2021-2024 годы»</t>
  </si>
  <si>
    <t>56 0 00 00000</t>
  </si>
  <si>
    <t xml:space="preserve">Реализация основного мероприятия </t>
  </si>
  <si>
    <t>56 0 00 09751</t>
  </si>
  <si>
    <t>55 2 08 09452</t>
  </si>
  <si>
    <t>Основное мероприятие "Содержание централизованной бухгалтерии отдела образования, молодёжной политики, физической культуры и спорта."</t>
  </si>
  <si>
    <t>1</t>
  </si>
  <si>
    <t>6</t>
  </si>
  <si>
    <t>Подпрограмма 1 «Оказание муниципальных услуг в сфере культуры и архивного дела в Малоархангельском районе»</t>
  </si>
  <si>
    <t>57 1 01 09508</t>
  </si>
  <si>
    <t>Основное мероприятие: Организация библиотечного обслуживания населения района в рамках подпрограммы оказание муниципальных услуг в сфере культуры и архивного дела в Малоархангельском районе» муниципальной программы «Развитие отрасли культуры и архивного дела Малоархангельского района на 2022-2025 годы»</t>
  </si>
  <si>
    <t>Обеспечение деятельности учреждений культуры</t>
  </si>
  <si>
    <t>Реализация мероприятий по модернизации библиотек в части комплектования книжных фондов библиотек в рамках подпрограммы "Оказание муниципальных услуг в сфере культуры и архивного дела в Малоархангельском районе" муниципальной программы "Культура Малоархангельского района на 2017-2021 годы"</t>
  </si>
  <si>
    <t>57 1 01 L519F</t>
  </si>
  <si>
    <t>Основное мероприятие: Проведение культурно-досуговых мероприятий, создание условий для занятий творческой деятельностью на непрофессиональной (любительской) основе района в рамках подпрограммы оказание муниципальных услуг в сфере культуры и архивного дела в Малоархангельском районе» муниципальной программы «Развитие отрасли культуры и архивного дела Малоархангельского района на 2022-2025 годы»</t>
  </si>
  <si>
    <t>57 1 02 09508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</si>
  <si>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2017-2021г».</t>
  </si>
  <si>
    <t>60 0 00 00000</t>
  </si>
  <si>
    <t>60 0 00 29103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</si>
  <si>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2022-2026г».</t>
  </si>
  <si>
    <t>Проведение ремонта и благоустройства воинских захоронений, братских могил и памятных знаков, расположенных на территории Малоархангельского района</t>
  </si>
  <si>
    <t>60 0 01 71790</t>
  </si>
  <si>
    <t>Содержание и благоустройство воинских захоронений, братских могил и памятных знаков, расположенных на территории Малоархангельского района</t>
  </si>
  <si>
    <t>60 0 01 81790</t>
  </si>
  <si>
    <t>Увековечение памяти погибших</t>
  </si>
  <si>
    <t>60 0 02 L2990</t>
  </si>
  <si>
    <t>Муниципальная программа «Культура Малоархангельского района на 2017-2021 годы»</t>
  </si>
  <si>
    <t>57 1 00 00000</t>
  </si>
  <si>
    <t>Основное мероприятие: Организация библиотечного обслуживания населения района в рамках подпрограммы оказание муниципальных услуг в сфере культуры и архивного дела в Малоархангельском районе» муниципальной программы «Культура Малоархангельского района на 2017-2021 годы»</t>
  </si>
  <si>
    <t>57 1 02 00000</t>
  </si>
  <si>
    <t>Непрограммная часть областного бюджета</t>
  </si>
  <si>
    <t>Центральный аппарат в рамках непрограммной части областного бюджета</t>
  </si>
  <si>
    <t>86 0 00 09510</t>
  </si>
  <si>
    <t>86 0 00 09514</t>
  </si>
  <si>
    <t>Стипендии</t>
  </si>
  <si>
    <t>340</t>
  </si>
  <si>
    <t>360</t>
  </si>
  <si>
    <t>Предоставление дополнительных мер социальной поддержки граждан, направленных для прохождения военной службы по контракту для участия в специальной военной операции на территориях Донецкой Народной Республики, Луганской Народной Республики и Украины</t>
  </si>
  <si>
    <t>86 0 00 29515</t>
  </si>
  <si>
    <t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районного бюджета</t>
  </si>
  <si>
    <t>86 0 00 51340</t>
  </si>
  <si>
    <t>Обеспечение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</si>
  <si>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86 0 00 51760</t>
  </si>
  <si>
    <t xml:space="preserve"> Муниципальная программа "Обеспечение жильем молодых семей"</t>
  </si>
  <si>
    <t>58 0 00 00000</t>
  </si>
  <si>
    <t>Основное мероприятие "Предоставление социальных выплат молодым семьям-участникам подпрограммы на приобретение (строительство) жилья"</t>
  </si>
  <si>
    <t>Реализация мероприятий по обеспечению жильем молодых семей</t>
  </si>
  <si>
    <t>58 0 00 L4970</t>
  </si>
  <si>
    <t>86 0 00 52600</t>
  </si>
  <si>
    <t>Публичные нормативные социальные выплаты гражданам</t>
  </si>
  <si>
    <t>310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</si>
  <si>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районного бюджета</t>
  </si>
  <si>
    <t>86 0 00 71510</t>
  </si>
  <si>
    <t>86 0 00 72470</t>
  </si>
  <si>
    <t>86 0 00 72480</t>
  </si>
  <si>
    <t>Обеспечение единовременной выплаты на ремонт жилых помещений, закрепленных на правах собственности за детьми сиротами и детьми, оставшимися без попечения родителей, лицами из числа детей-сирот и детей, оставшихся без попечения родителей в рамках непрограммной части районного бюджета</t>
  </si>
  <si>
    <t>86 0 00 72490</t>
  </si>
  <si>
    <t>Закон Орловской области от 12 ноября 2008 года №832-ОЗ "О социальной поддержке граждан, усыновивших (удочеривших) детей-сирот и детей, оставшихся без попечения родителей" в рамках непрограммной части районного бюджета</t>
  </si>
  <si>
    <t>86 0 00 72500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</si>
  <si>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рамках непрограммной части районного бюджета</t>
  </si>
  <si>
    <t>86 0 00 72950</t>
  </si>
  <si>
    <t>86 0 00 72960</t>
  </si>
  <si>
    <t>Выполнение полномочий в сфере опеки и попечительства в рамках непрограммной части районного бюджета</t>
  </si>
  <si>
    <t>86 0 00 71600</t>
  </si>
  <si>
    <t>Организация временного социально-бытового обустройства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вынуждено покинувших территории Украины, Донецкой Народной Республики, Луганской Народной Республики и прибывших на территорию Орловской области в экстренном массовом порядке в 2022 году, источником финансового обеспечения которых являются поступления от денежных пожертвований в областной бюджет на эти цели</t>
  </si>
  <si>
    <t>86 0 00 74950</t>
  </si>
  <si>
    <t>Бюджет г. Москвы</t>
  </si>
  <si>
    <t>Муниципальная программа "Развитие физической культуры и спорта в Малоархангельском районе на 2021-2026 годы»</t>
  </si>
  <si>
    <t>59 0 00 00000</t>
  </si>
  <si>
    <t>57 5 00 00000</t>
  </si>
  <si>
    <t>57 5 04 00000</t>
  </si>
  <si>
    <t>59 0 00 09513</t>
  </si>
  <si>
    <t>Премии и гранты</t>
  </si>
  <si>
    <t>Процентные платежи по муниципальному долгу</t>
  </si>
  <si>
    <t>86 0 00 09511</t>
  </si>
  <si>
    <t>Обслуживание государственного (муниципального) долга</t>
  </si>
  <si>
    <t>Обслуживание муниципального долга</t>
  </si>
  <si>
    <t>Выравнивание бюджетной обеспеченности поселений из бюджета муниципального района в рамках непрограммной части районного бюджета</t>
  </si>
  <si>
    <t>86 0 00 71560</t>
  </si>
  <si>
    <t xml:space="preserve">Дотации </t>
  </si>
  <si>
    <t>510</t>
  </si>
  <si>
    <t>Поддержка мер по обеспечению сбалансированности бюджетов в рамках непрограммной части районного бюджета</t>
  </si>
  <si>
    <t>86 0 00 81560</t>
  </si>
  <si>
    <t>Условно утвержденные расходы в рамках непрограммной части районного бюджета</t>
  </si>
  <si>
    <t>86 0 00 99990</t>
  </si>
  <si>
    <t>Приложение 5</t>
  </si>
  <si>
    <t xml:space="preserve">                                                   Приложение 8</t>
  </si>
  <si>
    <t>Ведомственная структура расходов районного бюджета на 2022 год и плановый период 2023 и 2024 годов</t>
  </si>
  <si>
    <t>Вед</t>
  </si>
  <si>
    <t>Средства бюджета г. Малоархангельск</t>
  </si>
  <si>
    <t>Отдел по управлению муниципальным имуществом и землеустройству администрации Малоархангельского района Орловской области</t>
  </si>
  <si>
    <t>Администрация Малоархангельского района</t>
  </si>
  <si>
    <t>902</t>
  </si>
  <si>
    <t>Муниципальная программа "Развитие муниципальной службы в Малоархангельском районе на 2019 — 2022 годы"</t>
  </si>
  <si>
    <t>Муниципальная программа  "Профилактика правонарушений в Малоархангельском  районе на 2021 — 2024 годы"</t>
  </si>
  <si>
    <t>53 0 03 00000</t>
  </si>
  <si>
    <t>79 0 00 00000</t>
  </si>
  <si>
    <t xml:space="preserve">Муниципальная программа  "Комплексное развитие систем коммунальной инфраструктуры Малоархангельского района на 2015 - 2025 годы" </t>
  </si>
  <si>
    <t>61 0 00 00000</t>
  </si>
  <si>
    <t>61 0 01 70140</t>
  </si>
  <si>
    <t>Муниципальная программа "Обеспечение жильем молодых семей"</t>
  </si>
  <si>
    <t>Финансовый отдел администрации Малоархангельского района</t>
  </si>
  <si>
    <t>53 0 02 S0550</t>
  </si>
  <si>
    <t>Районный Совет народных депутатов</t>
  </si>
  <si>
    <t>903</t>
  </si>
  <si>
    <t>Контрольно-счетная палата</t>
  </si>
  <si>
    <t xml:space="preserve">Отдел жилищно-коммунального хозяйства и топливно-энергетического комплекса администрации Малоархангельского района  </t>
  </si>
  <si>
    <t>Отдел образования, молодежной политики, физической культуры и спорта администрации Малоархангельского района</t>
  </si>
  <si>
    <t>Муниципальная программа «Комплексные меры противодействия злоупотреблению наркотиков и их незаконному обороту на 2020-2024 годы»</t>
  </si>
  <si>
    <t>Непрограммная часть районного бюджета «Акция дорога в школу»</t>
  </si>
  <si>
    <t>Отдел культуры и архивного дела администрации Малоархангельского района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</si>
  <si>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2021-2026г».</t>
  </si>
  <si>
    <t xml:space="preserve">                                                   Приложение 9</t>
  </si>
  <si>
    <t xml:space="preserve">Распределение дотаций на выравнивание бюджетной обеспеченности поселений </t>
  </si>
  <si>
    <t>на 2022 год и на плановый период 2023 и 2024 годов</t>
  </si>
  <si>
    <t>Губкинское сельское поселение</t>
  </si>
  <si>
    <t>Дубовицкое сельское поселение</t>
  </si>
  <si>
    <t>Ленинское сельское поселение</t>
  </si>
  <si>
    <t>Луковское сельское поселение</t>
  </si>
  <si>
    <t>Октябрьское сельское поселение</t>
  </si>
  <si>
    <t>Первомайское сельское поселение</t>
  </si>
  <si>
    <t>Подгородненское сельское поселение</t>
  </si>
  <si>
    <t>ИТОГО :</t>
  </si>
  <si>
    <t>Приложение 6</t>
  </si>
  <si>
    <t xml:space="preserve">№  /  -РС от   .10.2022   </t>
  </si>
  <si>
    <t xml:space="preserve">                                                   Приложение 10</t>
  </si>
  <si>
    <t>Распределение субвенции бюджетам поселений на осуществление полномочий по
первичному воинскому учету на территориях, где отсутствуют военные
комиссариаты на плановый период 2022 и  плановый период 2023 и 2024 годы</t>
  </si>
  <si>
    <t>Наименование поселения</t>
  </si>
  <si>
    <t>Приложение 7</t>
  </si>
  <si>
    <t xml:space="preserve">№  /  -РС от   .09.2022   </t>
  </si>
  <si>
    <t xml:space="preserve">                                                   Приложение 11</t>
  </si>
  <si>
    <t>к Решению районного Совета народных депутатов</t>
  </si>
  <si>
    <t>Прогнозируемое</t>
  </si>
  <si>
    <t>поступление доходов и распределение бюджетных ассигнований Дорожного фонда Малоархангельского района Орловской области на 2022 год и плановый период 2023 и 2024 годов</t>
  </si>
  <si>
    <t>Наименование  показателя</t>
  </si>
  <si>
    <t>Переходящий остаток на 01.01.2022г</t>
  </si>
  <si>
    <t>Налоговые доходы Дорожного фонда Орловской области</t>
  </si>
  <si>
    <t>Безвозмездные поступления из областного бюджета</t>
  </si>
  <si>
    <t>Всего расходы</t>
  </si>
  <si>
    <t>Строительство, реконструкция, капитальный ремонт, ремонт и содержание автомобильных дорог общего пользования местного значения, повышение безопасности дорожного движения</t>
  </si>
  <si>
    <t>Приложение 8</t>
  </si>
  <si>
    <t xml:space="preserve">                                                   Приложение 12</t>
  </si>
  <si>
    <t>Программа
Муниципальных внутренних заимствований Малоархангельского района 
на 2022 год и плановый период 2023 и 2024 годов</t>
  </si>
  <si>
    <t>Показатели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</si>
  <si>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</si>
  <si>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</si>
  <si>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Погашение бюджетами муниципальных районов кредитов от кредитных организаций</t>
  </si>
  <si>
    <t xml:space="preserve">                                                   Приложение 13</t>
  </si>
  <si>
    <t xml:space="preserve">Распределение дотаций на сбалансированность бюджетам поселений </t>
  </si>
  <si>
    <t>Нераспределенный остаток</t>
  </si>
  <si>
    <t xml:space="preserve">                                                   Приложение 14</t>
  </si>
  <si>
    <t xml:space="preserve">Распределение иных межбюджетных трансфертов </t>
  </si>
  <si>
    <t>на 2022 год и на плановый период 2023 и 2024 годов р.0502</t>
  </si>
  <si>
    <t>на 2022 год и на плановый период 2023 и 2024 годов р.0503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</si>
</sst>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"/>
    <numFmt numFmtId="166" formatCode="@"/>
    <numFmt numFmtId="167" formatCode="0.0"/>
    <numFmt numFmtId="168" formatCode="#,##0.0"/>
    <numFmt numFmtId="169" formatCode="000000"/>
    <numFmt numFmtId="170" formatCode="General"/>
    <numFmt numFmtId="171" formatCode="#,##0.00"/>
    <numFmt numFmtId="172" formatCode="0.00"/>
    <numFmt numFmtId="173" formatCode="_-* #,##0.00&quot;р.&quot;_-;\-* #,##0.00&quot;р.&quot;_-;_-* \-??&quot;р.&quot;_-;_-@_-"/>
  </numFmts>
  <fonts count="45">
    <font>
      <sz val="10"/>
      <color indexed="8"/>
      <name val="Arial Cyr"/>
      <family val="0"/>
    </font>
    <font>
      <sz val="10"/>
      <name val="Arial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58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19"/>
      <name val="Calibri"/>
      <family val="0"/>
    </font>
    <font>
      <b/>
      <sz val="11"/>
      <color indexed="63"/>
      <name val="Calibri"/>
      <family val="0"/>
    </font>
    <font>
      <b/>
      <sz val="18"/>
      <color indexed="62"/>
      <name val="Cambria"/>
      <family val="0"/>
    </font>
    <font>
      <sz val="11"/>
      <color indexed="10"/>
      <name val="Calibri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0"/>
    </font>
    <font>
      <sz val="11"/>
      <color indexed="8"/>
      <name val="Arial"/>
      <family val="0"/>
    </font>
    <font>
      <sz val="11"/>
      <color indexed="8"/>
      <name val="Arial Cyr"/>
      <family val="0"/>
    </font>
    <font>
      <b/>
      <sz val="11"/>
      <color indexed="8"/>
      <name val="Arial"/>
      <family val="0"/>
    </font>
    <font>
      <b/>
      <sz val="11"/>
      <color indexed="8"/>
      <name val="Arial Cyr"/>
      <family val="0"/>
    </font>
    <font>
      <sz val="12"/>
      <color indexed="8"/>
      <name val="Arial Cyr"/>
      <family val="0"/>
    </font>
    <font>
      <sz val="13"/>
      <color indexed="8"/>
      <name val="Arial"/>
      <family val="0"/>
    </font>
    <font>
      <b/>
      <sz val="13"/>
      <color indexed="8"/>
      <name val="Arial"/>
      <family val="0"/>
    </font>
    <font>
      <b/>
      <sz val="13"/>
      <color indexed="8"/>
      <name val="Times New Roman"/>
      <family val="0"/>
    </font>
    <font>
      <b/>
      <sz val="10"/>
      <color indexed="8"/>
      <name val="Arial"/>
      <family val="0"/>
    </font>
    <font>
      <sz val="13"/>
      <color indexed="8"/>
      <name val="Times New Roman"/>
      <family val="0"/>
    </font>
    <font>
      <i/>
      <sz val="11"/>
      <color indexed="8"/>
      <name val="Arial"/>
      <family val="0"/>
    </font>
    <font>
      <i/>
      <sz val="13"/>
      <color indexed="8"/>
      <name val="Times New Roman"/>
      <family val="0"/>
    </font>
    <font>
      <sz val="10"/>
      <color indexed="8"/>
      <name val="Times New Roman"/>
      <family val="0"/>
    </font>
    <font>
      <i/>
      <u val="single"/>
      <sz val="11"/>
      <color indexed="8"/>
      <name val="Arial"/>
      <family val="2"/>
    </font>
    <font>
      <u val="single"/>
      <sz val="11"/>
      <color indexed="8"/>
      <name val="Arial"/>
      <family val="0"/>
    </font>
    <font>
      <b/>
      <u val="single"/>
      <sz val="11"/>
      <color indexed="8"/>
      <name val="Arial"/>
      <family val="2"/>
    </font>
    <font>
      <sz val="10"/>
      <color indexed="60"/>
      <name val="Arial"/>
      <family val="0"/>
    </font>
    <font>
      <b/>
      <i/>
      <sz val="11"/>
      <color indexed="8"/>
      <name val="Arial"/>
      <family val="2"/>
    </font>
    <font>
      <b/>
      <i/>
      <u val="single"/>
      <sz val="11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i/>
      <u val="single"/>
      <sz val="10"/>
      <color indexed="8"/>
      <name val="Arial"/>
      <family val="0"/>
    </font>
    <font>
      <sz val="14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8"/>
      <name val="Times New Roman"/>
      <family val="0"/>
    </font>
  </fonts>
  <fills count="1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3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7" borderId="0" applyNumberFormat="0" applyBorder="0" applyAlignment="0" applyProtection="0"/>
    <xf numFmtId="164" fontId="4" fillId="8" borderId="1" applyNumberFormat="0" applyAlignment="0" applyProtection="0"/>
    <xf numFmtId="164" fontId="5" fillId="9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12" fillId="10" borderId="0" applyNumberFormat="0" applyBorder="0" applyAlignment="0" applyProtection="0"/>
    <xf numFmtId="164" fontId="0" fillId="0" borderId="0">
      <alignment/>
      <protection/>
    </xf>
    <xf numFmtId="164" fontId="0" fillId="11" borderId="7" applyNumberFormat="0" applyAlignment="0" applyProtection="0"/>
    <xf numFmtId="164" fontId="13" fillId="8" borderId="8" applyNumberFormat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5" fontId="0" fillId="0" borderId="9">
      <alignment horizontal="center" vertical="top"/>
      <protection/>
    </xf>
    <xf numFmtId="166" fontId="16" fillId="0" borderId="9">
      <alignment horizontal="left" vertical="center" wrapText="1"/>
      <protection/>
    </xf>
    <xf numFmtId="166" fontId="17" fillId="0" borderId="9">
      <alignment horizontal="left" vertical="center" wrapText="1"/>
      <protection/>
    </xf>
    <xf numFmtId="166" fontId="0" fillId="0" borderId="9">
      <alignment horizontal="center" vertical="top"/>
      <protection/>
    </xf>
    <xf numFmtId="164" fontId="18" fillId="0" borderId="9">
      <alignment vertical="top" wrapText="1"/>
      <protection/>
    </xf>
    <xf numFmtId="164" fontId="18" fillId="0" borderId="9">
      <alignment vertical="top" wrapText="1"/>
      <protection/>
    </xf>
    <xf numFmtId="166" fontId="0" fillId="0" borderId="9">
      <alignment horizontal="center" vertical="top"/>
      <protection/>
    </xf>
    <xf numFmtId="166" fontId="17" fillId="0" borderId="9">
      <alignment horizontal="center" vertical="center"/>
      <protection/>
    </xf>
    <xf numFmtId="164" fontId="18" fillId="0" borderId="9">
      <alignment vertical="top" wrapText="1"/>
      <protection/>
    </xf>
    <xf numFmtId="166" fontId="17" fillId="0" borderId="9">
      <alignment horizontal="center" vertical="center"/>
      <protection/>
    </xf>
    <xf numFmtId="164" fontId="18" fillId="0" borderId="9">
      <alignment vertical="top" wrapText="1"/>
      <protection/>
    </xf>
    <xf numFmtId="164" fontId="0" fillId="0" borderId="0">
      <alignment/>
      <protection/>
    </xf>
    <xf numFmtId="164" fontId="16" fillId="0" borderId="0">
      <alignment/>
      <protection/>
    </xf>
    <xf numFmtId="164" fontId="19" fillId="0" borderId="0">
      <alignment/>
      <protection/>
    </xf>
    <xf numFmtId="164" fontId="16" fillId="0" borderId="0">
      <alignment/>
      <protection/>
    </xf>
    <xf numFmtId="164" fontId="0" fillId="0" borderId="0">
      <alignment/>
      <protection/>
    </xf>
  </cellStyleXfs>
  <cellXfs count="511">
    <xf numFmtId="164" fontId="0" fillId="0" borderId="0" xfId="0" applyAlignment="1">
      <alignment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horizontal="justify"/>
    </xf>
    <xf numFmtId="164" fontId="0" fillId="0" borderId="0" xfId="0" applyFont="1" applyAlignment="1">
      <alignment/>
    </xf>
    <xf numFmtId="164" fontId="20" fillId="0" borderId="0" xfId="0" applyFont="1" applyAlignment="1">
      <alignment horizontal="center" vertical="center"/>
    </xf>
    <xf numFmtId="164" fontId="21" fillId="0" borderId="0" xfId="0" applyFont="1" applyAlignment="1">
      <alignment/>
    </xf>
    <xf numFmtId="164" fontId="20" fillId="0" borderId="0" xfId="0" applyFont="1" applyAlignment="1">
      <alignment horizontal="right" vertical="center"/>
    </xf>
    <xf numFmtId="164" fontId="22" fillId="0" borderId="0" xfId="0" applyFont="1" applyBorder="1" applyAlignment="1">
      <alignment horizontal="right" vertical="center"/>
    </xf>
    <xf numFmtId="164" fontId="21" fillId="0" borderId="0" xfId="0" applyFont="1" applyBorder="1" applyAlignment="1">
      <alignment horizontal="right" vertical="center"/>
    </xf>
    <xf numFmtId="164" fontId="20" fillId="0" borderId="0" xfId="0" applyFont="1" applyBorder="1" applyAlignment="1">
      <alignment horizontal="right" vertical="center"/>
    </xf>
    <xf numFmtId="164" fontId="20" fillId="0" borderId="0" xfId="0" applyFont="1" applyBorder="1" applyAlignment="1">
      <alignment horizontal="center" vertical="center"/>
    </xf>
    <xf numFmtId="164" fontId="23" fillId="0" borderId="0" xfId="0" applyFont="1" applyBorder="1" applyAlignment="1">
      <alignment horizontal="right" vertical="center"/>
    </xf>
    <xf numFmtId="164" fontId="24" fillId="0" borderId="0" xfId="0" applyFont="1" applyBorder="1" applyAlignment="1">
      <alignment horizontal="right" vertical="center"/>
    </xf>
    <xf numFmtId="167" fontId="20" fillId="0" borderId="0" xfId="57" applyNumberFormat="1" applyFont="1" applyBorder="1" applyAlignment="1">
      <alignment horizontal="right" vertical="center"/>
      <protection/>
    </xf>
    <xf numFmtId="164" fontId="20" fillId="0" borderId="0" xfId="0" applyFont="1" applyBorder="1" applyAlignment="1">
      <alignment horizontal="center" vertical="center" wrapText="1"/>
    </xf>
    <xf numFmtId="164" fontId="22" fillId="0" borderId="0" xfId="0" applyFont="1" applyBorder="1" applyAlignment="1">
      <alignment horizontal="center" vertical="center"/>
    </xf>
    <xf numFmtId="164" fontId="22" fillId="0" borderId="0" xfId="0" applyFont="1" applyAlignment="1">
      <alignment horizontal="center" vertical="center"/>
    </xf>
    <xf numFmtId="164" fontId="20" fillId="0" borderId="0" xfId="0" applyFont="1" applyAlignment="1">
      <alignment horizontal="justify"/>
    </xf>
    <xf numFmtId="164" fontId="22" fillId="0" borderId="9" xfId="0" applyFont="1" applyBorder="1" applyAlignment="1">
      <alignment horizontal="center" vertical="center"/>
    </xf>
    <xf numFmtId="164" fontId="22" fillId="0" borderId="9" xfId="0" applyFont="1" applyBorder="1" applyAlignment="1">
      <alignment horizontal="center" vertical="center" wrapText="1"/>
    </xf>
    <xf numFmtId="164" fontId="22" fillId="0" borderId="10" xfId="0" applyFont="1" applyBorder="1" applyAlignment="1">
      <alignment horizontal="center" vertical="center" wrapText="1"/>
    </xf>
    <xf numFmtId="164" fontId="22" fillId="0" borderId="9" xfId="0" applyFont="1" applyBorder="1" applyAlignment="1">
      <alignment horizontal="justify" vertical="center" wrapText="1"/>
    </xf>
    <xf numFmtId="168" fontId="22" fillId="0" borderId="9" xfId="0" applyNumberFormat="1" applyFont="1" applyBorder="1" applyAlignment="1">
      <alignment horizontal="center" vertical="center"/>
    </xf>
    <xf numFmtId="164" fontId="20" fillId="0" borderId="11" xfId="37" applyFont="1" applyBorder="1" applyAlignment="1">
      <alignment horizontal="center"/>
      <protection/>
    </xf>
    <xf numFmtId="166" fontId="22" fillId="0" borderId="9" xfId="0" applyNumberFormat="1" applyFont="1" applyBorder="1" applyAlignment="1" applyProtection="1">
      <alignment horizontal="justify" vertical="center" wrapText="1"/>
      <protection locked="0"/>
    </xf>
    <xf numFmtId="167" fontId="22" fillId="0" borderId="9" xfId="0" applyNumberFormat="1" applyFont="1" applyBorder="1" applyAlignment="1">
      <alignment horizontal="center" vertical="center"/>
    </xf>
    <xf numFmtId="166" fontId="22" fillId="0" borderId="12" xfId="0" applyNumberFormat="1" applyFont="1" applyBorder="1" applyAlignment="1" applyProtection="1">
      <alignment horizontal="justify" vertical="center" wrapText="1"/>
      <protection locked="0"/>
    </xf>
    <xf numFmtId="166" fontId="20" fillId="0" borderId="9" xfId="0" applyNumberFormat="1" applyFont="1" applyBorder="1" applyAlignment="1">
      <alignment horizontal="center" vertical="center"/>
    </xf>
    <xf numFmtId="164" fontId="20" fillId="0" borderId="9" xfId="0" applyFont="1" applyBorder="1" applyAlignment="1">
      <alignment horizontal="justify" vertical="center" wrapText="1"/>
    </xf>
    <xf numFmtId="164" fontId="22" fillId="0" borderId="0" xfId="0" applyFont="1" applyAlignment="1">
      <alignment horizontal="justify" wrapText="1"/>
    </xf>
    <xf numFmtId="164" fontId="20" fillId="0" borderId="0" xfId="0" applyFont="1" applyAlignment="1">
      <alignment horizontal="justify" wrapText="1"/>
    </xf>
    <xf numFmtId="166" fontId="22" fillId="0" borderId="9" xfId="0" applyNumberFormat="1" applyFont="1" applyBorder="1" applyAlignment="1">
      <alignment horizontal="center" vertical="center"/>
    </xf>
    <xf numFmtId="164" fontId="20" fillId="0" borderId="9" xfId="0" applyFont="1" applyBorder="1" applyAlignment="1">
      <alignment horizontal="justify" wrapText="1"/>
    </xf>
    <xf numFmtId="168" fontId="20" fillId="0" borderId="9" xfId="0" applyNumberFormat="1" applyFont="1" applyBorder="1" applyAlignment="1">
      <alignment horizontal="center" vertical="center"/>
    </xf>
    <xf numFmtId="167" fontId="20" fillId="0" borderId="9" xfId="0" applyNumberFormat="1" applyFont="1" applyBorder="1" applyAlignment="1">
      <alignment horizontal="center" vertical="center"/>
    </xf>
    <xf numFmtId="166" fontId="20" fillId="0" borderId="9" xfId="0" applyNumberFormat="1" applyFont="1" applyBorder="1" applyAlignment="1">
      <alignment horizontal="justify" vertical="center" wrapText="1"/>
    </xf>
    <xf numFmtId="164" fontId="16" fillId="0" borderId="0" xfId="0" applyFont="1" applyAlignment="1">
      <alignment/>
    </xf>
    <xf numFmtId="164" fontId="20" fillId="0" borderId="0" xfId="0" applyFont="1" applyAlignment="1">
      <alignment wrapText="1"/>
    </xf>
    <xf numFmtId="164" fontId="20" fillId="0" borderId="0" xfId="0" applyFont="1" applyAlignment="1">
      <alignment vertical="center" wrapText="1"/>
    </xf>
    <xf numFmtId="164" fontId="20" fillId="0" borderId="0" xfId="0" applyFont="1" applyAlignment="1">
      <alignment vertical="center"/>
    </xf>
    <xf numFmtId="164" fontId="25" fillId="0" borderId="0" xfId="0" applyFont="1" applyAlignment="1">
      <alignment/>
    </xf>
    <xf numFmtId="164" fontId="22" fillId="0" borderId="0" xfId="0" applyFont="1" applyAlignment="1">
      <alignment wrapText="1"/>
    </xf>
    <xf numFmtId="164" fontId="22" fillId="0" borderId="0" xfId="0" applyFont="1" applyAlignment="1">
      <alignment vertical="center" wrapText="1"/>
    </xf>
    <xf numFmtId="167" fontId="22" fillId="0" borderId="0" xfId="57" applyNumberFormat="1" applyFont="1" applyAlignment="1">
      <alignment horizontal="right" vertical="center"/>
      <protection/>
    </xf>
    <xf numFmtId="164" fontId="26" fillId="0" borderId="0" xfId="0" applyFont="1" applyBorder="1" applyAlignment="1">
      <alignment horizontal="center"/>
    </xf>
    <xf numFmtId="164" fontId="26" fillId="0" borderId="0" xfId="0" applyFont="1" applyAlignment="1">
      <alignment horizontal="center"/>
    </xf>
    <xf numFmtId="164" fontId="22" fillId="0" borderId="0" xfId="0" applyFont="1" applyAlignment="1">
      <alignment horizontal="center"/>
    </xf>
    <xf numFmtId="164" fontId="27" fillId="0" borderId="11" xfId="0" applyFont="1" applyBorder="1" applyAlignment="1">
      <alignment horizontal="center" vertical="center" wrapText="1"/>
    </xf>
    <xf numFmtId="164" fontId="22" fillId="0" borderId="11" xfId="0" applyFont="1" applyBorder="1" applyAlignment="1">
      <alignment horizontal="center" vertical="center" wrapText="1"/>
    </xf>
    <xf numFmtId="164" fontId="22" fillId="0" borderId="11" xfId="57" applyFont="1" applyBorder="1" applyAlignment="1">
      <alignment horizontal="center" vertical="center" wrapText="1"/>
      <protection/>
    </xf>
    <xf numFmtId="164" fontId="28" fillId="0" borderId="0" xfId="0" applyFont="1" applyAlignment="1">
      <alignment/>
    </xf>
    <xf numFmtId="168" fontId="22" fillId="0" borderId="11" xfId="0" applyNumberFormat="1" applyFont="1" applyBorder="1" applyAlignment="1">
      <alignment horizontal="center" vertical="center" wrapText="1"/>
    </xf>
    <xf numFmtId="168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/>
    </xf>
    <xf numFmtId="166" fontId="22" fillId="0" borderId="11" xfId="0" applyNumberFormat="1" applyFont="1" applyBorder="1" applyAlignment="1">
      <alignment wrapText="1"/>
    </xf>
    <xf numFmtId="164" fontId="28" fillId="0" borderId="0" xfId="0" applyFont="1" applyAlignment="1">
      <alignment horizontal="right"/>
    </xf>
    <xf numFmtId="164" fontId="29" fillId="0" borderId="11" xfId="0" applyFont="1" applyBorder="1" applyAlignment="1">
      <alignment horizontal="center" vertical="center" wrapText="1"/>
    </xf>
    <xf numFmtId="169" fontId="20" fillId="0" borderId="11" xfId="0" applyNumberFormat="1" applyFont="1" applyBorder="1" applyAlignment="1">
      <alignment horizontal="justify" wrapText="1"/>
    </xf>
    <xf numFmtId="168" fontId="20" fillId="0" borderId="11" xfId="0" applyNumberFormat="1" applyFont="1" applyBorder="1" applyAlignment="1">
      <alignment horizontal="center" vertical="center" wrapText="1"/>
    </xf>
    <xf numFmtId="168" fontId="20" fillId="0" borderId="11" xfId="0" applyNumberFormat="1" applyFont="1" applyBorder="1" applyAlignment="1">
      <alignment horizontal="center" vertical="center"/>
    </xf>
    <xf numFmtId="168" fontId="16" fillId="0" borderId="0" xfId="0" applyNumberFormat="1" applyFont="1" applyAlignment="1">
      <alignment/>
    </xf>
    <xf numFmtId="166" fontId="29" fillId="0" borderId="11" xfId="0" applyNumberFormat="1" applyFont="1" applyBorder="1" applyAlignment="1">
      <alignment horizontal="center" vertical="center"/>
    </xf>
    <xf numFmtId="164" fontId="20" fillId="0" borderId="11" xfId="0" applyFont="1" applyBorder="1" applyAlignment="1">
      <alignment horizontal="justify"/>
    </xf>
    <xf numFmtId="167" fontId="28" fillId="0" borderId="0" xfId="0" applyNumberFormat="1" applyFont="1" applyAlignment="1">
      <alignment/>
    </xf>
    <xf numFmtId="164" fontId="29" fillId="0" borderId="11" xfId="0" applyFont="1" applyBorder="1" applyAlignment="1">
      <alignment horizontal="center"/>
    </xf>
    <xf numFmtId="167" fontId="16" fillId="0" borderId="0" xfId="0" applyNumberFormat="1" applyFont="1" applyAlignment="1">
      <alignment/>
    </xf>
    <xf numFmtId="164" fontId="20" fillId="0" borderId="11" xfId="0" applyFont="1" applyBorder="1" applyAlignment="1">
      <alignment horizontal="justify" vertical="center" wrapText="1"/>
    </xf>
    <xf numFmtId="166" fontId="20" fillId="0" borderId="11" xfId="0" applyNumberFormat="1" applyFont="1" applyBorder="1" applyAlignment="1">
      <alignment horizontal="justify" wrapText="1"/>
    </xf>
    <xf numFmtId="166" fontId="29" fillId="0" borderId="11" xfId="0" applyNumberFormat="1" applyFont="1" applyBorder="1" applyAlignment="1">
      <alignment horizontal="center" vertical="center" wrapText="1"/>
    </xf>
    <xf numFmtId="164" fontId="20" fillId="0" borderId="11" xfId="0" applyFont="1" applyBorder="1" applyAlignment="1">
      <alignment horizontal="left" vertical="center" wrapText="1"/>
    </xf>
    <xf numFmtId="164" fontId="21" fillId="0" borderId="11" xfId="0" applyFont="1" applyBorder="1" applyAlignment="1">
      <alignment wrapText="1"/>
    </xf>
    <xf numFmtId="164" fontId="20" fillId="0" borderId="11" xfId="0" applyFont="1" applyBorder="1" applyAlignment="1">
      <alignment horizontal="justify" wrapText="1"/>
    </xf>
    <xf numFmtId="164" fontId="20" fillId="0" borderId="11" xfId="0" applyFont="1" applyBorder="1" applyAlignment="1">
      <alignment wrapText="1"/>
    </xf>
    <xf numFmtId="166" fontId="27" fillId="0" borderId="11" xfId="0" applyNumberFormat="1" applyFont="1" applyBorder="1" applyAlignment="1">
      <alignment horizontal="center" vertical="center" wrapText="1"/>
    </xf>
    <xf numFmtId="164" fontId="22" fillId="0" borderId="11" xfId="0" applyFont="1" applyBorder="1" applyAlignment="1">
      <alignment horizontal="justify" vertical="center" wrapText="1"/>
    </xf>
    <xf numFmtId="164" fontId="29" fillId="0" borderId="11" xfId="0" applyFont="1" applyBorder="1" applyAlignment="1">
      <alignment horizontal="center" vertical="center"/>
    </xf>
    <xf numFmtId="164" fontId="30" fillId="0" borderId="11" xfId="0" applyFont="1" applyBorder="1" applyAlignment="1">
      <alignment horizontal="justify" wrapText="1"/>
    </xf>
    <xf numFmtId="164" fontId="31" fillId="0" borderId="11" xfId="0" applyFont="1" applyBorder="1" applyAlignment="1">
      <alignment horizontal="center" vertical="center" wrapText="1"/>
    </xf>
    <xf numFmtId="164" fontId="30" fillId="0" borderId="11" xfId="0" applyFont="1" applyBorder="1" applyAlignment="1">
      <alignment horizontal="justify" vertical="top" wrapText="1"/>
    </xf>
    <xf numFmtId="168" fontId="30" fillId="0" borderId="11" xfId="0" applyNumberFormat="1" applyFont="1" applyBorder="1" applyAlignment="1">
      <alignment horizontal="center" vertical="center" wrapText="1"/>
    </xf>
    <xf numFmtId="164" fontId="30" fillId="0" borderId="11" xfId="0" applyFont="1" applyBorder="1" applyAlignment="1">
      <alignment horizontal="justify" vertical="center" wrapText="1"/>
    </xf>
    <xf numFmtId="164" fontId="20" fillId="0" borderId="11" xfId="0" applyFont="1" applyBorder="1" applyAlignment="1">
      <alignment horizontal="justify" vertical="top" wrapText="1"/>
    </xf>
    <xf numFmtId="168" fontId="30" fillId="0" borderId="11" xfId="0" applyNumberFormat="1" applyFont="1" applyBorder="1" applyAlignment="1">
      <alignment horizontal="center" vertical="center"/>
    </xf>
    <xf numFmtId="164" fontId="22" fillId="0" borderId="11" xfId="0" applyFont="1" applyBorder="1" applyAlignment="1">
      <alignment horizontal="justify" wrapText="1"/>
    </xf>
    <xf numFmtId="168" fontId="20" fillId="0" borderId="0" xfId="0" applyNumberFormat="1" applyFont="1" applyAlignment="1">
      <alignment vertical="center"/>
    </xf>
    <xf numFmtId="164" fontId="16" fillId="0" borderId="0" xfId="0" applyFont="1" applyAlignment="1">
      <alignment horizontal="center" vertical="center"/>
    </xf>
    <xf numFmtId="164" fontId="32" fillId="0" borderId="0" xfId="0" applyFont="1" applyAlignment="1">
      <alignment horizontal="left" vertical="top" wrapText="1"/>
    </xf>
    <xf numFmtId="164" fontId="0" fillId="0" borderId="0" xfId="0" applyFont="1" applyAlignment="1">
      <alignment vertical="center"/>
    </xf>
    <xf numFmtId="164" fontId="32" fillId="0" borderId="0" xfId="0" applyFont="1" applyBorder="1" applyAlignment="1">
      <alignment horizontal="left" vertical="top" wrapText="1"/>
    </xf>
    <xf numFmtId="164" fontId="22" fillId="0" borderId="0" xfId="0" applyFont="1" applyBorder="1" applyAlignment="1">
      <alignment horizontal="center" vertical="center" wrapText="1"/>
    </xf>
    <xf numFmtId="164" fontId="22" fillId="0" borderId="0" xfId="0" applyFont="1" applyAlignment="1">
      <alignment horizontal="left" vertical="top" wrapText="1"/>
    </xf>
    <xf numFmtId="164" fontId="20" fillId="0" borderId="0" xfId="0" applyFont="1" applyAlignment="1">
      <alignment horizontal="right"/>
    </xf>
    <xf numFmtId="164" fontId="18" fillId="0" borderId="11" xfId="0" applyFont="1" applyBorder="1" applyAlignment="1">
      <alignment horizontal="center" vertical="center"/>
    </xf>
    <xf numFmtId="164" fontId="20" fillId="8" borderId="9" xfId="0" applyFont="1" applyFill="1" applyBorder="1" applyAlignment="1">
      <alignment horizontal="center" vertical="center"/>
    </xf>
    <xf numFmtId="169" fontId="20" fillId="0" borderId="9" xfId="0" applyNumberFormat="1" applyFont="1" applyBorder="1" applyAlignment="1">
      <alignment horizontal="justify" vertical="center" wrapText="1"/>
    </xf>
    <xf numFmtId="164" fontId="20" fillId="0" borderId="9" xfId="0" applyFont="1" applyBorder="1" applyAlignment="1">
      <alignment horizontal="center" wrapText="1"/>
    </xf>
    <xf numFmtId="168" fontId="20" fillId="0" borderId="9" xfId="0" applyNumberFormat="1" applyFont="1" applyBorder="1" applyAlignment="1">
      <alignment horizontal="center" vertical="center" wrapText="1"/>
    </xf>
    <xf numFmtId="164" fontId="21" fillId="0" borderId="9" xfId="0" applyFont="1" applyBorder="1" applyAlignment="1">
      <alignment horizontal="justify" wrapText="1"/>
    </xf>
    <xf numFmtId="164" fontId="22" fillId="0" borderId="9" xfId="0" applyFont="1" applyBorder="1" applyAlignment="1">
      <alignment horizontal="justify" wrapText="1"/>
    </xf>
    <xf numFmtId="164" fontId="16" fillId="0" borderId="0" xfId="57" applyFont="1">
      <alignment/>
      <protection/>
    </xf>
    <xf numFmtId="169" fontId="16" fillId="0" borderId="0" xfId="0" applyNumberFormat="1" applyFont="1" applyAlignment="1">
      <alignment wrapText="1"/>
    </xf>
    <xf numFmtId="164" fontId="16" fillId="0" borderId="0" xfId="57" applyFont="1" applyAlignment="1">
      <alignment vertical="center"/>
      <protection/>
    </xf>
    <xf numFmtId="167" fontId="20" fillId="0" borderId="0" xfId="57" applyNumberFormat="1" applyFont="1" applyAlignment="1">
      <alignment horizontal="left"/>
      <protection/>
    </xf>
    <xf numFmtId="167" fontId="20" fillId="0" borderId="0" xfId="57" applyNumberFormat="1" applyFont="1" applyAlignment="1">
      <alignment horizontal="left" vertical="center"/>
      <protection/>
    </xf>
    <xf numFmtId="167" fontId="22" fillId="0" borderId="0" xfId="57" applyNumberFormat="1" applyFont="1" applyBorder="1" applyAlignment="1">
      <alignment horizontal="right"/>
      <protection/>
    </xf>
    <xf numFmtId="167" fontId="20" fillId="0" borderId="0" xfId="57" applyNumberFormat="1" applyFont="1" applyBorder="1" applyAlignment="1">
      <alignment horizontal="right"/>
      <protection/>
    </xf>
    <xf numFmtId="164" fontId="16" fillId="0" borderId="0" xfId="57" applyFont="1" applyAlignment="1">
      <alignment horizontal="right" vertical="center"/>
      <protection/>
    </xf>
    <xf numFmtId="164" fontId="28" fillId="0" borderId="0" xfId="57" applyFont="1" applyBorder="1" applyAlignment="1">
      <alignment horizontal="center" vertical="center" wrapText="1"/>
      <protection/>
    </xf>
    <xf numFmtId="164" fontId="16" fillId="0" borderId="13" xfId="57" applyFont="1" applyBorder="1">
      <alignment/>
      <protection/>
    </xf>
    <xf numFmtId="164" fontId="16" fillId="0" borderId="13" xfId="57" applyFont="1" applyBorder="1" applyAlignment="1">
      <alignment vertical="center"/>
      <protection/>
    </xf>
    <xf numFmtId="169" fontId="20" fillId="0" borderId="9" xfId="0" applyNumberFormat="1" applyFont="1" applyBorder="1" applyAlignment="1">
      <alignment horizontal="center" vertical="center" wrapText="1"/>
    </xf>
    <xf numFmtId="164" fontId="20" fillId="0" borderId="9" xfId="57" applyFont="1" applyBorder="1" applyAlignment="1">
      <alignment horizontal="center" vertical="center" wrapText="1"/>
      <protection/>
    </xf>
    <xf numFmtId="169" fontId="22" fillId="0" borderId="9" xfId="0" applyNumberFormat="1" applyFont="1" applyBorder="1" applyAlignment="1">
      <alignment vertical="center" wrapText="1"/>
    </xf>
    <xf numFmtId="164" fontId="22" fillId="0" borderId="9" xfId="57" applyFont="1" applyBorder="1" applyAlignment="1">
      <alignment horizontal="center" vertical="center" wrapText="1"/>
      <protection/>
    </xf>
    <xf numFmtId="168" fontId="22" fillId="0" borderId="9" xfId="57" applyNumberFormat="1" applyFont="1" applyBorder="1" applyAlignment="1">
      <alignment horizontal="center" vertical="center"/>
      <protection/>
    </xf>
    <xf numFmtId="169" fontId="22" fillId="0" borderId="9" xfId="0" applyNumberFormat="1" applyFont="1" applyBorder="1" applyAlignment="1">
      <alignment horizontal="left" vertical="center" wrapText="1"/>
    </xf>
    <xf numFmtId="166" fontId="22" fillId="0" borderId="9" xfId="57" applyNumberFormat="1" applyFont="1" applyBorder="1" applyAlignment="1">
      <alignment horizontal="center" vertical="center" wrapText="1"/>
      <protection/>
    </xf>
    <xf numFmtId="166" fontId="20" fillId="0" borderId="9" xfId="57" applyNumberFormat="1" applyFont="1" applyBorder="1" applyAlignment="1">
      <alignment horizontal="center" vertical="center" wrapText="1"/>
      <protection/>
    </xf>
    <xf numFmtId="168" fontId="20" fillId="0" borderId="9" xfId="57" applyNumberFormat="1" applyFont="1" applyBorder="1" applyAlignment="1">
      <alignment horizontal="center" vertical="center"/>
      <protection/>
    </xf>
    <xf numFmtId="164" fontId="20" fillId="0" borderId="9" xfId="47" applyFont="1" applyAlignment="1">
      <alignment horizontal="justify" vertical="top" wrapText="1"/>
      <protection/>
    </xf>
    <xf numFmtId="169" fontId="22" fillId="0" borderId="9" xfId="0" applyNumberFormat="1" applyFont="1" applyBorder="1" applyAlignment="1">
      <alignment horizontal="justify" vertical="center" wrapText="1"/>
    </xf>
    <xf numFmtId="164" fontId="20" fillId="0" borderId="11" xfId="57" applyFont="1" applyBorder="1" applyAlignment="1">
      <alignment vertical="center"/>
      <protection/>
    </xf>
    <xf numFmtId="164" fontId="20" fillId="0" borderId="9" xfId="0" applyFont="1" applyBorder="1" applyAlignment="1">
      <alignment horizontal="justify"/>
    </xf>
    <xf numFmtId="164" fontId="20" fillId="0" borderId="14" xfId="50" applyFont="1" applyBorder="1" applyAlignment="1">
      <alignment horizontal="justify" vertical="top" wrapText="1"/>
      <protection/>
    </xf>
    <xf numFmtId="166" fontId="20" fillId="0" borderId="10" xfId="45" applyFont="1" applyBorder="1" applyAlignment="1">
      <alignment horizontal="center" vertical="center"/>
      <protection/>
    </xf>
    <xf numFmtId="168" fontId="20" fillId="0" borderId="10" xfId="57" applyNumberFormat="1" applyFont="1" applyBorder="1" applyAlignment="1">
      <alignment horizontal="center" vertical="center" wrapText="1"/>
      <protection/>
    </xf>
    <xf numFmtId="166" fontId="20" fillId="0" borderId="15" xfId="45" applyFont="1" applyBorder="1" applyAlignment="1">
      <alignment horizontal="center" vertical="center"/>
      <protection/>
    </xf>
    <xf numFmtId="164" fontId="22" fillId="0" borderId="9" xfId="57" applyFont="1" applyBorder="1" applyAlignment="1">
      <alignment horizontal="justify"/>
      <protection/>
    </xf>
    <xf numFmtId="164" fontId="20" fillId="0" borderId="9" xfId="57" applyFont="1" applyBorder="1" applyAlignment="1">
      <alignment horizontal="justify"/>
      <protection/>
    </xf>
    <xf numFmtId="169" fontId="22" fillId="0" borderId="10" xfId="0" applyNumberFormat="1" applyFont="1" applyBorder="1" applyAlignment="1">
      <alignment horizontal="justify" vertical="center" wrapText="1"/>
    </xf>
    <xf numFmtId="168" fontId="16" fillId="0" borderId="0" xfId="57" applyNumberFormat="1" applyFont="1">
      <alignment/>
      <protection/>
    </xf>
    <xf numFmtId="164" fontId="20" fillId="0" borderId="16" xfId="0" applyFont="1" applyBorder="1" applyAlignment="1">
      <alignment horizontal="justify"/>
    </xf>
    <xf numFmtId="164" fontId="22" fillId="0" borderId="9" xfId="57" applyFont="1" applyBorder="1" applyAlignment="1">
      <alignment horizontal="center" vertical="center"/>
      <protection/>
    </xf>
    <xf numFmtId="164" fontId="20" fillId="0" borderId="9" xfId="57" applyFont="1" applyBorder="1" applyAlignment="1">
      <alignment horizontal="center" vertical="center"/>
      <protection/>
    </xf>
    <xf numFmtId="169" fontId="28" fillId="0" borderId="9" xfId="0" applyNumberFormat="1" applyFont="1" applyBorder="1" applyAlignment="1">
      <alignment horizontal="justify" vertical="center" wrapText="1"/>
    </xf>
    <xf numFmtId="164" fontId="28" fillId="0" borderId="9" xfId="57" applyFont="1" applyBorder="1" applyAlignment="1">
      <alignment horizontal="center" vertical="center"/>
      <protection/>
    </xf>
    <xf numFmtId="164" fontId="28" fillId="0" borderId="11" xfId="57" applyNumberFormat="1" applyFont="1" applyBorder="1" applyAlignment="1">
      <alignment horizontal="center" vertical="center"/>
      <protection/>
    </xf>
    <xf numFmtId="168" fontId="28" fillId="0" borderId="11" xfId="57" applyNumberFormat="1" applyFont="1" applyBorder="1" applyAlignment="1">
      <alignment horizontal="center" vertical="center"/>
      <protection/>
    </xf>
    <xf numFmtId="164" fontId="16" fillId="0" borderId="9" xfId="57" applyFont="1" applyBorder="1" applyAlignment="1">
      <alignment horizontal="justify" vertical="center"/>
      <protection/>
    </xf>
    <xf numFmtId="164" fontId="16" fillId="0" borderId="9" xfId="57" applyFont="1" applyBorder="1" applyAlignment="1">
      <alignment horizontal="center" vertical="center"/>
      <protection/>
    </xf>
    <xf numFmtId="164" fontId="16" fillId="0" borderId="11" xfId="57" applyNumberFormat="1" applyFont="1" applyBorder="1" applyAlignment="1">
      <alignment horizontal="center" vertical="center"/>
      <protection/>
    </xf>
    <xf numFmtId="168" fontId="16" fillId="0" borderId="11" xfId="57" applyNumberFormat="1" applyFont="1" applyBorder="1" applyAlignment="1">
      <alignment horizontal="center" vertical="center"/>
      <protection/>
    </xf>
    <xf numFmtId="164" fontId="16" fillId="0" borderId="0" xfId="57" applyFont="1" applyAlignment="1">
      <alignment wrapText="1"/>
      <protection/>
    </xf>
    <xf numFmtId="169" fontId="20" fillId="0" borderId="0" xfId="0" applyNumberFormat="1" applyFont="1" applyAlignment="1">
      <alignment wrapText="1"/>
    </xf>
    <xf numFmtId="164" fontId="16" fillId="0" borderId="0" xfId="57" applyFont="1" applyAlignment="1">
      <alignment vertical="center" wrapText="1"/>
      <protection/>
    </xf>
    <xf numFmtId="164" fontId="16" fillId="0" borderId="0" xfId="0" applyFont="1" applyAlignment="1">
      <alignment wrapText="1"/>
    </xf>
    <xf numFmtId="164" fontId="20" fillId="0" borderId="0" xfId="57" applyFont="1" applyAlignment="1">
      <alignment horizontal="right" vertical="center" wrapText="1"/>
      <protection/>
    </xf>
    <xf numFmtId="164" fontId="22" fillId="0" borderId="0" xfId="57" applyFont="1" applyAlignment="1">
      <alignment vertical="center" wrapText="1"/>
      <protection/>
    </xf>
    <xf numFmtId="164" fontId="20" fillId="0" borderId="0" xfId="57" applyFont="1" applyAlignment="1">
      <alignment horizontal="center" vertical="center" wrapText="1"/>
      <protection/>
    </xf>
    <xf numFmtId="169" fontId="20" fillId="0" borderId="0" xfId="0" applyNumberFormat="1" applyFont="1" applyBorder="1" applyAlignment="1">
      <alignment horizontal="right" vertical="center" wrapText="1"/>
    </xf>
    <xf numFmtId="164" fontId="20" fillId="0" borderId="0" xfId="57" applyFont="1" applyBorder="1" applyAlignment="1">
      <alignment horizontal="center" vertical="center" wrapText="1"/>
      <protection/>
    </xf>
    <xf numFmtId="167" fontId="22" fillId="0" borderId="0" xfId="57" applyNumberFormat="1" applyFont="1" applyBorder="1" applyAlignment="1">
      <alignment horizontal="right" vertical="center"/>
      <protection/>
    </xf>
    <xf numFmtId="167" fontId="20" fillId="0" borderId="0" xfId="57" applyNumberFormat="1" applyFont="1" applyBorder="1" applyAlignment="1">
      <alignment horizontal="right" vertical="center" wrapText="1"/>
      <protection/>
    </xf>
    <xf numFmtId="167" fontId="20" fillId="0" borderId="0" xfId="57" applyNumberFormat="1" applyFont="1" applyBorder="1" applyAlignment="1">
      <alignment horizontal="right" wrapText="1"/>
      <protection/>
    </xf>
    <xf numFmtId="164" fontId="20" fillId="0" borderId="0" xfId="0" applyFont="1" applyBorder="1" applyAlignment="1">
      <alignment horizontal="right" vertical="center"/>
    </xf>
    <xf numFmtId="164" fontId="20" fillId="0" borderId="0" xfId="0" applyFont="1" applyAlignment="1">
      <alignment wrapText="1"/>
    </xf>
    <xf numFmtId="164" fontId="20" fillId="0" borderId="0" xfId="57" applyFont="1" applyAlignment="1">
      <alignment vertical="center" wrapText="1"/>
      <protection/>
    </xf>
    <xf numFmtId="164" fontId="22" fillId="0" borderId="0" xfId="57" applyFont="1" applyBorder="1" applyAlignment="1">
      <alignment horizontal="center" vertical="center" wrapText="1"/>
      <protection/>
    </xf>
    <xf numFmtId="164" fontId="20" fillId="0" borderId="0" xfId="57" applyFont="1" applyAlignment="1">
      <alignment wrapText="1"/>
      <protection/>
    </xf>
    <xf numFmtId="169" fontId="20" fillId="0" borderId="9" xfId="0" applyNumberFormat="1" applyFont="1" applyBorder="1" applyAlignment="1">
      <alignment horizontal="center" vertical="center" wrapText="1"/>
    </xf>
    <xf numFmtId="164" fontId="20" fillId="0" borderId="9" xfId="57" applyFont="1" applyBorder="1" applyAlignment="1">
      <alignment horizontal="center" vertical="center" textRotation="90" wrapText="1"/>
      <protection/>
    </xf>
    <xf numFmtId="169" fontId="22" fillId="0" borderId="9" xfId="0" applyNumberFormat="1" applyFont="1" applyBorder="1" applyAlignment="1">
      <alignment vertical="center" wrapText="1"/>
    </xf>
    <xf numFmtId="168" fontId="22" fillId="0" borderId="9" xfId="57" applyNumberFormat="1" applyFont="1" applyBorder="1" applyAlignment="1">
      <alignment horizontal="center" vertical="center" wrapText="1"/>
      <protection/>
    </xf>
    <xf numFmtId="168" fontId="20" fillId="0" borderId="9" xfId="57" applyNumberFormat="1" applyFont="1" applyBorder="1" applyAlignment="1">
      <alignment horizontal="center" vertical="center" wrapText="1"/>
      <protection/>
    </xf>
    <xf numFmtId="169" fontId="22" fillId="0" borderId="9" xfId="0" applyNumberFormat="1" applyFont="1" applyBorder="1" applyAlignment="1">
      <alignment horizontal="left" vertical="center" wrapText="1"/>
    </xf>
    <xf numFmtId="169" fontId="33" fillId="0" borderId="9" xfId="0" applyNumberFormat="1" applyFont="1" applyBorder="1" applyAlignment="1">
      <alignment horizontal="justify" vertical="center" wrapText="1"/>
    </xf>
    <xf numFmtId="166" fontId="33" fillId="0" borderId="9" xfId="57" applyNumberFormat="1" applyFont="1" applyBorder="1" applyAlignment="1">
      <alignment horizontal="center" vertical="center" wrapText="1"/>
      <protection/>
    </xf>
    <xf numFmtId="169" fontId="20" fillId="0" borderId="9" xfId="0" applyNumberFormat="1" applyFont="1" applyBorder="1" applyAlignment="1">
      <alignment horizontal="justify" vertical="center" wrapText="1"/>
    </xf>
    <xf numFmtId="166" fontId="21" fillId="0" borderId="9" xfId="57" applyNumberFormat="1" applyFont="1" applyBorder="1" applyAlignment="1">
      <alignment horizontal="center" vertical="center" wrapText="1"/>
      <protection/>
    </xf>
    <xf numFmtId="164" fontId="20" fillId="0" borderId="9" xfId="0" applyFont="1" applyBorder="1" applyAlignment="1">
      <alignment horizontal="justify" vertical="center" wrapText="1"/>
    </xf>
    <xf numFmtId="164" fontId="20" fillId="0" borderId="9" xfId="55" applyFont="1" applyBorder="1" applyAlignment="1">
      <alignment horizontal="center" vertical="center" wrapText="1"/>
      <protection/>
    </xf>
    <xf numFmtId="164" fontId="20" fillId="0" borderId="11" xfId="0" applyFont="1" applyBorder="1" applyAlignment="1">
      <alignment horizontal="justify"/>
    </xf>
    <xf numFmtId="164" fontId="20" fillId="0" borderId="9" xfId="55" applyFont="1" applyBorder="1" applyAlignment="1">
      <alignment horizontal="center" vertical="center"/>
      <protection/>
    </xf>
    <xf numFmtId="169" fontId="20" fillId="0" borderId="11" xfId="0" applyNumberFormat="1" applyFont="1" applyBorder="1" applyAlignment="1">
      <alignment horizontal="left" vertical="center" wrapText="1"/>
    </xf>
    <xf numFmtId="169" fontId="20" fillId="0" borderId="9" xfId="0" applyNumberFormat="1" applyFont="1" applyBorder="1" applyAlignment="1">
      <alignment horizontal="left" vertical="center" wrapText="1"/>
    </xf>
    <xf numFmtId="164" fontId="20" fillId="0" borderId="9" xfId="54" applyFont="1" applyBorder="1" applyAlignment="1">
      <alignment horizontal="center" vertical="center" wrapText="1"/>
      <protection/>
    </xf>
    <xf numFmtId="164" fontId="20" fillId="0" borderId="9" xfId="0" applyFont="1" applyBorder="1" applyAlignment="1">
      <alignment horizontal="justify" wrapText="1"/>
    </xf>
    <xf numFmtId="169" fontId="20" fillId="0" borderId="9" xfId="0" applyNumberFormat="1" applyFont="1" applyBorder="1" applyAlignment="1">
      <alignment vertical="center" wrapText="1"/>
    </xf>
    <xf numFmtId="164" fontId="20" fillId="0" borderId="9" xfId="57" applyFont="1" applyBorder="1" applyAlignment="1">
      <alignment wrapText="1"/>
      <protection/>
    </xf>
    <xf numFmtId="164" fontId="20" fillId="0" borderId="9" xfId="0" applyFont="1" applyBorder="1" applyAlignment="1">
      <alignment horizontal="left" vertical="center" wrapText="1"/>
    </xf>
    <xf numFmtId="164" fontId="20" fillId="0" borderId="9" xfId="57" applyFont="1" applyBorder="1" applyAlignment="1">
      <alignment vertical="center" wrapText="1"/>
      <protection/>
    </xf>
    <xf numFmtId="164" fontId="33" fillId="0" borderId="9" xfId="47" applyFont="1" applyAlignment="1">
      <alignment horizontal="left" vertical="top" wrapText="1"/>
      <protection/>
    </xf>
    <xf numFmtId="164" fontId="20" fillId="0" borderId="9" xfId="57" applyFont="1" applyBorder="1">
      <alignment/>
      <protection/>
    </xf>
    <xf numFmtId="169" fontId="33" fillId="0" borderId="9" xfId="0" applyNumberFormat="1" applyFont="1" applyBorder="1" applyAlignment="1">
      <alignment vertical="center" wrapText="1"/>
    </xf>
    <xf numFmtId="169" fontId="20" fillId="8" borderId="9" xfId="0" applyNumberFormat="1" applyFont="1" applyFill="1" applyBorder="1" applyAlignment="1">
      <alignment vertical="center" wrapText="1"/>
    </xf>
    <xf numFmtId="166" fontId="20" fillId="8" borderId="9" xfId="57" applyNumberFormat="1" applyFont="1" applyFill="1" applyBorder="1" applyAlignment="1">
      <alignment horizontal="center" vertical="center" wrapText="1"/>
      <protection/>
    </xf>
    <xf numFmtId="164" fontId="20" fillId="8" borderId="9" xfId="55" applyFont="1" applyFill="1" applyBorder="1" applyAlignment="1">
      <alignment horizontal="center" vertical="center"/>
      <protection/>
    </xf>
    <xf numFmtId="169" fontId="20" fillId="8" borderId="9" xfId="0" applyNumberFormat="1" applyFont="1" applyFill="1" applyBorder="1" applyAlignment="1">
      <alignment horizontal="left" vertical="center" wrapText="1"/>
    </xf>
    <xf numFmtId="164" fontId="22" fillId="0" borderId="9" xfId="0" applyFont="1" applyBorder="1" applyAlignment="1">
      <alignment horizontal="justify" wrapText="1"/>
    </xf>
    <xf numFmtId="166" fontId="20" fillId="0" borderId="9" xfId="0" applyNumberFormat="1" applyFont="1" applyBorder="1" applyAlignment="1">
      <alignment horizontal="center" vertical="center" wrapText="1"/>
    </xf>
    <xf numFmtId="164" fontId="21" fillId="0" borderId="9" xfId="0" applyFont="1" applyBorder="1" applyAlignment="1">
      <alignment horizontal="center" vertical="center" wrapText="1"/>
    </xf>
    <xf numFmtId="164" fontId="20" fillId="0" borderId="9" xfId="0" applyFont="1" applyBorder="1" applyAlignment="1">
      <alignment wrapText="1"/>
    </xf>
    <xf numFmtId="164" fontId="20" fillId="0" borderId="9" xfId="0" applyFont="1" applyBorder="1" applyAlignment="1">
      <alignment vertical="center" wrapText="1"/>
    </xf>
    <xf numFmtId="164" fontId="22" fillId="0" borderId="9" xfId="0" applyFont="1" applyBorder="1" applyAlignment="1">
      <alignment horizontal="left" vertical="center" wrapText="1"/>
    </xf>
    <xf numFmtId="166" fontId="22" fillId="0" borderId="9" xfId="0" applyNumberFormat="1" applyFont="1" applyBorder="1" applyAlignment="1">
      <alignment horizontal="center" vertical="center" wrapText="1"/>
    </xf>
    <xf numFmtId="164" fontId="20" fillId="0" borderId="9" xfId="0" applyFont="1" applyBorder="1" applyAlignment="1">
      <alignment horizontal="center" vertical="center" wrapText="1"/>
    </xf>
    <xf numFmtId="164" fontId="20" fillId="0" borderId="9" xfId="0" applyFont="1" applyBorder="1" applyAlignment="1">
      <alignment horizontal="center" vertical="center"/>
    </xf>
    <xf numFmtId="164" fontId="20" fillId="0" borderId="0" xfId="0" applyFont="1" applyAlignment="1">
      <alignment horizontal="justify"/>
    </xf>
    <xf numFmtId="164" fontId="20" fillId="0" borderId="17" xfId="0" applyFont="1" applyBorder="1" applyAlignment="1">
      <alignment horizontal="justify"/>
    </xf>
    <xf numFmtId="164" fontId="20" fillId="0" borderId="16" xfId="0" applyFont="1" applyBorder="1" applyAlignment="1">
      <alignment horizontal="justify"/>
    </xf>
    <xf numFmtId="168" fontId="20" fillId="0" borderId="9" xfId="57" applyNumberFormat="1" applyFont="1" applyFill="1" applyBorder="1" applyAlignment="1">
      <alignment horizontal="center" vertical="center" wrapText="1"/>
      <protection/>
    </xf>
    <xf numFmtId="164" fontId="21" fillId="0" borderId="11" xfId="0" applyFont="1" applyBorder="1" applyAlignment="1">
      <alignment horizontal="justify" wrapText="1"/>
    </xf>
    <xf numFmtId="164" fontId="20" fillId="8" borderId="9" xfId="54" applyFont="1" applyFill="1" applyBorder="1" applyAlignment="1">
      <alignment horizontal="center" vertical="center" wrapText="1"/>
      <protection/>
    </xf>
    <xf numFmtId="168" fontId="20" fillId="0" borderId="9" xfId="57" applyNumberFormat="1" applyFont="1" applyFill="1" applyBorder="1" applyAlignment="1">
      <alignment horizontal="center" vertical="center"/>
      <protection/>
    </xf>
    <xf numFmtId="169" fontId="20" fillId="8" borderId="11" xfId="0" applyNumberFormat="1" applyFont="1" applyFill="1" applyBorder="1" applyAlignment="1">
      <alignment vertical="center" wrapText="1"/>
    </xf>
    <xf numFmtId="169" fontId="20" fillId="8" borderId="11" xfId="0" applyNumberFormat="1" applyFont="1" applyFill="1" applyBorder="1" applyAlignment="1">
      <alignment horizontal="left" vertical="center" wrapText="1"/>
    </xf>
    <xf numFmtId="168" fontId="22" fillId="0" borderId="9" xfId="57" applyNumberFormat="1" applyFont="1" applyFill="1" applyBorder="1" applyAlignment="1">
      <alignment horizontal="center" vertical="center" wrapText="1"/>
      <protection/>
    </xf>
    <xf numFmtId="164" fontId="22" fillId="0" borderId="9" xfId="54" applyFont="1" applyBorder="1" applyAlignment="1">
      <alignment horizontal="center" vertical="center" wrapText="1"/>
      <protection/>
    </xf>
    <xf numFmtId="169" fontId="33" fillId="0" borderId="9" xfId="0" applyNumberFormat="1" applyFont="1" applyBorder="1" applyAlignment="1">
      <alignment horizontal="left" vertical="center" wrapText="1"/>
    </xf>
    <xf numFmtId="165" fontId="20" fillId="0" borderId="9" xfId="57" applyNumberFormat="1" applyFont="1" applyBorder="1" applyAlignment="1">
      <alignment horizontal="center" vertical="center" wrapText="1"/>
      <protection/>
    </xf>
    <xf numFmtId="166" fontId="20" fillId="0" borderId="9" xfId="45" applyFont="1" applyAlignment="1" applyProtection="1">
      <alignment horizontal="center" vertical="center" wrapText="1"/>
      <protection locked="0"/>
    </xf>
    <xf numFmtId="164" fontId="33" fillId="0" borderId="9" xfId="0" applyFont="1" applyBorder="1" applyAlignment="1">
      <alignment horizontal="justify" wrapText="1"/>
    </xf>
    <xf numFmtId="168" fontId="34" fillId="0" borderId="9" xfId="57" applyNumberFormat="1" applyFont="1" applyBorder="1" applyAlignment="1">
      <alignment horizontal="center" vertical="center" wrapText="1"/>
      <protection/>
    </xf>
    <xf numFmtId="166" fontId="21" fillId="0" borderId="9" xfId="45" applyFont="1" applyAlignment="1">
      <alignment horizontal="center" vertical="center" wrapText="1"/>
      <protection/>
    </xf>
    <xf numFmtId="164" fontId="20" fillId="0" borderId="9" xfId="50" applyFont="1">
      <alignment vertical="top" wrapText="1"/>
      <protection/>
    </xf>
    <xf numFmtId="164" fontId="20" fillId="0" borderId="9" xfId="0" applyFont="1" applyBorder="1" applyAlignment="1">
      <alignment horizontal="left" vertical="top" wrapText="1"/>
    </xf>
    <xf numFmtId="164" fontId="20" fillId="0" borderId="9" xfId="0" applyFont="1" applyBorder="1" applyAlignment="1">
      <alignment horizontal="justify"/>
    </xf>
    <xf numFmtId="166" fontId="20" fillId="0" borderId="9" xfId="45" applyFont="1" applyAlignment="1">
      <alignment horizontal="center" vertical="center"/>
      <protection/>
    </xf>
    <xf numFmtId="166" fontId="20" fillId="0" borderId="9" xfId="49" applyFont="1">
      <alignment horizontal="center" vertical="center"/>
      <protection/>
    </xf>
    <xf numFmtId="171" fontId="20" fillId="0" borderId="9" xfId="44" applyNumberFormat="1" applyFont="1" applyAlignment="1">
      <alignment horizontal="justify" vertical="center" wrapText="1"/>
      <protection/>
    </xf>
    <xf numFmtId="166" fontId="17" fillId="0" borderId="9" xfId="51" applyFont="1">
      <alignment horizontal="center" vertical="center"/>
      <protection/>
    </xf>
    <xf numFmtId="171" fontId="20" fillId="0" borderId="9" xfId="43" applyNumberFormat="1" applyFont="1" applyAlignment="1">
      <alignment horizontal="justify" vertical="center" wrapText="1"/>
      <protection/>
    </xf>
    <xf numFmtId="166" fontId="0" fillId="0" borderId="9" xfId="48" applyFont="1" applyAlignment="1">
      <alignment horizontal="center" vertical="center"/>
      <protection/>
    </xf>
    <xf numFmtId="164" fontId="33" fillId="0" borderId="9" xfId="0" applyFont="1" applyBorder="1" applyAlignment="1">
      <alignment wrapText="1"/>
    </xf>
    <xf numFmtId="164" fontId="20" fillId="0" borderId="9" xfId="0" applyFont="1" applyBorder="1" applyAlignment="1">
      <alignment/>
    </xf>
    <xf numFmtId="169" fontId="22" fillId="0" borderId="9" xfId="0" applyNumberFormat="1" applyFont="1" applyBorder="1" applyAlignment="1">
      <alignment horizontal="justify" vertical="center" wrapText="1"/>
    </xf>
    <xf numFmtId="164" fontId="20" fillId="0" borderId="11" xfId="55" applyFont="1" applyBorder="1" applyAlignment="1">
      <alignment horizontal="center" vertical="center" wrapText="1"/>
      <protection/>
    </xf>
    <xf numFmtId="166" fontId="20" fillId="0" borderId="11" xfId="57" applyNumberFormat="1" applyFont="1" applyBorder="1" applyAlignment="1">
      <alignment horizontal="center" vertical="center" wrapText="1"/>
      <protection/>
    </xf>
    <xf numFmtId="164" fontId="20" fillId="0" borderId="11" xfId="0" applyFont="1" applyBorder="1" applyAlignment="1">
      <alignment horizontal="left" wrapText="1"/>
    </xf>
    <xf numFmtId="169" fontId="20" fillId="0" borderId="11" xfId="0" applyNumberFormat="1" applyFont="1" applyBorder="1" applyAlignment="1">
      <alignment horizontal="left" vertical="center" wrapText="1"/>
    </xf>
    <xf numFmtId="169" fontId="20" fillId="0" borderId="9" xfId="0" applyNumberFormat="1" applyFont="1" applyBorder="1" applyAlignment="1">
      <alignment horizontal="left" vertical="center" wrapText="1"/>
    </xf>
    <xf numFmtId="166" fontId="20" fillId="0" borderId="11" xfId="0" applyNumberFormat="1" applyFont="1" applyBorder="1" applyAlignment="1">
      <alignment horizontal="center"/>
    </xf>
    <xf numFmtId="168" fontId="16" fillId="0" borderId="0" xfId="57" applyNumberFormat="1" applyFont="1" applyAlignment="1">
      <alignment wrapText="1"/>
      <protection/>
    </xf>
    <xf numFmtId="164" fontId="33" fillId="0" borderId="9" xfId="47" applyFont="1" applyAlignment="1" applyProtection="1">
      <alignment vertical="center" wrapText="1"/>
      <protection locked="0"/>
    </xf>
    <xf numFmtId="168" fontId="33" fillId="0" borderId="9" xfId="57" applyNumberFormat="1" applyFont="1" applyBorder="1" applyAlignment="1">
      <alignment horizontal="center" vertical="center" wrapText="1"/>
      <protection/>
    </xf>
    <xf numFmtId="164" fontId="35" fillId="0" borderId="9" xfId="47" applyFont="1" applyAlignment="1" applyProtection="1">
      <alignment horizontal="justify" vertical="center" wrapText="1"/>
      <protection locked="0"/>
    </xf>
    <xf numFmtId="164" fontId="35" fillId="0" borderId="9" xfId="47" applyFont="1" applyAlignment="1" applyProtection="1">
      <alignment vertical="center" wrapText="1"/>
      <protection locked="0"/>
    </xf>
    <xf numFmtId="166" fontId="20" fillId="0" borderId="9" xfId="0" applyNumberFormat="1" applyFont="1" applyBorder="1" applyAlignment="1">
      <alignment horizontal="left" vertical="center" wrapText="1"/>
    </xf>
    <xf numFmtId="172" fontId="20" fillId="0" borderId="9" xfId="0" applyNumberFormat="1" applyFont="1" applyBorder="1" applyAlignment="1">
      <alignment horizontal="center" vertical="center" wrapText="1"/>
    </xf>
    <xf numFmtId="172" fontId="16" fillId="0" borderId="0" xfId="57" applyNumberFormat="1" applyFont="1" applyAlignment="1">
      <alignment wrapText="1"/>
      <protection/>
    </xf>
    <xf numFmtId="164" fontId="20" fillId="0" borderId="9" xfId="17" applyNumberFormat="1" applyFont="1" applyFill="1" applyBorder="1" applyAlignment="1" applyProtection="1">
      <alignment vertical="top" wrapText="1"/>
      <protection/>
    </xf>
    <xf numFmtId="164" fontId="20" fillId="0" borderId="9" xfId="0" applyFont="1" applyBorder="1" applyAlignment="1">
      <alignment horizontal="left" wrapText="1"/>
    </xf>
    <xf numFmtId="164" fontId="22" fillId="0" borderId="9" xfId="57" applyFont="1" applyBorder="1" applyAlignment="1">
      <alignment wrapText="1"/>
      <protection/>
    </xf>
    <xf numFmtId="164" fontId="20" fillId="0" borderId="11" xfId="57" applyFont="1" applyBorder="1" applyAlignment="1">
      <alignment horizontal="center" vertical="center"/>
      <protection/>
    </xf>
    <xf numFmtId="168" fontId="20" fillId="0" borderId="11" xfId="57" applyNumberFormat="1" applyFont="1" applyBorder="1" applyAlignment="1">
      <alignment horizontal="center" vertical="center"/>
      <protection/>
    </xf>
    <xf numFmtId="164" fontId="22" fillId="0" borderId="9" xfId="57" applyFont="1" applyBorder="1">
      <alignment/>
      <protection/>
    </xf>
    <xf numFmtId="164" fontId="33" fillId="0" borderId="9" xfId="57" applyFont="1" applyBorder="1">
      <alignment/>
      <protection/>
    </xf>
    <xf numFmtId="164" fontId="33" fillId="0" borderId="9" xfId="0" applyFont="1" applyBorder="1" applyAlignment="1">
      <alignment horizontal="center" vertical="center"/>
    </xf>
    <xf numFmtId="164" fontId="33" fillId="0" borderId="9" xfId="57" applyFont="1" applyBorder="1" applyAlignment="1">
      <alignment horizontal="center" vertical="center"/>
      <protection/>
    </xf>
    <xf numFmtId="168" fontId="33" fillId="0" borderId="9" xfId="57" applyNumberFormat="1" applyFont="1" applyBorder="1" applyAlignment="1">
      <alignment horizontal="center" vertical="center"/>
      <protection/>
    </xf>
    <xf numFmtId="164" fontId="22" fillId="0" borderId="9" xfId="0" applyFont="1" applyBorder="1" applyAlignment="1">
      <alignment vertical="center" wrapText="1"/>
    </xf>
    <xf numFmtId="164" fontId="36" fillId="0" borderId="0" xfId="57" applyFont="1" applyAlignment="1">
      <alignment wrapText="1"/>
      <protection/>
    </xf>
    <xf numFmtId="164" fontId="20" fillId="0" borderId="9" xfId="47" applyFont="1" applyAlignment="1">
      <alignment horizontal="justify" vertical="top" wrapText="1"/>
      <protection/>
    </xf>
    <xf numFmtId="166" fontId="20" fillId="0" borderId="9" xfId="48" applyFont="1" applyAlignment="1">
      <alignment horizontal="center" vertical="center" wrapText="1"/>
      <protection/>
    </xf>
    <xf numFmtId="164" fontId="22" fillId="0" borderId="9" xfId="0" applyFont="1" applyBorder="1" applyAlignment="1">
      <alignment horizontal="justify" vertical="center" wrapText="1"/>
    </xf>
    <xf numFmtId="169" fontId="30" fillId="0" borderId="9" xfId="0" applyNumberFormat="1" applyFont="1" applyBorder="1" applyAlignment="1">
      <alignment horizontal="left" vertical="center" wrapText="1"/>
    </xf>
    <xf numFmtId="164" fontId="33" fillId="0" borderId="9" xfId="0" applyFont="1" applyBorder="1" applyAlignment="1">
      <alignment vertical="center" wrapText="1"/>
    </xf>
    <xf numFmtId="164" fontId="20" fillId="0" borderId="11" xfId="0" applyFont="1" applyBorder="1" applyAlignment="1">
      <alignment horizontal="center" vertical="center"/>
    </xf>
    <xf numFmtId="164" fontId="22" fillId="0" borderId="9" xfId="0" applyFont="1" applyBorder="1" applyAlignment="1">
      <alignment wrapText="1"/>
    </xf>
    <xf numFmtId="164" fontId="20" fillId="0" borderId="16" xfId="0" applyFont="1" applyBorder="1" applyAlignment="1">
      <alignment horizontal="justify" wrapText="1"/>
    </xf>
    <xf numFmtId="164" fontId="22" fillId="0" borderId="0" xfId="0" applyFont="1" applyAlignment="1">
      <alignment horizontal="justify"/>
    </xf>
    <xf numFmtId="169" fontId="20" fillId="0" borderId="9" xfId="0" applyNumberFormat="1" applyFont="1" applyFill="1" applyBorder="1" applyAlignment="1">
      <alignment horizontal="left" vertical="center" wrapText="1"/>
    </xf>
    <xf numFmtId="166" fontId="20" fillId="0" borderId="9" xfId="57" applyNumberFormat="1" applyFont="1" applyFill="1" applyBorder="1" applyAlignment="1">
      <alignment horizontal="center" vertical="center" wrapText="1"/>
      <protection/>
    </xf>
    <xf numFmtId="164" fontId="20" fillId="0" borderId="9" xfId="55" applyFont="1" applyFill="1" applyBorder="1" applyAlignment="1">
      <alignment horizontal="center" vertical="center"/>
      <protection/>
    </xf>
    <xf numFmtId="164" fontId="20" fillId="0" borderId="9" xfId="50" applyFont="1" applyAlignment="1">
      <alignment horizontal="justify" vertical="top" wrapText="1"/>
      <protection/>
    </xf>
    <xf numFmtId="169" fontId="37" fillId="0" borderId="9" xfId="0" applyNumberFormat="1" applyFont="1" applyBorder="1" applyAlignment="1">
      <alignment vertical="center" wrapText="1"/>
    </xf>
    <xf numFmtId="164" fontId="20" fillId="0" borderId="9" xfId="56" applyFont="1" applyBorder="1" applyAlignment="1">
      <alignment horizontal="center" vertical="center" wrapText="1"/>
      <protection/>
    </xf>
    <xf numFmtId="164" fontId="20" fillId="0" borderId="9" xfId="0" applyFont="1" applyBorder="1" applyAlignment="1">
      <alignment horizontal="justify" vertical="center"/>
    </xf>
    <xf numFmtId="164" fontId="20" fillId="0" borderId="9" xfId="50" applyFont="1" applyAlignment="1" applyProtection="1">
      <alignment vertical="center" wrapText="1"/>
      <protection locked="0"/>
    </xf>
    <xf numFmtId="164" fontId="20" fillId="0" borderId="11" xfId="0" applyFont="1" applyBorder="1" applyAlignment="1">
      <alignment horizontal="justify" wrapText="1"/>
    </xf>
    <xf numFmtId="169" fontId="20" fillId="8" borderId="11" xfId="0" applyNumberFormat="1" applyFont="1" applyFill="1" applyBorder="1" applyAlignment="1">
      <alignment vertical="center" wrapText="1"/>
    </xf>
    <xf numFmtId="169" fontId="20" fillId="8" borderId="11" xfId="0" applyNumberFormat="1" applyFont="1" applyFill="1" applyBorder="1" applyAlignment="1">
      <alignment horizontal="left" vertical="center" wrapText="1"/>
    </xf>
    <xf numFmtId="169" fontId="20" fillId="8" borderId="9" xfId="0" applyNumberFormat="1" applyFont="1" applyFill="1" applyBorder="1" applyAlignment="1">
      <alignment horizontal="left" vertical="center" wrapText="1"/>
    </xf>
    <xf numFmtId="169" fontId="20" fillId="8" borderId="9" xfId="0" applyNumberFormat="1" applyFont="1" applyFill="1" applyBorder="1" applyAlignment="1">
      <alignment vertical="center" wrapText="1"/>
    </xf>
    <xf numFmtId="164" fontId="0" fillId="0" borderId="0" xfId="0" applyFont="1" applyAlignment="1">
      <alignment wrapText="1"/>
    </xf>
    <xf numFmtId="164" fontId="21" fillId="0" borderId="9" xfId="0" applyFont="1" applyBorder="1" applyAlignment="1">
      <alignment vertical="center" wrapText="1"/>
    </xf>
    <xf numFmtId="168" fontId="21" fillId="0" borderId="9" xfId="0" applyNumberFormat="1" applyFont="1" applyBorder="1" applyAlignment="1">
      <alignment horizontal="center" vertical="center" wrapText="1"/>
    </xf>
    <xf numFmtId="169" fontId="20" fillId="0" borderId="9" xfId="0" applyNumberFormat="1" applyFont="1" applyBorder="1" applyAlignment="1">
      <alignment wrapText="1"/>
    </xf>
    <xf numFmtId="169" fontId="22" fillId="0" borderId="11" xfId="0" applyNumberFormat="1" applyFont="1" applyBorder="1" applyAlignment="1">
      <alignment vertical="center" wrapText="1"/>
    </xf>
    <xf numFmtId="168" fontId="22" fillId="0" borderId="11" xfId="57" applyNumberFormat="1" applyFont="1" applyBorder="1" applyAlignment="1">
      <alignment horizontal="center" vertical="center" wrapText="1"/>
      <protection/>
    </xf>
    <xf numFmtId="169" fontId="22" fillId="0" borderId="11" xfId="0" applyNumberFormat="1" applyFont="1" applyBorder="1" applyAlignment="1">
      <alignment horizontal="left" vertical="center" wrapText="1"/>
    </xf>
    <xf numFmtId="164" fontId="20" fillId="0" borderId="11" xfId="57" applyFont="1" applyBorder="1" applyAlignment="1">
      <alignment horizontal="center" vertical="center" wrapText="1"/>
      <protection/>
    </xf>
    <xf numFmtId="168" fontId="20" fillId="0" borderId="11" xfId="57" applyNumberFormat="1" applyFont="1" applyBorder="1" applyAlignment="1">
      <alignment horizontal="center" vertical="center" wrapText="1"/>
      <protection/>
    </xf>
    <xf numFmtId="164" fontId="20" fillId="0" borderId="11" xfId="57" applyFont="1" applyBorder="1" applyAlignment="1">
      <alignment vertical="center"/>
      <protection/>
    </xf>
    <xf numFmtId="169" fontId="20" fillId="0" borderId="11" xfId="0" applyNumberFormat="1" applyFont="1" applyBorder="1" applyAlignment="1">
      <alignment vertical="center" wrapText="1"/>
    </xf>
    <xf numFmtId="168" fontId="16" fillId="0" borderId="0" xfId="57" applyNumberFormat="1" applyFont="1" applyAlignment="1">
      <alignment vertical="center" wrapText="1"/>
      <protection/>
    </xf>
    <xf numFmtId="164" fontId="16" fillId="8" borderId="0" xfId="57" applyFont="1" applyFill="1">
      <alignment/>
      <protection/>
    </xf>
    <xf numFmtId="169" fontId="16" fillId="8" borderId="0" xfId="0" applyNumberFormat="1" applyFont="1" applyFill="1" applyAlignment="1">
      <alignment wrapText="1"/>
    </xf>
    <xf numFmtId="164" fontId="16" fillId="8" borderId="0" xfId="54" applyFill="1">
      <alignment/>
      <protection/>
    </xf>
    <xf numFmtId="164" fontId="16" fillId="8" borderId="0" xfId="57" applyFont="1" applyFill="1" applyAlignment="1">
      <alignment vertical="center"/>
      <protection/>
    </xf>
    <xf numFmtId="168" fontId="16" fillId="0" borderId="0" xfId="57" applyNumberFormat="1" applyFont="1" applyFill="1" applyAlignment="1">
      <alignment vertical="center"/>
      <protection/>
    </xf>
    <xf numFmtId="164" fontId="0" fillId="8" borderId="0" xfId="57" applyFill="1">
      <alignment/>
      <protection/>
    </xf>
    <xf numFmtId="164" fontId="16" fillId="8" borderId="0" xfId="0" applyFont="1" applyFill="1" applyAlignment="1">
      <alignment/>
    </xf>
    <xf numFmtId="169" fontId="20" fillId="8" borderId="0" xfId="0" applyNumberFormat="1" applyFont="1" applyFill="1" applyAlignment="1">
      <alignment wrapText="1"/>
    </xf>
    <xf numFmtId="164" fontId="20" fillId="8" borderId="0" xfId="54" applyFont="1" applyFill="1">
      <alignment/>
      <protection/>
    </xf>
    <xf numFmtId="164" fontId="22" fillId="8" borderId="0" xfId="57" applyFont="1" applyFill="1" applyAlignment="1">
      <alignment vertical="center"/>
      <protection/>
    </xf>
    <xf numFmtId="164" fontId="20" fillId="8" borderId="0" xfId="57" applyFont="1" applyFill="1" applyAlignment="1">
      <alignment horizontal="right" vertical="center"/>
      <protection/>
    </xf>
    <xf numFmtId="164" fontId="21" fillId="8" borderId="0" xfId="0" applyFont="1" applyFill="1" applyAlignment="1">
      <alignment/>
    </xf>
    <xf numFmtId="168" fontId="20" fillId="0" borderId="0" xfId="0" applyNumberFormat="1" applyFont="1" applyFill="1" applyAlignment="1">
      <alignment horizontal="right" vertical="center"/>
    </xf>
    <xf numFmtId="168" fontId="22" fillId="0" borderId="0" xfId="0" applyNumberFormat="1" applyFont="1" applyFill="1" applyBorder="1" applyAlignment="1">
      <alignment horizontal="right" vertical="center"/>
    </xf>
    <xf numFmtId="169" fontId="20" fillId="8" borderId="0" xfId="0" applyNumberFormat="1" applyFont="1" applyFill="1" applyBorder="1" applyAlignment="1">
      <alignment horizontal="right" vertical="center" wrapText="1"/>
    </xf>
    <xf numFmtId="169" fontId="20" fillId="8" borderId="0" xfId="0" applyNumberFormat="1" applyFont="1" applyFill="1" applyBorder="1" applyAlignment="1">
      <alignment horizontal="center" vertical="center" wrapText="1"/>
    </xf>
    <xf numFmtId="164" fontId="22" fillId="8" borderId="0" xfId="57" applyFont="1" applyFill="1" applyBorder="1" applyAlignment="1">
      <alignment horizontal="right" vertical="center"/>
      <protection/>
    </xf>
    <xf numFmtId="164" fontId="20" fillId="8" borderId="0" xfId="0" applyFont="1" applyFill="1" applyBorder="1" applyAlignment="1">
      <alignment horizontal="right" vertical="center"/>
    </xf>
    <xf numFmtId="164" fontId="20" fillId="8" borderId="0" xfId="0" applyFont="1" applyFill="1" applyAlignment="1">
      <alignment wrapText="1"/>
    </xf>
    <xf numFmtId="164" fontId="20" fillId="8" borderId="0" xfId="54" applyFont="1" applyFill="1" applyAlignment="1">
      <alignment horizontal="right"/>
      <protection/>
    </xf>
    <xf numFmtId="168" fontId="20" fillId="0" borderId="0" xfId="57" applyNumberFormat="1" applyFont="1" applyFill="1" applyAlignment="1">
      <alignment vertical="center"/>
      <protection/>
    </xf>
    <xf numFmtId="164" fontId="22" fillId="8" borderId="0" xfId="57" applyFont="1" applyFill="1" applyBorder="1" applyAlignment="1">
      <alignment horizontal="center" vertical="center" wrapText="1"/>
      <protection/>
    </xf>
    <xf numFmtId="169" fontId="20" fillId="8" borderId="9" xfId="0" applyNumberFormat="1" applyFont="1" applyFill="1" applyBorder="1" applyAlignment="1">
      <alignment horizontal="center" vertical="center" wrapText="1"/>
    </xf>
    <xf numFmtId="164" fontId="20" fillId="8" borderId="9" xfId="57" applyFont="1" applyFill="1" applyBorder="1" applyAlignment="1">
      <alignment horizontal="center" vertical="center" wrapText="1"/>
      <protection/>
    </xf>
    <xf numFmtId="164" fontId="20" fillId="8" borderId="9" xfId="57" applyFont="1" applyFill="1" applyBorder="1" applyAlignment="1">
      <alignment horizontal="center" vertical="center" textRotation="90" wrapText="1"/>
      <protection/>
    </xf>
    <xf numFmtId="166" fontId="22" fillId="0" borderId="9" xfId="0" applyNumberFormat="1" applyFont="1" applyFill="1" applyBorder="1" applyAlignment="1">
      <alignment horizontal="center" vertical="center" wrapText="1"/>
    </xf>
    <xf numFmtId="166" fontId="22" fillId="0" borderId="9" xfId="57" applyNumberFormat="1" applyFont="1" applyFill="1" applyBorder="1" applyAlignment="1">
      <alignment horizontal="center" vertical="center"/>
      <protection/>
    </xf>
    <xf numFmtId="169" fontId="22" fillId="8" borderId="9" xfId="0" applyNumberFormat="1" applyFont="1" applyFill="1" applyBorder="1" applyAlignment="1">
      <alignment vertical="center" wrapText="1"/>
    </xf>
    <xf numFmtId="164" fontId="22" fillId="8" borderId="9" xfId="54" applyFont="1" applyFill="1" applyBorder="1" applyAlignment="1">
      <alignment vertical="center" wrapText="1"/>
      <protection/>
    </xf>
    <xf numFmtId="164" fontId="22" fillId="8" borderId="9" xfId="57" applyFont="1" applyFill="1" applyBorder="1" applyAlignment="1">
      <alignment horizontal="center" vertical="center" wrapText="1"/>
      <protection/>
    </xf>
    <xf numFmtId="168" fontId="22" fillId="11" borderId="9" xfId="57" applyNumberFormat="1" applyFont="1" applyFill="1" applyBorder="1" applyAlignment="1">
      <alignment horizontal="center" vertical="center"/>
      <protection/>
    </xf>
    <xf numFmtId="169" fontId="22" fillId="8" borderId="9" xfId="0" applyNumberFormat="1" applyFont="1" applyFill="1" applyBorder="1" applyAlignment="1">
      <alignment horizontal="left" vertical="center" wrapText="1"/>
    </xf>
    <xf numFmtId="169" fontId="22" fillId="8" borderId="9" xfId="0" applyNumberFormat="1" applyFont="1" applyFill="1" applyBorder="1" applyAlignment="1">
      <alignment horizontal="justify" vertical="center" wrapText="1"/>
    </xf>
    <xf numFmtId="164" fontId="22" fillId="8" borderId="9" xfId="54" applyFont="1" applyFill="1" applyBorder="1" applyAlignment="1">
      <alignment horizontal="center" vertical="center" wrapText="1"/>
      <protection/>
    </xf>
    <xf numFmtId="164" fontId="18" fillId="8" borderId="0" xfId="57" applyNumberFormat="1" applyFont="1" applyFill="1">
      <alignment/>
      <protection/>
    </xf>
    <xf numFmtId="164" fontId="20" fillId="8" borderId="9" xfId="54" applyFont="1" applyFill="1" applyBorder="1" applyAlignment="1">
      <alignment vertical="center" wrapText="1"/>
      <protection/>
    </xf>
    <xf numFmtId="168" fontId="20" fillId="11" borderId="9" xfId="57" applyNumberFormat="1" applyFont="1" applyFill="1" applyBorder="1" applyAlignment="1">
      <alignment horizontal="center" vertical="center"/>
      <protection/>
    </xf>
    <xf numFmtId="166" fontId="22" fillId="8" borderId="9" xfId="54" applyNumberFormat="1" applyFont="1" applyFill="1" applyBorder="1" applyAlignment="1">
      <alignment horizontal="left" vertical="center" wrapText="1"/>
      <protection/>
    </xf>
    <xf numFmtId="166" fontId="22" fillId="8" borderId="9" xfId="57" applyNumberFormat="1" applyFont="1" applyFill="1" applyBorder="1" applyAlignment="1">
      <alignment horizontal="center" vertical="center" wrapText="1"/>
      <protection/>
    </xf>
    <xf numFmtId="169" fontId="33" fillId="8" borderId="9" xfId="0" applyNumberFormat="1" applyFont="1" applyFill="1" applyBorder="1" applyAlignment="1">
      <alignment horizontal="justify" vertical="center" wrapText="1"/>
    </xf>
    <xf numFmtId="166" fontId="33" fillId="8" borderId="9" xfId="54" applyNumberFormat="1" applyFont="1" applyFill="1" applyBorder="1" applyAlignment="1">
      <alignment horizontal="left" vertical="center" wrapText="1"/>
      <protection/>
    </xf>
    <xf numFmtId="166" fontId="33" fillId="8" borderId="9" xfId="57" applyNumberFormat="1" applyFont="1" applyFill="1" applyBorder="1" applyAlignment="1">
      <alignment horizontal="center" vertical="center" wrapText="1"/>
      <protection/>
    </xf>
    <xf numFmtId="168" fontId="0" fillId="8" borderId="0" xfId="57" applyNumberFormat="1" applyFill="1">
      <alignment/>
      <protection/>
    </xf>
    <xf numFmtId="166" fontId="20" fillId="8" borderId="9" xfId="54" applyNumberFormat="1" applyFont="1" applyFill="1" applyBorder="1" applyAlignment="1">
      <alignment horizontal="left" vertical="center" wrapText="1"/>
      <protection/>
    </xf>
    <xf numFmtId="164" fontId="20" fillId="8" borderId="9" xfId="0" applyFont="1" applyFill="1" applyBorder="1" applyAlignment="1">
      <alignment horizontal="left" vertical="center" wrapText="1"/>
    </xf>
    <xf numFmtId="169" fontId="20" fillId="8" borderId="9" xfId="0" applyNumberFormat="1" applyFont="1" applyFill="1" applyBorder="1" applyAlignment="1">
      <alignment horizontal="justify" vertical="center" wrapText="1"/>
    </xf>
    <xf numFmtId="164" fontId="20" fillId="8" borderId="9" xfId="57" applyFont="1" applyFill="1" applyBorder="1">
      <alignment/>
      <protection/>
    </xf>
    <xf numFmtId="164" fontId="20" fillId="8" borderId="9" xfId="57" applyFont="1" applyFill="1" applyBorder="1" applyAlignment="1">
      <alignment horizontal="center" vertical="center"/>
      <protection/>
    </xf>
    <xf numFmtId="164" fontId="20" fillId="8" borderId="11" xfId="0" applyFont="1" applyFill="1" applyBorder="1" applyAlignment="1">
      <alignment horizontal="justify"/>
    </xf>
    <xf numFmtId="164" fontId="20" fillId="8" borderId="9" xfId="54" applyFont="1" applyFill="1" applyBorder="1" applyAlignment="1">
      <alignment horizontal="left" vertical="center" wrapText="1"/>
      <protection/>
    </xf>
    <xf numFmtId="169" fontId="33" fillId="8" borderId="9" xfId="0" applyNumberFormat="1" applyFont="1" applyFill="1" applyBorder="1" applyAlignment="1">
      <alignment vertical="center" wrapText="1"/>
    </xf>
    <xf numFmtId="164" fontId="20" fillId="8" borderId="9" xfId="57" applyFont="1" applyFill="1" applyBorder="1" applyAlignment="1">
      <alignment vertical="center"/>
      <protection/>
    </xf>
    <xf numFmtId="164" fontId="20" fillId="8" borderId="9" xfId="0" applyFont="1" applyFill="1" applyBorder="1" applyAlignment="1">
      <alignment horizontal="justify" vertical="center" wrapText="1"/>
    </xf>
    <xf numFmtId="164" fontId="20" fillId="8" borderId="9" xfId="54" applyFont="1" applyFill="1" applyBorder="1" applyAlignment="1">
      <alignment vertical="center"/>
      <protection/>
    </xf>
    <xf numFmtId="169" fontId="33" fillId="8" borderId="9" xfId="0" applyNumberFormat="1" applyFont="1" applyFill="1" applyBorder="1" applyAlignment="1">
      <alignment horizontal="left" vertical="center" wrapText="1"/>
    </xf>
    <xf numFmtId="164" fontId="22" fillId="8" borderId="9" xfId="0" applyFont="1" applyFill="1" applyBorder="1" applyAlignment="1">
      <alignment horizontal="justify" vertical="center" wrapText="1"/>
    </xf>
    <xf numFmtId="166" fontId="20" fillId="8" borderId="9" xfId="45" applyFont="1" applyFill="1" applyAlignment="1">
      <alignment horizontal="center" vertical="center"/>
      <protection/>
    </xf>
    <xf numFmtId="164" fontId="20" fillId="8" borderId="9" xfId="0" applyFont="1" applyFill="1" applyBorder="1" applyAlignment="1">
      <alignment horizontal="justify" wrapText="1"/>
    </xf>
    <xf numFmtId="164" fontId="22" fillId="8" borderId="9" xfId="55" applyFont="1" applyFill="1" applyBorder="1" applyAlignment="1">
      <alignment horizontal="center" vertical="center"/>
      <protection/>
    </xf>
    <xf numFmtId="164" fontId="33" fillId="8" borderId="9" xfId="0" applyFont="1" applyFill="1" applyBorder="1" applyAlignment="1">
      <alignment/>
    </xf>
    <xf numFmtId="164" fontId="33" fillId="8" borderId="9" xfId="54" applyFont="1" applyFill="1" applyBorder="1" applyAlignment="1">
      <alignment vertical="center" wrapText="1"/>
      <protection/>
    </xf>
    <xf numFmtId="164" fontId="20" fillId="8" borderId="9" xfId="0" applyFont="1" applyFill="1" applyBorder="1" applyAlignment="1">
      <alignment vertical="center"/>
    </xf>
    <xf numFmtId="168" fontId="20" fillId="11" borderId="9" xfId="57" applyNumberFormat="1" applyFont="1" applyFill="1" applyBorder="1" applyAlignment="1">
      <alignment horizontal="center" vertical="center" wrapText="1"/>
      <protection/>
    </xf>
    <xf numFmtId="166" fontId="22" fillId="8" borderId="9" xfId="54" applyNumberFormat="1" applyFont="1" applyFill="1" applyBorder="1" applyAlignment="1">
      <alignment horizontal="center" vertical="center" wrapText="1"/>
      <protection/>
    </xf>
    <xf numFmtId="166" fontId="38" fillId="8" borderId="9" xfId="54" applyNumberFormat="1" applyFont="1" applyFill="1" applyBorder="1" applyAlignment="1">
      <alignment horizontal="left" vertical="center" wrapText="1"/>
      <protection/>
    </xf>
    <xf numFmtId="164" fontId="39" fillId="8" borderId="0" xfId="57" applyFont="1" applyFill="1">
      <alignment/>
      <protection/>
    </xf>
    <xf numFmtId="164" fontId="39" fillId="8" borderId="0" xfId="0" applyFont="1" applyFill="1" applyAlignment="1">
      <alignment/>
    </xf>
    <xf numFmtId="164" fontId="0" fillId="8" borderId="0" xfId="57" applyFill="1" applyAlignment="1">
      <alignment horizontal="right"/>
      <protection/>
    </xf>
    <xf numFmtId="164" fontId="33" fillId="8" borderId="9" xfId="47" applyFont="1" applyFill="1" applyAlignment="1">
      <alignment horizontal="left" vertical="top" wrapText="1"/>
      <protection/>
    </xf>
    <xf numFmtId="164" fontId="22" fillId="8" borderId="9" xfId="0" applyFont="1" applyFill="1" applyBorder="1" applyAlignment="1">
      <alignment horizontal="justify"/>
    </xf>
    <xf numFmtId="166" fontId="20" fillId="8" borderId="9" xfId="0" applyNumberFormat="1" applyFont="1" applyFill="1" applyBorder="1" applyAlignment="1">
      <alignment horizontal="center" vertical="center"/>
    </xf>
    <xf numFmtId="166" fontId="20" fillId="8" borderId="9" xfId="54" applyNumberFormat="1" applyFont="1" applyFill="1" applyBorder="1" applyAlignment="1">
      <alignment horizontal="center" vertical="center" wrapText="1"/>
      <protection/>
    </xf>
    <xf numFmtId="164" fontId="20" fillId="8" borderId="9" xfId="0" applyFont="1" applyFill="1" applyBorder="1" applyAlignment="1">
      <alignment/>
    </xf>
    <xf numFmtId="164" fontId="20" fillId="8" borderId="9" xfId="0" applyFont="1" applyFill="1" applyBorder="1" applyAlignment="1">
      <alignment vertical="center" wrapText="1"/>
    </xf>
    <xf numFmtId="166" fontId="22" fillId="8" borderId="9" xfId="0" applyNumberFormat="1" applyFont="1" applyFill="1" applyBorder="1" applyAlignment="1">
      <alignment horizontal="center" vertical="center"/>
    </xf>
    <xf numFmtId="164" fontId="23" fillId="8" borderId="9" xfId="0" applyFont="1" applyFill="1" applyBorder="1" applyAlignment="1">
      <alignment horizontal="justify" wrapText="1"/>
    </xf>
    <xf numFmtId="166" fontId="22" fillId="8" borderId="9" xfId="0" applyNumberFormat="1" applyFont="1" applyFill="1" applyBorder="1" applyAlignment="1">
      <alignment horizontal="center" vertical="center" wrapText="1"/>
    </xf>
    <xf numFmtId="164" fontId="21" fillId="8" borderId="9" xfId="0" applyFont="1" applyFill="1" applyBorder="1" applyAlignment="1">
      <alignment horizontal="center" vertical="center" wrapText="1"/>
    </xf>
    <xf numFmtId="164" fontId="20" fillId="8" borderId="9" xfId="0" applyFont="1" applyFill="1" applyBorder="1" applyAlignment="1">
      <alignment horizontal="justify"/>
    </xf>
    <xf numFmtId="164" fontId="20" fillId="8" borderId="17" xfId="0" applyFont="1" applyFill="1" applyBorder="1" applyAlignment="1">
      <alignment horizontal="justify"/>
    </xf>
    <xf numFmtId="164" fontId="20" fillId="8" borderId="16" xfId="0" applyFont="1" applyFill="1" applyBorder="1" applyAlignment="1">
      <alignment horizontal="justify"/>
    </xf>
    <xf numFmtId="164" fontId="33" fillId="8" borderId="9" xfId="0" applyFont="1" applyFill="1" applyBorder="1" applyAlignment="1">
      <alignment horizontal="justify"/>
    </xf>
    <xf numFmtId="164" fontId="20" fillId="8" borderId="9" xfId="0" applyFont="1" applyFill="1" applyBorder="1" applyAlignment="1">
      <alignment wrapText="1"/>
    </xf>
    <xf numFmtId="164" fontId="20" fillId="8" borderId="9" xfId="50" applyFont="1" applyFill="1">
      <alignment vertical="top" wrapText="1"/>
      <protection/>
    </xf>
    <xf numFmtId="164" fontId="20" fillId="8" borderId="9" xfId="0" applyFont="1" applyFill="1" applyBorder="1" applyAlignment="1">
      <alignment horizontal="left" vertical="top" wrapText="1"/>
    </xf>
    <xf numFmtId="164" fontId="0" fillId="8" borderId="0" xfId="57" applyFill="1" applyBorder="1">
      <alignment/>
      <protection/>
    </xf>
    <xf numFmtId="166" fontId="34" fillId="8" borderId="9" xfId="57" applyNumberFormat="1" applyFont="1" applyFill="1" applyBorder="1" applyAlignment="1">
      <alignment horizontal="center" vertical="center" wrapText="1"/>
      <protection/>
    </xf>
    <xf numFmtId="166" fontId="20" fillId="8" borderId="9" xfId="49" applyFont="1" applyFill="1">
      <alignment horizontal="center" vertical="center"/>
      <protection/>
    </xf>
    <xf numFmtId="168" fontId="34" fillId="11" borderId="9" xfId="57" applyNumberFormat="1" applyFont="1" applyFill="1" applyBorder="1" applyAlignment="1">
      <alignment horizontal="center" vertical="center"/>
      <protection/>
    </xf>
    <xf numFmtId="171" fontId="20" fillId="8" borderId="9" xfId="44" applyNumberFormat="1" applyFont="1" applyFill="1" applyAlignment="1">
      <alignment horizontal="justify" vertical="center" wrapText="1"/>
      <protection/>
    </xf>
    <xf numFmtId="166" fontId="30" fillId="8" borderId="9" xfId="51" applyFont="1" applyFill="1">
      <alignment horizontal="center" vertical="center"/>
      <protection/>
    </xf>
    <xf numFmtId="171" fontId="20" fillId="8" borderId="9" xfId="43" applyNumberFormat="1" applyFont="1" applyFill="1" applyAlignment="1">
      <alignment horizontal="justify" vertical="center" wrapText="1"/>
      <protection/>
    </xf>
    <xf numFmtId="166" fontId="21" fillId="8" borderId="9" xfId="48" applyFont="1" applyFill="1" applyAlignment="1">
      <alignment horizontal="center" vertical="center"/>
      <protection/>
    </xf>
    <xf numFmtId="164" fontId="20" fillId="8" borderId="9" xfId="55" applyFont="1" applyFill="1" applyBorder="1" applyAlignment="1">
      <alignment horizontal="center" vertical="center" wrapText="1"/>
      <protection/>
    </xf>
    <xf numFmtId="164" fontId="20" fillId="8" borderId="9" xfId="0" applyFont="1" applyFill="1" applyBorder="1" applyAlignment="1">
      <alignment horizontal="center" vertical="center" wrapText="1"/>
    </xf>
    <xf numFmtId="164" fontId="33" fillId="8" borderId="9" xfId="47" applyFont="1" applyFill="1" applyAlignment="1" applyProtection="1">
      <alignment vertical="center" wrapText="1"/>
      <protection locked="0"/>
    </xf>
    <xf numFmtId="168" fontId="33" fillId="11" borderId="9" xfId="57" applyNumberFormat="1" applyFont="1" applyFill="1" applyBorder="1" applyAlignment="1">
      <alignment horizontal="center" vertical="center"/>
      <protection/>
    </xf>
    <xf numFmtId="164" fontId="35" fillId="8" borderId="9" xfId="47" applyFont="1" applyFill="1" applyAlignment="1" applyProtection="1">
      <alignment horizontal="justify" vertical="center" wrapText="1"/>
      <protection locked="0"/>
    </xf>
    <xf numFmtId="164" fontId="22" fillId="8" borderId="9" xfId="0" applyFont="1" applyFill="1" applyBorder="1" applyAlignment="1">
      <alignment horizontal="center" vertical="center"/>
    </xf>
    <xf numFmtId="164" fontId="21" fillId="8" borderId="0" xfId="0" applyFont="1" applyFill="1" applyAlignment="1">
      <alignment horizontal="justify"/>
    </xf>
    <xf numFmtId="169" fontId="21" fillId="8" borderId="9" xfId="0" applyNumberFormat="1" applyFont="1" applyFill="1" applyBorder="1" applyAlignment="1">
      <alignment horizontal="left" vertical="center" wrapText="1"/>
    </xf>
    <xf numFmtId="164" fontId="22" fillId="8" borderId="9" xfId="0" applyFont="1" applyFill="1" applyBorder="1" applyAlignment="1">
      <alignment vertical="center" wrapText="1"/>
    </xf>
    <xf numFmtId="164" fontId="20" fillId="0" borderId="9" xfId="54" applyFont="1" applyFill="1" applyBorder="1" applyAlignment="1">
      <alignment vertical="center"/>
      <protection/>
    </xf>
    <xf numFmtId="169" fontId="37" fillId="8" borderId="9" xfId="0" applyNumberFormat="1" applyFont="1" applyFill="1" applyBorder="1" applyAlignment="1">
      <alignment vertical="center" wrapText="1"/>
    </xf>
    <xf numFmtId="164" fontId="20" fillId="8" borderId="9" xfId="56" applyFont="1" applyFill="1" applyBorder="1" applyAlignment="1">
      <alignment horizontal="center" vertical="center" wrapText="1"/>
      <protection/>
    </xf>
    <xf numFmtId="164" fontId="21" fillId="8" borderId="9" xfId="50" applyFont="1" applyFill="1" applyAlignment="1">
      <alignment horizontal="justify" vertical="top" wrapText="1"/>
      <protection/>
    </xf>
    <xf numFmtId="164" fontId="20" fillId="8" borderId="11" xfId="0" applyFont="1" applyFill="1" applyBorder="1" applyAlignment="1">
      <alignment horizontal="center" vertical="center"/>
    </xf>
    <xf numFmtId="164" fontId="22" fillId="8" borderId="9" xfId="54" applyFont="1" applyFill="1" applyBorder="1" applyAlignment="1">
      <alignment vertical="center"/>
      <protection/>
    </xf>
    <xf numFmtId="165" fontId="20" fillId="8" borderId="9" xfId="57" applyNumberFormat="1" applyFont="1" applyFill="1" applyBorder="1" applyAlignment="1">
      <alignment horizontal="center" vertical="center" wrapText="1"/>
      <protection/>
    </xf>
    <xf numFmtId="164" fontId="40" fillId="8" borderId="9" xfId="17" applyNumberFormat="1" applyFont="1" applyFill="1" applyBorder="1" applyAlignment="1" applyProtection="1">
      <alignment vertical="top" wrapText="1"/>
      <protection/>
    </xf>
    <xf numFmtId="164" fontId="40" fillId="8" borderId="9" xfId="0" applyFont="1" applyFill="1" applyBorder="1" applyAlignment="1">
      <alignment horizontal="left" wrapText="1"/>
    </xf>
    <xf numFmtId="164" fontId="22" fillId="8" borderId="9" xfId="57" applyFont="1" applyFill="1" applyBorder="1" applyAlignment="1">
      <alignment wrapText="1"/>
      <protection/>
    </xf>
    <xf numFmtId="164" fontId="20" fillId="8" borderId="9" xfId="54" applyFont="1" applyFill="1" applyBorder="1">
      <alignment/>
      <protection/>
    </xf>
    <xf numFmtId="164" fontId="33" fillId="8" borderId="9" xfId="55" applyFont="1" applyFill="1" applyBorder="1" applyAlignment="1">
      <alignment horizontal="center" vertical="center"/>
      <protection/>
    </xf>
    <xf numFmtId="164" fontId="22" fillId="8" borderId="9" xfId="57" applyFont="1" applyFill="1" applyBorder="1">
      <alignment/>
      <protection/>
    </xf>
    <xf numFmtId="164" fontId="22" fillId="8" borderId="9" xfId="57" applyFont="1" applyFill="1" applyBorder="1" applyAlignment="1">
      <alignment horizontal="center" vertical="center"/>
      <protection/>
    </xf>
    <xf numFmtId="164" fontId="20" fillId="8" borderId="9" xfId="54" applyFont="1" applyFill="1" applyBorder="1" applyAlignment="1">
      <alignment horizontal="justify" vertical="center" wrapText="1"/>
      <protection/>
    </xf>
    <xf numFmtId="169" fontId="22" fillId="8" borderId="11" xfId="0" applyNumberFormat="1" applyFont="1" applyFill="1" applyBorder="1" applyAlignment="1">
      <alignment vertical="center" wrapText="1"/>
    </xf>
    <xf numFmtId="164" fontId="20" fillId="8" borderId="11" xfId="57" applyFont="1" applyFill="1" applyBorder="1" applyAlignment="1">
      <alignment horizontal="center" vertical="center" wrapText="1"/>
      <protection/>
    </xf>
    <xf numFmtId="168" fontId="22" fillId="11" borderId="11" xfId="57" applyNumberFormat="1" applyFont="1" applyFill="1" applyBorder="1" applyAlignment="1">
      <alignment horizontal="center" vertical="center" wrapText="1"/>
      <protection/>
    </xf>
    <xf numFmtId="169" fontId="22" fillId="8" borderId="11" xfId="0" applyNumberFormat="1" applyFont="1" applyFill="1" applyBorder="1" applyAlignment="1">
      <alignment horizontal="left" vertical="center" wrapText="1"/>
    </xf>
    <xf numFmtId="168" fontId="20" fillId="11" borderId="11" xfId="57" applyNumberFormat="1" applyFont="1" applyFill="1" applyBorder="1" applyAlignment="1">
      <alignment horizontal="center" vertical="center" wrapText="1"/>
      <protection/>
    </xf>
    <xf numFmtId="164" fontId="20" fillId="8" borderId="11" xfId="57" applyFont="1" applyFill="1" applyBorder="1" applyAlignment="1">
      <alignment vertical="center"/>
      <protection/>
    </xf>
    <xf numFmtId="166" fontId="22" fillId="8" borderId="9" xfId="54" applyNumberFormat="1" applyFont="1" applyFill="1" applyBorder="1" applyAlignment="1">
      <alignment horizontal="right" vertical="center" wrapText="1"/>
      <protection/>
    </xf>
    <xf numFmtId="164" fontId="28" fillId="8" borderId="0" xfId="57" applyFont="1" applyFill="1">
      <alignment/>
      <protection/>
    </xf>
    <xf numFmtId="164" fontId="22" fillId="8" borderId="9" xfId="57" applyFont="1" applyFill="1" applyBorder="1" applyAlignment="1">
      <alignment vertical="center"/>
      <protection/>
    </xf>
    <xf numFmtId="164" fontId="28" fillId="8" borderId="0" xfId="0" applyFont="1" applyFill="1" applyAlignment="1">
      <alignment/>
    </xf>
    <xf numFmtId="164" fontId="22" fillId="8" borderId="9" xfId="0" applyFont="1" applyFill="1" applyBorder="1" applyAlignment="1">
      <alignment horizontal="justify" wrapText="1"/>
    </xf>
    <xf numFmtId="166" fontId="21" fillId="8" borderId="9" xfId="45" applyFont="1" applyFill="1" applyAlignment="1">
      <alignment horizontal="center" vertical="center" wrapText="1"/>
      <protection/>
    </xf>
    <xf numFmtId="164" fontId="21" fillId="8" borderId="9" xfId="0" applyFont="1" applyFill="1" applyBorder="1" applyAlignment="1">
      <alignment wrapText="1"/>
    </xf>
    <xf numFmtId="164" fontId="33" fillId="8" borderId="9" xfId="57" applyFont="1" applyFill="1" applyBorder="1" applyAlignment="1">
      <alignment horizontal="center" vertical="center" wrapText="1"/>
      <protection/>
    </xf>
    <xf numFmtId="168" fontId="30" fillId="11" borderId="9" xfId="57" applyNumberFormat="1" applyFont="1" applyFill="1" applyBorder="1" applyAlignment="1">
      <alignment horizontal="center" vertical="center"/>
      <protection/>
    </xf>
    <xf numFmtId="164" fontId="22" fillId="8" borderId="9" xfId="47" applyFont="1" applyFill="1" applyAlignment="1" applyProtection="1">
      <alignment vertical="center" wrapText="1"/>
      <protection locked="0"/>
    </xf>
    <xf numFmtId="166" fontId="30" fillId="8" borderId="9" xfId="54" applyNumberFormat="1" applyFont="1" applyFill="1" applyBorder="1" applyAlignment="1">
      <alignment horizontal="left" vertical="center" wrapText="1"/>
      <protection/>
    </xf>
    <xf numFmtId="164" fontId="20" fillId="8" borderId="9" xfId="47" applyFont="1" applyFill="1" applyAlignment="1" applyProtection="1">
      <alignment vertical="center" wrapText="1"/>
      <protection locked="0"/>
    </xf>
    <xf numFmtId="164" fontId="20" fillId="8" borderId="11" xfId="54" applyFont="1" applyFill="1" applyBorder="1" applyAlignment="1">
      <alignment vertical="center"/>
      <protection/>
    </xf>
    <xf numFmtId="164" fontId="20" fillId="8" borderId="11" xfId="57" applyFont="1" applyFill="1" applyBorder="1" applyAlignment="1">
      <alignment horizontal="center" vertical="center"/>
      <protection/>
    </xf>
    <xf numFmtId="168" fontId="20" fillId="11" borderId="11" xfId="57" applyNumberFormat="1" applyFont="1" applyFill="1" applyBorder="1" applyAlignment="1">
      <alignment horizontal="center" vertical="center"/>
      <protection/>
    </xf>
    <xf numFmtId="168" fontId="22" fillId="0" borderId="9" xfId="57" applyNumberFormat="1" applyFont="1" applyFill="1" applyBorder="1" applyAlignment="1">
      <alignment horizontal="center" vertical="center"/>
      <protection/>
    </xf>
    <xf numFmtId="164" fontId="41" fillId="8" borderId="0" xfId="57" applyFont="1" applyFill="1">
      <alignment/>
      <protection/>
    </xf>
    <xf numFmtId="164" fontId="33" fillId="8" borderId="9" xfId="57" applyFont="1" applyFill="1" applyBorder="1">
      <alignment/>
      <protection/>
    </xf>
    <xf numFmtId="164" fontId="33" fillId="8" borderId="9" xfId="54" applyFont="1" applyFill="1" applyBorder="1" applyAlignment="1">
      <alignment vertical="center"/>
      <protection/>
    </xf>
    <xf numFmtId="164" fontId="33" fillId="8" borderId="9" xfId="0" applyFont="1" applyFill="1" applyBorder="1" applyAlignment="1">
      <alignment horizontal="center" vertical="center"/>
    </xf>
    <xf numFmtId="164" fontId="33" fillId="8" borderId="9" xfId="57" applyFont="1" applyFill="1" applyBorder="1" applyAlignment="1">
      <alignment horizontal="center" vertical="center"/>
      <protection/>
    </xf>
    <xf numFmtId="168" fontId="33" fillId="0" borderId="9" xfId="57" applyNumberFormat="1" applyFont="1" applyFill="1" applyBorder="1" applyAlignment="1">
      <alignment horizontal="center" vertical="center"/>
      <protection/>
    </xf>
    <xf numFmtId="164" fontId="41" fillId="8" borderId="0" xfId="0" applyFont="1" applyFill="1" applyAlignment="1">
      <alignment/>
    </xf>
    <xf numFmtId="164" fontId="20" fillId="8" borderId="9" xfId="57" applyFont="1" applyFill="1" applyBorder="1" applyAlignment="1">
      <alignment wrapText="1"/>
      <protection/>
    </xf>
    <xf numFmtId="164" fontId="22" fillId="8" borderId="9" xfId="47" applyFont="1" applyFill="1" applyAlignment="1">
      <alignment horizontal="justify" vertical="top" wrapText="1"/>
      <protection/>
    </xf>
    <xf numFmtId="166" fontId="22" fillId="8" borderId="9" xfId="48" applyFont="1" applyFill="1" applyAlignment="1">
      <alignment horizontal="center" vertical="center"/>
      <protection/>
    </xf>
    <xf numFmtId="166" fontId="20" fillId="8" borderId="9" xfId="48" applyFont="1" applyFill="1" applyAlignment="1">
      <alignment horizontal="center" vertical="center"/>
      <protection/>
    </xf>
    <xf numFmtId="164" fontId="21" fillId="8" borderId="11" xfId="0" applyFont="1" applyFill="1" applyBorder="1" applyAlignment="1">
      <alignment horizontal="justify"/>
    </xf>
    <xf numFmtId="169" fontId="20" fillId="8" borderId="11" xfId="0" applyNumberFormat="1" applyFont="1" applyFill="1" applyBorder="1" applyAlignment="1">
      <alignment horizontal="justify" vertical="center" wrapText="1"/>
    </xf>
    <xf numFmtId="164" fontId="22" fillId="8" borderId="9" xfId="0" applyFont="1" applyFill="1" applyBorder="1" applyAlignment="1">
      <alignment horizontal="left" vertical="center" wrapText="1"/>
    </xf>
    <xf numFmtId="169" fontId="20" fillId="0" borderId="9" xfId="0" applyNumberFormat="1" applyFont="1" applyBorder="1" applyAlignment="1">
      <alignment vertical="center" wrapText="1"/>
    </xf>
    <xf numFmtId="166" fontId="38" fillId="8" borderId="9" xfId="57" applyNumberFormat="1" applyFont="1" applyFill="1" applyBorder="1" applyAlignment="1">
      <alignment horizontal="center" vertical="center" wrapText="1"/>
      <protection/>
    </xf>
    <xf numFmtId="164" fontId="20" fillId="8" borderId="9" xfId="47" applyFont="1" applyFill="1" applyAlignment="1">
      <alignment horizontal="justify" vertical="top" wrapText="1"/>
      <protection/>
    </xf>
    <xf numFmtId="166" fontId="20" fillId="8" borderId="9" xfId="0" applyNumberFormat="1" applyFont="1" applyFill="1" applyBorder="1" applyAlignment="1">
      <alignment horizontal="center" vertical="center" wrapText="1"/>
    </xf>
    <xf numFmtId="164" fontId="33" fillId="8" borderId="9" xfId="0" applyFont="1" applyFill="1" applyBorder="1" applyAlignment="1">
      <alignment vertical="center" wrapText="1"/>
    </xf>
    <xf numFmtId="164" fontId="22" fillId="8" borderId="9" xfId="0" applyFont="1" applyFill="1" applyBorder="1" applyAlignment="1">
      <alignment/>
    </xf>
    <xf numFmtId="164" fontId="20" fillId="8" borderId="16" xfId="0" applyFont="1" applyFill="1" applyBorder="1" applyAlignment="1">
      <alignment horizontal="justify" wrapText="1"/>
    </xf>
    <xf numFmtId="164" fontId="21" fillId="8" borderId="9" xfId="50" applyFont="1" applyFill="1">
      <alignment vertical="top" wrapText="1"/>
      <protection/>
    </xf>
    <xf numFmtId="169" fontId="30" fillId="8" borderId="9" xfId="0" applyNumberFormat="1" applyFont="1" applyFill="1" applyBorder="1" applyAlignment="1">
      <alignment horizontal="left" vertical="center" wrapText="1"/>
    </xf>
    <xf numFmtId="164" fontId="20" fillId="8" borderId="0" xfId="0" applyFont="1" applyFill="1" applyAlignment="1">
      <alignment horizontal="justify"/>
    </xf>
    <xf numFmtId="164" fontId="20" fillId="8" borderId="9" xfId="0" applyFont="1" applyFill="1" applyBorder="1" applyAlignment="1">
      <alignment horizontal="left" wrapText="1"/>
    </xf>
    <xf numFmtId="164" fontId="22" fillId="8" borderId="9" xfId="54" applyFont="1" applyFill="1" applyBorder="1">
      <alignment/>
      <protection/>
    </xf>
    <xf numFmtId="164" fontId="23" fillId="8" borderId="0" xfId="0" applyFont="1" applyFill="1" applyAlignment="1">
      <alignment horizontal="justify"/>
    </xf>
    <xf numFmtId="169" fontId="20" fillId="8" borderId="18" xfId="0" applyNumberFormat="1" applyFont="1" applyFill="1" applyBorder="1" applyAlignment="1">
      <alignment vertical="center" wrapText="1"/>
    </xf>
    <xf numFmtId="164" fontId="20" fillId="8" borderId="18" xfId="54" applyFont="1" applyFill="1" applyBorder="1">
      <alignment/>
      <protection/>
    </xf>
    <xf numFmtId="166" fontId="20" fillId="8" borderId="18" xfId="57" applyNumberFormat="1" applyFont="1" applyFill="1" applyBorder="1" applyAlignment="1">
      <alignment horizontal="center" vertical="center" wrapText="1"/>
      <protection/>
    </xf>
    <xf numFmtId="166" fontId="20" fillId="8" borderId="18" xfId="0" applyNumberFormat="1" applyFont="1" applyFill="1" applyBorder="1" applyAlignment="1">
      <alignment horizontal="center" vertical="center"/>
    </xf>
    <xf numFmtId="168" fontId="20" fillId="11" borderId="18" xfId="57" applyNumberFormat="1" applyFont="1" applyFill="1" applyBorder="1" applyAlignment="1">
      <alignment horizontal="center" vertical="center"/>
      <protection/>
    </xf>
    <xf numFmtId="164" fontId="20" fillId="8" borderId="11" xfId="54" applyFont="1" applyFill="1" applyBorder="1">
      <alignment/>
      <protection/>
    </xf>
    <xf numFmtId="166" fontId="20" fillId="8" borderId="11" xfId="57" applyNumberFormat="1" applyFont="1" applyFill="1" applyBorder="1" applyAlignment="1">
      <alignment horizontal="center" vertical="center" wrapText="1"/>
      <protection/>
    </xf>
    <xf numFmtId="166" fontId="20" fillId="8" borderId="11" xfId="0" applyNumberFormat="1" applyFont="1" applyFill="1" applyBorder="1" applyAlignment="1">
      <alignment horizontal="center" vertical="center"/>
    </xf>
    <xf numFmtId="164" fontId="42" fillId="0" borderId="0" xfId="0" applyFont="1" applyAlignment="1">
      <alignment/>
    </xf>
    <xf numFmtId="164" fontId="43" fillId="0" borderId="0" xfId="0" applyFont="1" applyAlignment="1">
      <alignment/>
    </xf>
    <xf numFmtId="164" fontId="20" fillId="0" borderId="0" xfId="0" applyFont="1" applyAlignment="1">
      <alignment/>
    </xf>
    <xf numFmtId="167" fontId="22" fillId="0" borderId="0" xfId="57" applyNumberFormat="1" applyFont="1" applyBorder="1" applyAlignment="1">
      <alignment horizontal="center" vertical="center"/>
      <protection/>
    </xf>
    <xf numFmtId="164" fontId="20" fillId="0" borderId="13" xfId="0" applyFont="1" applyBorder="1" applyAlignment="1">
      <alignment horizontal="right"/>
    </xf>
    <xf numFmtId="164" fontId="28" fillId="0" borderId="9" xfId="0" applyFont="1" applyBorder="1" applyAlignment="1">
      <alignment horizontal="center" vertical="center" wrapText="1"/>
    </xf>
    <xf numFmtId="164" fontId="28" fillId="0" borderId="19" xfId="0" applyFont="1" applyBorder="1" applyAlignment="1">
      <alignment horizontal="center" vertical="center" wrapText="1"/>
    </xf>
    <xf numFmtId="164" fontId="16" fillId="0" borderId="9" xfId="0" applyFont="1" applyBorder="1" applyAlignment="1">
      <alignment/>
    </xf>
    <xf numFmtId="164" fontId="16" fillId="0" borderId="9" xfId="0" applyFont="1" applyBorder="1" applyAlignment="1">
      <alignment horizontal="center"/>
    </xf>
    <xf numFmtId="164" fontId="16" fillId="8" borderId="9" xfId="0" applyFont="1" applyFill="1" applyBorder="1" applyAlignment="1">
      <alignment/>
    </xf>
    <xf numFmtId="164" fontId="28" fillId="0" borderId="9" xfId="0" applyFont="1" applyBorder="1" applyAlignment="1">
      <alignment/>
    </xf>
    <xf numFmtId="167" fontId="28" fillId="0" borderId="9" xfId="0" applyNumberFormat="1" applyFont="1" applyBorder="1" applyAlignment="1">
      <alignment horizontal="center" vertical="center"/>
    </xf>
    <xf numFmtId="164" fontId="18" fillId="0" borderId="0" xfId="0" applyFont="1" applyAlignment="1">
      <alignment/>
    </xf>
    <xf numFmtId="167" fontId="28" fillId="0" borderId="0" xfId="57" applyNumberFormat="1" applyFont="1" applyBorder="1" applyAlignment="1">
      <alignment horizontal="right" vertical="center"/>
      <protection/>
    </xf>
    <xf numFmtId="167" fontId="0" fillId="0" borderId="0" xfId="57" applyNumberFormat="1" applyAlignment="1">
      <alignment horizontal="right"/>
      <protection/>
    </xf>
    <xf numFmtId="164" fontId="24" fillId="0" borderId="0" xfId="0" applyFont="1" applyAlignment="1">
      <alignment horizontal="center"/>
    </xf>
    <xf numFmtId="164" fontId="44" fillId="0" borderId="0" xfId="0" applyFont="1" applyBorder="1" applyAlignment="1">
      <alignment horizontal="center" vertical="center" wrapText="1"/>
    </xf>
    <xf numFmtId="164" fontId="18" fillId="0" borderId="0" xfId="0" applyFont="1" applyAlignment="1">
      <alignment horizontal="center"/>
    </xf>
    <xf numFmtId="164" fontId="18" fillId="0" borderId="0" xfId="0" applyFont="1" applyAlignment="1">
      <alignment horizontal="center" vertical="center"/>
    </xf>
    <xf numFmtId="164" fontId="0" fillId="0" borderId="11" xfId="0" applyFont="1" applyBorder="1" applyAlignment="1">
      <alignment horizontal="center" vertical="center"/>
    </xf>
    <xf numFmtId="164" fontId="18" fillId="0" borderId="9" xfId="0" applyFont="1" applyBorder="1" applyAlignment="1">
      <alignment horizontal="right" vertical="center" wrapText="1"/>
    </xf>
    <xf numFmtId="164" fontId="18" fillId="0" borderId="9" xfId="0" applyFont="1" applyBorder="1" applyAlignment="1">
      <alignment horizontal="center" vertical="center" wrapText="1"/>
    </xf>
    <xf numFmtId="164" fontId="0" fillId="0" borderId="9" xfId="0" applyFont="1" applyBorder="1" applyAlignment="1">
      <alignment/>
    </xf>
    <xf numFmtId="167" fontId="0" fillId="0" borderId="9" xfId="0" applyNumberFormat="1" applyFont="1" applyBorder="1" applyAlignment="1">
      <alignment horizontal="center" vertical="center"/>
    </xf>
    <xf numFmtId="164" fontId="0" fillId="8" borderId="9" xfId="0" applyFont="1" applyFill="1" applyBorder="1" applyAlignment="1">
      <alignment/>
    </xf>
    <xf numFmtId="164" fontId="18" fillId="0" borderId="9" xfId="0" applyFont="1" applyBorder="1" applyAlignment="1">
      <alignment/>
    </xf>
    <xf numFmtId="167" fontId="18" fillId="0" borderId="9" xfId="0" applyNumberFormat="1" applyFont="1" applyBorder="1" applyAlignment="1">
      <alignment horizontal="center" vertical="center"/>
    </xf>
    <xf numFmtId="164" fontId="22" fillId="0" borderId="0" xfId="0" applyFont="1" applyBorder="1" applyAlignment="1">
      <alignment horizontal="center"/>
    </xf>
    <xf numFmtId="164" fontId="22" fillId="0" borderId="0" xfId="0" applyFont="1" applyBorder="1" applyAlignment="1">
      <alignment horizontal="center" wrapText="1"/>
    </xf>
    <xf numFmtId="168" fontId="22" fillId="0" borderId="9" xfId="0" applyNumberFormat="1" applyFont="1" applyBorder="1" applyAlignment="1">
      <alignment horizontal="center" vertical="center" wrapText="1"/>
    </xf>
    <xf numFmtId="164" fontId="22" fillId="0" borderId="9" xfId="0" applyFont="1" applyBorder="1" applyAlignment="1">
      <alignment horizontal="justify"/>
    </xf>
    <xf numFmtId="168" fontId="22" fillId="0" borderId="9" xfId="0" applyNumberFormat="1" applyFont="1" applyBorder="1" applyAlignment="1">
      <alignment horizontal="center"/>
    </xf>
    <xf numFmtId="168" fontId="20" fillId="0" borderId="9" xfId="0" applyNumberFormat="1" applyFont="1" applyBorder="1" applyAlignment="1">
      <alignment horizontal="center"/>
    </xf>
    <xf numFmtId="167" fontId="22" fillId="0" borderId="0" xfId="57" applyNumberFormat="1" applyFont="1" applyAlignment="1">
      <alignment vertical="center"/>
      <protection/>
    </xf>
    <xf numFmtId="167" fontId="28" fillId="0" borderId="0" xfId="57" applyNumberFormat="1" applyFont="1">
      <alignment/>
      <protection/>
    </xf>
    <xf numFmtId="167" fontId="20" fillId="0" borderId="0" xfId="57" applyNumberFormat="1" applyFont="1" applyAlignment="1">
      <alignment vertical="center"/>
      <protection/>
    </xf>
    <xf numFmtId="167" fontId="20" fillId="0" borderId="0" xfId="57" applyNumberFormat="1" applyFont="1" applyAlignment="1">
      <alignment horizontal="right" vertical="center"/>
      <protection/>
    </xf>
    <xf numFmtId="167" fontId="16" fillId="0" borderId="0" xfId="57" applyNumberFormat="1" applyFont="1">
      <alignment/>
      <protection/>
    </xf>
    <xf numFmtId="164" fontId="18" fillId="0" borderId="0" xfId="0" applyFont="1" applyAlignment="1">
      <alignment horizontal="center" wrapText="1"/>
    </xf>
    <xf numFmtId="164" fontId="22" fillId="0" borderId="9" xfId="0" applyFont="1" applyBorder="1" applyAlignment="1">
      <alignment horizontal="left" vertical="center"/>
    </xf>
    <xf numFmtId="164" fontId="22" fillId="0" borderId="9" xfId="0" applyFont="1" applyBorder="1" applyAlignment="1">
      <alignment horizontal="left" vertical="center" wrapText="1"/>
    </xf>
    <xf numFmtId="164" fontId="18" fillId="0" borderId="0" xfId="0" applyFont="1" applyAlignment="1">
      <alignment vertical="center"/>
    </xf>
    <xf numFmtId="164" fontId="20" fillId="0" borderId="0" xfId="0" applyFont="1" applyAlignment="1">
      <alignment horizontal="right" vertical="center" wrapText="1"/>
    </xf>
    <xf numFmtId="164" fontId="22" fillId="0" borderId="19" xfId="0" applyFont="1" applyBorder="1" applyAlignment="1">
      <alignment horizontal="center" vertical="center" wrapText="1"/>
    </xf>
    <xf numFmtId="164" fontId="20" fillId="0" borderId="9" xfId="0" applyFont="1" applyBorder="1" applyAlignment="1">
      <alignment/>
    </xf>
    <xf numFmtId="164" fontId="22" fillId="0" borderId="9" xfId="0" applyFont="1" applyBorder="1" applyAlignment="1">
      <alignment/>
    </xf>
    <xf numFmtId="164" fontId="0" fillId="0" borderId="0" xfId="0" applyFont="1" applyAlignment="1">
      <alignment horizontal="center"/>
    </xf>
    <xf numFmtId="164" fontId="20" fillId="0" borderId="0" xfId="0" applyFont="1" applyAlignment="1">
      <alignment horizontal="center"/>
    </xf>
    <xf numFmtId="164" fontId="23" fillId="0" borderId="0" xfId="0" applyFont="1" applyBorder="1" applyAlignment="1">
      <alignment horizontal="center" vertical="center"/>
    </xf>
    <xf numFmtId="164" fontId="22" fillId="0" borderId="0" xfId="0" applyFont="1" applyAlignment="1">
      <alignment/>
    </xf>
    <xf numFmtId="167" fontId="22" fillId="0" borderId="0" xfId="0" applyNumberFormat="1" applyFont="1" applyAlignment="1">
      <alignment horizontal="center" vertical="center"/>
    </xf>
  </cellXfs>
  <cellStyles count="4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 1" xfId="26"/>
    <cellStyle name="Calculation" xfId="27"/>
    <cellStyle name="Check Cell" xfId="28"/>
    <cellStyle name="Explanatory Text" xfId="29"/>
    <cellStyle name="Good 1" xfId="30"/>
    <cellStyle name="Heading 1 1" xfId="31"/>
    <cellStyle name="Heading 2 1" xfId="32"/>
    <cellStyle name="Heading 3" xfId="33"/>
    <cellStyle name="Heading 4" xfId="34"/>
    <cellStyle name="Linked Cell" xfId="35"/>
    <cellStyle name="Neutral 1" xfId="36"/>
    <cellStyle name="Normal_для Игоря копия с внесенными уведомлениями напрямую без экономической классификации 2" xfId="37"/>
    <cellStyle name="Note 1" xfId="38"/>
    <cellStyle name="Output" xfId="39"/>
    <cellStyle name="Title" xfId="40"/>
    <cellStyle name="Warning Text" xfId="41"/>
    <cellStyle name="xl26" xfId="42"/>
    <cellStyle name="xl28" xfId="43"/>
    <cellStyle name="xl29" xfId="44"/>
    <cellStyle name="xl31" xfId="45"/>
    <cellStyle name="xl33" xfId="46"/>
    <cellStyle name="xl34" xfId="47"/>
    <cellStyle name="xl35" xfId="48"/>
    <cellStyle name="xl38" xfId="49"/>
    <cellStyle name="xl40" xfId="50"/>
    <cellStyle name="xl41" xfId="51"/>
    <cellStyle name="xl60" xfId="52"/>
    <cellStyle name="Обычный 2 3" xfId="53"/>
    <cellStyle name="Обычный_2014-2016" xfId="54"/>
    <cellStyle name="Обычный_Лист1" xfId="55"/>
    <cellStyle name="Обычный_Приложения 2014-2016l" xfId="56"/>
    <cellStyle name="Обычный_Приложения2013-2015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E8CB"/>
      <rgbColor rgb="00FFF5CE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chfo\Desktop\&#1089;&#1077;&#1089;&#1089;&#1080;&#1080;\2022\Users\&#1042;&#1085;&#1091;&#1082;&#1086;&#1074;&#1072;%20&#1070;&#1042;\YandexDisk\&#1056;&#1077;&#1077;&#1089;&#1090;&#1088;&#1099;%20&#1087;&#1077;&#1088;&#1077;&#1095;&#1080;&#1089;&#1083;&#1077;&#1085;&#1085;&#1099;&#1093;%20&#1087;&#1086;&#1089;&#1090;&#1091;&#1087;&#1083;&#1077;&#1085;&#1080;&#1081;\2020\&#1060;&#1080;&#1085;&#1072;&#1085;&#1089;&#1086;&#1074;&#1099;&#1074;&#1081;%20&#1086;&#1090;&#1076;&#1077;&#1083;\&#1076;&#1083;&#1103;%20&#1089;&#1077;&#1089;&#1089;&#1080;&#1080;\Users\admin\AppData\Local\Temp\7zO4003089D\Documents%20and%20Settings\vvv\&#1056;&#1072;&#1073;&#1086;&#1095;&#1080;&#1081;%20&#1089;&#1090;&#1086;&#1083;\blank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E32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23.625" style="1" customWidth="1"/>
    <col min="2" max="2" width="49.50390625" style="2" customWidth="1"/>
    <col min="3" max="3" width="10.625" style="1" customWidth="1"/>
    <col min="4" max="4" width="12.125" style="1" customWidth="1"/>
    <col min="5" max="5" width="11.125" style="1" customWidth="1"/>
    <col min="6" max="16384" width="7.125" style="3" customWidth="1"/>
  </cols>
  <sheetData>
    <row r="1" spans="1:5" ht="12.75" customHeight="1">
      <c r="A1" s="4"/>
      <c r="B1" s="5"/>
      <c r="C1" s="6"/>
      <c r="D1" s="7" t="s">
        <v>0</v>
      </c>
      <c r="E1" s="7"/>
    </row>
    <row r="2" spans="1:5" ht="12.75" customHeight="1">
      <c r="A2" s="4"/>
      <c r="B2" s="8" t="s">
        <v>1</v>
      </c>
      <c r="C2" s="8"/>
      <c r="D2" s="8"/>
      <c r="E2" s="8"/>
    </row>
    <row r="3" spans="1:5" ht="12.75" customHeight="1">
      <c r="A3" s="4"/>
      <c r="B3" s="8" t="s">
        <v>2</v>
      </c>
      <c r="C3" s="8"/>
      <c r="D3" s="8"/>
      <c r="E3" s="8"/>
    </row>
    <row r="4" spans="1:5" ht="12.75" customHeight="1">
      <c r="A4" s="4"/>
      <c r="B4" s="9" t="s">
        <v>3</v>
      </c>
      <c r="C4" s="9"/>
      <c r="D4" s="9"/>
      <c r="E4" s="9"/>
    </row>
    <row r="5" spans="1:5" ht="12.75" customHeight="1">
      <c r="A5" s="4"/>
      <c r="B5" s="10"/>
      <c r="C5" s="10"/>
      <c r="D5" s="10"/>
      <c r="E5" s="10"/>
    </row>
    <row r="6" spans="1:5" ht="12.75" customHeight="1">
      <c r="A6" s="4"/>
      <c r="B6" s="11" t="s">
        <v>4</v>
      </c>
      <c r="C6" s="11"/>
      <c r="D6" s="11"/>
      <c r="E6" s="11"/>
    </row>
    <row r="7" spans="1:5" ht="19.5" customHeight="1">
      <c r="A7" s="4"/>
      <c r="B7" s="12" t="s">
        <v>1</v>
      </c>
      <c r="C7" s="12"/>
      <c r="D7" s="12"/>
      <c r="E7" s="12"/>
    </row>
    <row r="8" spans="1:5" ht="12.75" customHeight="1">
      <c r="A8" s="4"/>
      <c r="B8" s="13" t="s">
        <v>5</v>
      </c>
      <c r="C8" s="13"/>
      <c r="D8" s="13"/>
      <c r="E8" s="13"/>
    </row>
    <row r="9" spans="1:5" ht="15.75" customHeight="1">
      <c r="A9" s="4"/>
      <c r="B9" s="9" t="s">
        <v>6</v>
      </c>
      <c r="C9" s="9"/>
      <c r="D9" s="9"/>
      <c r="E9" s="9"/>
    </row>
    <row r="10" spans="1:5" ht="12.75" customHeight="1">
      <c r="A10" s="4"/>
      <c r="B10" s="14"/>
      <c r="C10" s="14"/>
      <c r="D10" s="14"/>
      <c r="E10" s="14"/>
    </row>
    <row r="11" spans="1:5" ht="12.75" customHeight="1">
      <c r="A11" s="15" t="s">
        <v>7</v>
      </c>
      <c r="B11" s="15"/>
      <c r="C11" s="15"/>
      <c r="D11" s="15"/>
      <c r="E11" s="15"/>
    </row>
    <row r="12" spans="1:5" ht="12.75" customHeight="1">
      <c r="A12" s="15" t="s">
        <v>8</v>
      </c>
      <c r="B12" s="15"/>
      <c r="C12" s="15"/>
      <c r="D12" s="15"/>
      <c r="E12" s="15"/>
    </row>
    <row r="13" spans="1:5" ht="12.75" customHeight="1">
      <c r="A13" s="16"/>
      <c r="B13" s="16"/>
      <c r="C13" s="16"/>
      <c r="D13" s="4"/>
      <c r="E13" s="4"/>
    </row>
    <row r="14" spans="1:5" ht="14.25" customHeight="1">
      <c r="A14" s="4"/>
      <c r="B14" s="17"/>
      <c r="C14" s="4"/>
      <c r="D14" s="18" t="s">
        <v>9</v>
      </c>
      <c r="E14" s="18"/>
    </row>
    <row r="15" spans="1:5" ht="14.25" customHeight="1">
      <c r="A15" s="19" t="s">
        <v>10</v>
      </c>
      <c r="B15" s="19" t="s">
        <v>11</v>
      </c>
      <c r="C15" s="19">
        <v>2022</v>
      </c>
      <c r="D15" s="19">
        <v>2023</v>
      </c>
      <c r="E15" s="19">
        <v>2024</v>
      </c>
    </row>
    <row r="16" spans="1:5" ht="27.75" customHeight="1">
      <c r="A16" s="20"/>
      <c r="B16" s="21" t="s">
        <v>12</v>
      </c>
      <c r="C16" s="22">
        <f>C24+C17</f>
        <v>8043</v>
      </c>
      <c r="D16" s="22">
        <f>D24+D17</f>
        <v>4203.200000000041</v>
      </c>
      <c r="E16" s="22">
        <f>E24+E17</f>
        <v>5116.000000000029</v>
      </c>
    </row>
    <row r="17" spans="1:5" ht="27.75" customHeight="1">
      <c r="A17" s="23" t="s">
        <v>13</v>
      </c>
      <c r="B17" s="24" t="s">
        <v>14</v>
      </c>
      <c r="C17" s="22">
        <f>C18+C22</f>
        <v>0</v>
      </c>
      <c r="D17" s="25">
        <f>D18+D22</f>
        <v>0</v>
      </c>
      <c r="E17" s="25">
        <f>E18+E22</f>
        <v>0</v>
      </c>
    </row>
    <row r="18" spans="1:5" ht="27.75" customHeight="1">
      <c r="A18" s="23" t="s">
        <v>15</v>
      </c>
      <c r="B18" s="26" t="s">
        <v>16</v>
      </c>
      <c r="C18" s="22">
        <f>C19</f>
        <v>3000</v>
      </c>
      <c r="D18" s="22">
        <f>D19</f>
        <v>3000</v>
      </c>
      <c r="E18" s="22">
        <f>E19</f>
        <v>0</v>
      </c>
    </row>
    <row r="19" spans="1:5" ht="40.5" customHeight="1">
      <c r="A19" s="27" t="s">
        <v>17</v>
      </c>
      <c r="B19" s="28" t="s">
        <v>18</v>
      </c>
      <c r="C19" s="22">
        <v>3000</v>
      </c>
      <c r="D19" s="25">
        <v>3000</v>
      </c>
      <c r="E19" s="25">
        <v>0</v>
      </c>
    </row>
    <row r="20" spans="1:5" ht="28.5">
      <c r="A20" s="27" t="s">
        <v>19</v>
      </c>
      <c r="B20" s="29" t="s">
        <v>20</v>
      </c>
      <c r="C20" s="22">
        <f>C21</f>
        <v>3000</v>
      </c>
      <c r="D20" s="22">
        <f>D21</f>
        <v>0</v>
      </c>
      <c r="E20" s="22">
        <f>E21</f>
        <v>0</v>
      </c>
    </row>
    <row r="21" spans="1:5" ht="54">
      <c r="A21" s="27" t="s">
        <v>19</v>
      </c>
      <c r="B21" s="30" t="s">
        <v>21</v>
      </c>
      <c r="C21" s="22">
        <v>3000</v>
      </c>
      <c r="D21" s="25">
        <v>0</v>
      </c>
      <c r="E21" s="25">
        <v>0</v>
      </c>
    </row>
    <row r="22" spans="1:5" ht="40.5" customHeight="1">
      <c r="A22" s="31" t="s">
        <v>22</v>
      </c>
      <c r="B22" s="21" t="s">
        <v>23</v>
      </c>
      <c r="C22" s="22">
        <f>C23</f>
        <v>-3000</v>
      </c>
      <c r="D22" s="25">
        <f>D23</f>
        <v>-3000</v>
      </c>
      <c r="E22" s="25">
        <f>E23</f>
        <v>0</v>
      </c>
    </row>
    <row r="23" spans="1:5" ht="40.5" customHeight="1">
      <c r="A23" s="27" t="s">
        <v>24</v>
      </c>
      <c r="B23" s="32" t="s">
        <v>25</v>
      </c>
      <c r="C23" s="22">
        <v>-3000</v>
      </c>
      <c r="D23" s="25">
        <v>-3000</v>
      </c>
      <c r="E23" s="25">
        <v>0</v>
      </c>
    </row>
    <row r="24" spans="1:5" ht="27.75" customHeight="1">
      <c r="A24" s="31" t="s">
        <v>26</v>
      </c>
      <c r="B24" s="21" t="s">
        <v>27</v>
      </c>
      <c r="C24" s="22">
        <f>C25+C29</f>
        <v>8043</v>
      </c>
      <c r="D24" s="22">
        <f>D25+D29</f>
        <v>4203.200000000041</v>
      </c>
      <c r="E24" s="25">
        <f>E25+E29</f>
        <v>5116.000000000029</v>
      </c>
    </row>
    <row r="25" spans="1:5" ht="15.75" customHeight="1">
      <c r="A25" s="27" t="s">
        <v>28</v>
      </c>
      <c r="B25" s="28" t="s">
        <v>29</v>
      </c>
      <c r="C25" s="33">
        <f aca="true" t="shared" si="0" ref="C25:C27">C26</f>
        <v>-336918.4</v>
      </c>
      <c r="D25" s="34">
        <f aca="true" t="shared" si="1" ref="D25:D27">D26</f>
        <v>-254518.19999999998</v>
      </c>
      <c r="E25" s="34">
        <f aca="true" t="shared" si="2" ref="E25:E27">E26</f>
        <v>-233021</v>
      </c>
    </row>
    <row r="26" spans="1:5" ht="14.25" customHeight="1">
      <c r="A26" s="27" t="s">
        <v>30</v>
      </c>
      <c r="B26" s="28" t="s">
        <v>31</v>
      </c>
      <c r="C26" s="33">
        <f t="shared" si="0"/>
        <v>-336918.4</v>
      </c>
      <c r="D26" s="34">
        <f t="shared" si="1"/>
        <v>-254518.19999999998</v>
      </c>
      <c r="E26" s="34">
        <f t="shared" si="2"/>
        <v>-233021</v>
      </c>
    </row>
    <row r="27" spans="1:5" ht="27.75" customHeight="1">
      <c r="A27" s="27" t="s">
        <v>32</v>
      </c>
      <c r="B27" s="28" t="s">
        <v>33</v>
      </c>
      <c r="C27" s="33">
        <f t="shared" si="0"/>
        <v>-336918.4</v>
      </c>
      <c r="D27" s="34">
        <f t="shared" si="1"/>
        <v>-254518.19999999998</v>
      </c>
      <c r="E27" s="34">
        <f t="shared" si="2"/>
        <v>-233021</v>
      </c>
    </row>
    <row r="28" spans="1:5" ht="27.75" customHeight="1">
      <c r="A28" s="27" t="s">
        <v>34</v>
      </c>
      <c r="B28" s="35" t="s">
        <v>35</v>
      </c>
      <c r="C28" s="33">
        <f>'Прил.4'!C15*(-1)-'Прил. 12'!C20-'Прил. 12'!C22</f>
        <v>-336918.4</v>
      </c>
      <c r="D28" s="33">
        <f>'Прил.4'!D15*(-1)-'Прил. 12'!D20</f>
        <v>-254518.19999999998</v>
      </c>
      <c r="E28" s="33">
        <f>'Прил.4'!E15*(-1)-'Прил. 12'!E20</f>
        <v>-233021</v>
      </c>
    </row>
    <row r="29" spans="1:5" ht="14.25" customHeight="1">
      <c r="A29" s="27" t="s">
        <v>36</v>
      </c>
      <c r="B29" s="28" t="s">
        <v>37</v>
      </c>
      <c r="C29" s="33">
        <f aca="true" t="shared" si="3" ref="C29:C31">C30</f>
        <v>344961.4</v>
      </c>
      <c r="D29" s="34">
        <f aca="true" t="shared" si="4" ref="D29:D31">D30</f>
        <v>258721.40000000002</v>
      </c>
      <c r="E29" s="34">
        <f aca="true" t="shared" si="5" ref="E29:E31">E30</f>
        <v>238137.00000000003</v>
      </c>
    </row>
    <row r="30" spans="1:5" ht="14.25" customHeight="1">
      <c r="A30" s="27" t="s">
        <v>38</v>
      </c>
      <c r="B30" s="28" t="s">
        <v>39</v>
      </c>
      <c r="C30" s="33">
        <f t="shared" si="3"/>
        <v>344961.4</v>
      </c>
      <c r="D30" s="34">
        <f t="shared" si="4"/>
        <v>258721.40000000002</v>
      </c>
      <c r="E30" s="34">
        <f t="shared" si="5"/>
        <v>238137.00000000003</v>
      </c>
    </row>
    <row r="31" spans="1:5" ht="27.75" customHeight="1">
      <c r="A31" s="27" t="s">
        <v>40</v>
      </c>
      <c r="B31" s="28" t="s">
        <v>41</v>
      </c>
      <c r="C31" s="33">
        <f t="shared" si="3"/>
        <v>344961.4</v>
      </c>
      <c r="D31" s="34">
        <f t="shared" si="4"/>
        <v>258721.40000000002</v>
      </c>
      <c r="E31" s="34">
        <f t="shared" si="5"/>
        <v>238137.00000000003</v>
      </c>
    </row>
    <row r="32" spans="1:5" ht="26.25" customHeight="1">
      <c r="A32" s="27" t="s">
        <v>42</v>
      </c>
      <c r="B32" s="35" t="s">
        <v>43</v>
      </c>
      <c r="C32" s="33">
        <f>'Прил.6.'!E14-C23</f>
        <v>344961.4</v>
      </c>
      <c r="D32" s="33">
        <f>'Прил.6.'!F14-D23</f>
        <v>258721.40000000002</v>
      </c>
      <c r="E32" s="33">
        <f>'Прил.6.'!G14-E23</f>
        <v>238137.00000000003</v>
      </c>
    </row>
  </sheetData>
  <sheetProtection selectLockedCells="1" selectUnlockedCells="1"/>
  <mergeCells count="13">
    <mergeCell ref="D1:E1"/>
    <mergeCell ref="B2:E2"/>
    <mergeCell ref="B3:E3"/>
    <mergeCell ref="B4:E4"/>
    <mergeCell ref="B5:E5"/>
    <mergeCell ref="B6:E6"/>
    <mergeCell ref="B7:E7"/>
    <mergeCell ref="B8:E8"/>
    <mergeCell ref="B9:E9"/>
    <mergeCell ref="B10:E10"/>
    <mergeCell ref="A11:E11"/>
    <mergeCell ref="A12:E12"/>
    <mergeCell ref="D14:E14"/>
  </mergeCells>
  <printOptions/>
  <pageMargins left="0.9097222222222222" right="0.2" top="0.55" bottom="1" header="0.5118110236220472" footer="0.5118110236220472"/>
  <pageSetup horizontalDpi="300" verticalDpi="300" orientation="portrait" paperSize="9" scale="76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3"/>
  <sheetViews>
    <sheetView zoomScale="85" zoomScaleNormal="85" workbookViewId="0" topLeftCell="A10">
      <selection activeCell="B4" sqref="B4"/>
    </sheetView>
  </sheetViews>
  <sheetFormatPr defaultColWidth="9.00390625" defaultRowHeight="12.75"/>
  <cols>
    <col min="1" max="1" width="5.625" style="3" customWidth="1"/>
    <col min="2" max="2" width="62.50390625" style="3" customWidth="1"/>
    <col min="3" max="3" width="14.125" style="87" customWidth="1"/>
    <col min="4" max="4" width="10.75390625" style="87" customWidth="1"/>
    <col min="5" max="5" width="11.625" style="87" customWidth="1"/>
    <col min="6" max="16384" width="8.125" style="3" customWidth="1"/>
  </cols>
  <sheetData>
    <row r="1" spans="2:5" ht="12.75" customHeight="1">
      <c r="B1" s="5"/>
      <c r="C1" s="6"/>
      <c r="D1" s="7" t="s">
        <v>666</v>
      </c>
      <c r="E1" s="7"/>
    </row>
    <row r="2" spans="2:5" ht="12.75" customHeight="1">
      <c r="B2" s="8" t="s">
        <v>1</v>
      </c>
      <c r="C2" s="8"/>
      <c r="D2" s="8"/>
      <c r="E2" s="8"/>
    </row>
    <row r="3" spans="2:5" ht="12.75" customHeight="1">
      <c r="B3" s="8" t="s">
        <v>2</v>
      </c>
      <c r="C3" s="8"/>
      <c r="D3" s="8"/>
      <c r="E3" s="8"/>
    </row>
    <row r="4" spans="2:10" ht="12.75" customHeight="1">
      <c r="B4" s="9" t="s">
        <v>655</v>
      </c>
      <c r="C4" s="9"/>
      <c r="D4" s="9"/>
      <c r="E4" s="9"/>
      <c r="F4" s="154"/>
      <c r="G4" s="154"/>
      <c r="H4" s="154"/>
      <c r="I4" s="154"/>
      <c r="J4" s="154"/>
    </row>
    <row r="6" spans="2:8" ht="12.75" customHeight="1">
      <c r="B6" s="462"/>
      <c r="C6" s="493"/>
      <c r="D6" s="493"/>
      <c r="E6" s="43" t="s">
        <v>667</v>
      </c>
      <c r="F6" s="494"/>
      <c r="G6" s="494"/>
      <c r="H6" s="494"/>
    </row>
    <row r="7" spans="2:8" ht="12.75" customHeight="1">
      <c r="B7" s="462"/>
      <c r="C7" s="495"/>
      <c r="D7" s="495"/>
      <c r="E7" s="496" t="s">
        <v>657</v>
      </c>
      <c r="F7" s="497"/>
      <c r="G7" s="497"/>
      <c r="H7" s="497"/>
    </row>
    <row r="8" spans="2:8" ht="12.75" customHeight="1">
      <c r="B8" s="462"/>
      <c r="C8" s="495"/>
      <c r="D8" s="495"/>
      <c r="E8" s="496" t="s">
        <v>5</v>
      </c>
      <c r="F8" s="497"/>
      <c r="G8" s="497"/>
      <c r="H8" s="497"/>
    </row>
    <row r="9" spans="2:5" ht="12.75" customHeight="1">
      <c r="B9" s="9" t="s">
        <v>6</v>
      </c>
      <c r="C9" s="9"/>
      <c r="D9" s="9"/>
      <c r="E9" s="9"/>
    </row>
    <row r="10" spans="2:5" ht="12.75" customHeight="1">
      <c r="B10" s="37"/>
      <c r="C10" s="39"/>
      <c r="D10" s="39"/>
      <c r="E10" s="39"/>
    </row>
    <row r="11" spans="2:8" ht="12.75" customHeight="1">
      <c r="B11" s="89" t="s">
        <v>668</v>
      </c>
      <c r="C11" s="89"/>
      <c r="D11" s="89"/>
      <c r="E11" s="89"/>
      <c r="F11" s="477"/>
      <c r="G11" s="477"/>
      <c r="H11" s="477"/>
    </row>
    <row r="12" spans="2:8" ht="15.75" customHeight="1">
      <c r="B12" s="89"/>
      <c r="C12" s="89"/>
      <c r="D12" s="89"/>
      <c r="E12" s="89"/>
      <c r="F12" s="477"/>
      <c r="G12" s="477"/>
      <c r="H12" s="477"/>
    </row>
    <row r="13" spans="2:8" ht="14.25" customHeight="1">
      <c r="B13" s="89"/>
      <c r="C13" s="89"/>
      <c r="D13" s="89"/>
      <c r="E13" s="89"/>
      <c r="F13" s="498"/>
      <c r="G13" s="498"/>
      <c r="H13" s="498"/>
    </row>
    <row r="14" spans="2:5" ht="12.75" customHeight="1">
      <c r="B14" s="487"/>
      <c r="C14" s="487"/>
      <c r="D14" s="39"/>
      <c r="E14" s="39"/>
    </row>
    <row r="15" spans="2:5" ht="12.75" customHeight="1">
      <c r="B15" s="464"/>
      <c r="C15" s="464"/>
      <c r="D15" s="39"/>
      <c r="E15" s="6" t="s">
        <v>181</v>
      </c>
    </row>
    <row r="16" spans="2:5" ht="46.5" customHeight="1">
      <c r="B16" s="19" t="s">
        <v>669</v>
      </c>
      <c r="C16" s="19" t="s">
        <v>9</v>
      </c>
      <c r="D16" s="19"/>
      <c r="E16" s="19"/>
    </row>
    <row r="17" spans="2:5" ht="15.75" customHeight="1">
      <c r="B17" s="19"/>
      <c r="C17" s="19" t="s">
        <v>48</v>
      </c>
      <c r="D17" s="18" t="s">
        <v>49</v>
      </c>
      <c r="E17" s="18" t="s">
        <v>50</v>
      </c>
    </row>
    <row r="18" spans="2:5" ht="15.75" customHeight="1">
      <c r="B18" s="499" t="s">
        <v>670</v>
      </c>
      <c r="C18" s="33">
        <f>C19</f>
        <v>3000</v>
      </c>
      <c r="D18" s="33">
        <f>D19</f>
        <v>0</v>
      </c>
      <c r="E18" s="33">
        <f>E19</f>
        <v>0</v>
      </c>
    </row>
    <row r="19" spans="2:5" ht="27.75" customHeight="1">
      <c r="B19" s="500" t="s">
        <v>671</v>
      </c>
      <c r="C19" s="33">
        <f>C20+C23+C22</f>
        <v>3000</v>
      </c>
      <c r="D19" s="33">
        <f>D20+D23</f>
        <v>0</v>
      </c>
      <c r="E19" s="33">
        <f>E20-E23</f>
        <v>0</v>
      </c>
    </row>
    <row r="20" spans="2:5" ht="27.75" customHeight="1">
      <c r="B20" s="28" t="s">
        <v>18</v>
      </c>
      <c r="C20" s="33">
        <v>3000</v>
      </c>
      <c r="D20" s="33">
        <v>3000</v>
      </c>
      <c r="E20" s="33">
        <v>0</v>
      </c>
    </row>
    <row r="21" spans="2:5" ht="27.75" customHeight="1">
      <c r="B21" s="29" t="s">
        <v>20</v>
      </c>
      <c r="C21" s="33">
        <f>C22</f>
        <v>3000</v>
      </c>
      <c r="D21" s="33"/>
      <c r="E21" s="33"/>
    </row>
    <row r="22" spans="2:5" ht="41.25">
      <c r="B22" s="30" t="s">
        <v>21</v>
      </c>
      <c r="C22" s="33">
        <v>3000</v>
      </c>
      <c r="D22" s="33"/>
      <c r="E22" s="33"/>
    </row>
    <row r="23" spans="2:5" s="472" customFormat="1" ht="27.75" customHeight="1">
      <c r="B23" s="28" t="s">
        <v>672</v>
      </c>
      <c r="C23" s="33">
        <v>-3000</v>
      </c>
      <c r="D23" s="33">
        <v>-3000</v>
      </c>
      <c r="E23" s="33">
        <v>0</v>
      </c>
    </row>
  </sheetData>
  <sheetProtection selectLockedCells="1" selectUnlockedCells="1"/>
  <mergeCells count="10">
    <mergeCell ref="D1:E1"/>
    <mergeCell ref="B2:E2"/>
    <mergeCell ref="B3:E3"/>
    <mergeCell ref="B4:E4"/>
    <mergeCell ref="B9:E9"/>
    <mergeCell ref="B11:E13"/>
    <mergeCell ref="B14:C14"/>
    <mergeCell ref="B15:C15"/>
    <mergeCell ref="B16:B17"/>
    <mergeCell ref="C16:E16"/>
  </mergeCells>
  <printOptions/>
  <pageMargins left="0.7875" right="0.7875" top="0.7875" bottom="0.7875" header="0.5118110236220472" footer="0.5118110236220472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24"/>
  <sheetViews>
    <sheetView tabSelected="1" zoomScale="85" zoomScaleNormal="85" workbookViewId="0" topLeftCell="A1">
      <selection activeCell="B4" sqref="B4"/>
    </sheetView>
  </sheetViews>
  <sheetFormatPr defaultColWidth="9.00390625" defaultRowHeight="12.75"/>
  <cols>
    <col min="1" max="1" width="4.75390625" style="3" customWidth="1"/>
    <col min="2" max="2" width="61.75390625" style="3" customWidth="1"/>
    <col min="3" max="3" width="15.125" style="87" customWidth="1"/>
    <col min="4" max="4" width="11.75390625" style="87" customWidth="1"/>
    <col min="5" max="5" width="15.125" style="87" customWidth="1"/>
    <col min="6" max="16384" width="7.125" style="3" customWidth="1"/>
  </cols>
  <sheetData>
    <row r="1" spans="2:5" ht="12.75" customHeight="1">
      <c r="B1" s="5"/>
      <c r="C1" s="6"/>
      <c r="D1" s="7" t="s">
        <v>649</v>
      </c>
      <c r="E1" s="7"/>
    </row>
    <row r="2" spans="2:5" ht="12.75" customHeight="1">
      <c r="B2" s="8" t="s">
        <v>1</v>
      </c>
      <c r="C2" s="8"/>
      <c r="D2" s="8"/>
      <c r="E2" s="8"/>
    </row>
    <row r="3" spans="2:5" ht="12.75" customHeight="1">
      <c r="B3" s="8" t="s">
        <v>2</v>
      </c>
      <c r="C3" s="8"/>
      <c r="D3" s="8"/>
      <c r="E3" s="8"/>
    </row>
    <row r="4" spans="2:10" ht="12.75" customHeight="1">
      <c r="B4" s="9" t="s">
        <v>3</v>
      </c>
      <c r="C4" s="9"/>
      <c r="D4" s="9"/>
      <c r="E4" s="9"/>
      <c r="F4" s="154"/>
      <c r="G4" s="154"/>
      <c r="H4" s="154"/>
      <c r="I4" s="154"/>
      <c r="J4" s="154"/>
    </row>
    <row r="5" spans="2:3" ht="12.75" customHeight="1">
      <c r="B5" s="472"/>
      <c r="C5" s="501"/>
    </row>
    <row r="6" spans="2:3" ht="12.75" customHeight="1" hidden="1">
      <c r="B6" s="472"/>
      <c r="C6" s="501"/>
    </row>
    <row r="7" spans="2:5" ht="12.75" customHeight="1">
      <c r="B7" s="462"/>
      <c r="C7" s="151" t="s">
        <v>673</v>
      </c>
      <c r="D7" s="151"/>
      <c r="E7" s="151"/>
    </row>
    <row r="8" spans="2:5" ht="12.75" customHeight="1">
      <c r="B8" s="9" t="s">
        <v>46</v>
      </c>
      <c r="C8" s="9"/>
      <c r="D8" s="9"/>
      <c r="E8" s="9"/>
    </row>
    <row r="9" spans="2:5" ht="12.75" customHeight="1">
      <c r="B9" s="9" t="s">
        <v>5</v>
      </c>
      <c r="C9" s="9"/>
      <c r="D9" s="9"/>
      <c r="E9" s="9"/>
    </row>
    <row r="10" spans="2:8" ht="12.75" customHeight="1">
      <c r="B10" s="9" t="s">
        <v>6</v>
      </c>
      <c r="C10" s="9"/>
      <c r="D10" s="9"/>
      <c r="E10" s="9"/>
      <c r="F10" s="502"/>
      <c r="G10" s="502"/>
      <c r="H10" s="502"/>
    </row>
    <row r="11" spans="2:5" ht="12.75" customHeight="1">
      <c r="B11" s="37"/>
      <c r="C11" s="39"/>
      <c r="D11" s="39"/>
      <c r="E11" s="39"/>
    </row>
    <row r="12" spans="2:5" ht="12.75" customHeight="1">
      <c r="B12" s="15" t="s">
        <v>674</v>
      </c>
      <c r="C12" s="15"/>
      <c r="D12" s="15"/>
      <c r="E12" s="15"/>
    </row>
    <row r="13" spans="2:5" ht="12.75" customHeight="1">
      <c r="B13" s="15" t="s">
        <v>640</v>
      </c>
      <c r="C13" s="15"/>
      <c r="D13" s="15"/>
      <c r="E13" s="15"/>
    </row>
    <row r="14" spans="2:5" ht="12.75" customHeight="1">
      <c r="B14" s="464"/>
      <c r="C14" s="464"/>
      <c r="D14" s="39"/>
      <c r="E14" s="6" t="s">
        <v>181</v>
      </c>
    </row>
    <row r="15" spans="2:5" ht="46.5" customHeight="1">
      <c r="B15" s="19" t="s">
        <v>182</v>
      </c>
      <c r="C15" s="503" t="s">
        <v>48</v>
      </c>
      <c r="D15" s="503" t="s">
        <v>49</v>
      </c>
      <c r="E15" s="503" t="s">
        <v>50</v>
      </c>
    </row>
    <row r="16" spans="2:5" ht="14.25" customHeight="1">
      <c r="B16" s="504" t="s">
        <v>641</v>
      </c>
      <c r="C16" s="33">
        <v>789.1</v>
      </c>
      <c r="D16" s="33"/>
      <c r="E16" s="33"/>
    </row>
    <row r="17" spans="2:5" ht="14.25" customHeight="1">
      <c r="B17" s="504" t="s">
        <v>642</v>
      </c>
      <c r="C17" s="33">
        <v>20</v>
      </c>
      <c r="D17" s="33"/>
      <c r="E17" s="33"/>
    </row>
    <row r="18" spans="2:5" ht="14.25" customHeight="1">
      <c r="B18" s="504" t="s">
        <v>643</v>
      </c>
      <c r="C18" s="33">
        <v>886.2</v>
      </c>
      <c r="D18" s="33"/>
      <c r="E18" s="33"/>
    </row>
    <row r="19" spans="2:5" ht="14.25" customHeight="1">
      <c r="B19" s="358" t="s">
        <v>644</v>
      </c>
      <c r="C19" s="33">
        <v>1357</v>
      </c>
      <c r="D19" s="33"/>
      <c r="E19" s="33"/>
    </row>
    <row r="20" spans="2:5" ht="14.25" customHeight="1">
      <c r="B20" s="504" t="s">
        <v>645</v>
      </c>
      <c r="C20" s="33">
        <v>1621.4</v>
      </c>
      <c r="D20" s="33"/>
      <c r="E20" s="33"/>
    </row>
    <row r="21" spans="2:5" ht="14.25" customHeight="1">
      <c r="B21" s="504" t="s">
        <v>646</v>
      </c>
      <c r="C21" s="33">
        <v>111.3</v>
      </c>
      <c r="D21" s="33"/>
      <c r="E21" s="33"/>
    </row>
    <row r="22" spans="2:5" ht="15.75" customHeight="1">
      <c r="B22" s="504" t="s">
        <v>647</v>
      </c>
      <c r="C22" s="33"/>
      <c r="D22" s="33"/>
      <c r="E22" s="33"/>
    </row>
    <row r="23" spans="2:5" ht="15.75" customHeight="1">
      <c r="B23" s="504" t="s">
        <v>675</v>
      </c>
      <c r="C23" s="33">
        <v>602</v>
      </c>
      <c r="D23" s="33"/>
      <c r="E23" s="33"/>
    </row>
    <row r="24" spans="2:5" s="472" customFormat="1" ht="12.75" customHeight="1">
      <c r="B24" s="505" t="s">
        <v>648</v>
      </c>
      <c r="C24" s="22">
        <f>C16+C17+C18+C19+C20+C21+C22+C23</f>
        <v>5387.000000000001</v>
      </c>
      <c r="D24" s="22">
        <f>SUM(D16:D23)</f>
        <v>0</v>
      </c>
      <c r="E24" s="22">
        <f>SUM(E16:E23)</f>
        <v>0</v>
      </c>
    </row>
  </sheetData>
  <sheetProtection selectLockedCells="1" selectUnlockedCells="1"/>
  <mergeCells count="11">
    <mergeCell ref="D1:E1"/>
    <mergeCell ref="B2:E2"/>
    <mergeCell ref="B3:E3"/>
    <mergeCell ref="B4:E4"/>
    <mergeCell ref="C7:E7"/>
    <mergeCell ref="B8:E8"/>
    <mergeCell ref="B9:E9"/>
    <mergeCell ref="B10:E10"/>
    <mergeCell ref="B12:E12"/>
    <mergeCell ref="B13:E13"/>
    <mergeCell ref="B14:C14"/>
  </mergeCells>
  <printOptions/>
  <pageMargins left="0.7875" right="0.7875" top="0.7875" bottom="0.7875" header="0.5118110236220472" footer="0.5118110236220472"/>
  <pageSetup horizontalDpi="300" verticalDpi="300" orientation="portrait" paperSize="9" scale="77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39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" customWidth="1"/>
    <col min="2" max="2" width="61.75390625" style="3" customWidth="1"/>
    <col min="3" max="3" width="15.125" style="506" customWidth="1"/>
    <col min="4" max="4" width="11.75390625" style="506" customWidth="1"/>
    <col min="5" max="5" width="15.125" style="506" customWidth="1"/>
    <col min="6" max="16384" width="7.125" style="3" customWidth="1"/>
  </cols>
  <sheetData>
    <row r="1" spans="2:5" ht="12.75" customHeight="1">
      <c r="B1" s="5"/>
      <c r="C1" s="6"/>
      <c r="D1" s="7" t="s">
        <v>654</v>
      </c>
      <c r="E1" s="7"/>
    </row>
    <row r="2" spans="2:5" ht="12.75" customHeight="1">
      <c r="B2" s="8" t="s">
        <v>1</v>
      </c>
      <c r="C2" s="8"/>
      <c r="D2" s="8"/>
      <c r="E2" s="8"/>
    </row>
    <row r="3" spans="2:5" ht="12.75" customHeight="1">
      <c r="B3" s="8" t="s">
        <v>2</v>
      </c>
      <c r="C3" s="8"/>
      <c r="D3" s="8"/>
      <c r="E3" s="8"/>
    </row>
    <row r="4" spans="2:10" ht="12.75" customHeight="1">
      <c r="B4" s="9" t="s">
        <v>3</v>
      </c>
      <c r="C4" s="9"/>
      <c r="D4" s="9"/>
      <c r="E4" s="9"/>
      <c r="F4" s="154"/>
      <c r="G4" s="154"/>
      <c r="H4" s="154"/>
      <c r="I4" s="154"/>
      <c r="J4" s="154"/>
    </row>
    <row r="5" spans="2:3" ht="12.75" customHeight="1">
      <c r="B5" s="472"/>
      <c r="C5" s="477"/>
    </row>
    <row r="6" spans="2:5" ht="12.75" customHeight="1">
      <c r="B6" s="7" t="s">
        <v>676</v>
      </c>
      <c r="C6" s="7"/>
      <c r="D6" s="7"/>
      <c r="E6" s="7"/>
    </row>
    <row r="7" spans="2:5" ht="12.75" customHeight="1">
      <c r="B7" s="9" t="s">
        <v>46</v>
      </c>
      <c r="C7" s="9"/>
      <c r="D7" s="9"/>
      <c r="E7" s="9"/>
    </row>
    <row r="8" spans="2:5" ht="12.75" customHeight="1">
      <c r="B8" s="9" t="s">
        <v>5</v>
      </c>
      <c r="C8" s="9"/>
      <c r="D8" s="9"/>
      <c r="E8" s="9"/>
    </row>
    <row r="9" spans="2:8" ht="12.75" customHeight="1">
      <c r="B9" s="9" t="s">
        <v>6</v>
      </c>
      <c r="C9" s="9"/>
      <c r="D9" s="9"/>
      <c r="E9" s="9"/>
      <c r="F9" s="502"/>
      <c r="G9" s="502"/>
      <c r="H9" s="502"/>
    </row>
    <row r="10" spans="2:5" ht="12.75" customHeight="1">
      <c r="B10" s="37"/>
      <c r="C10" s="507"/>
      <c r="D10" s="507"/>
      <c r="E10" s="507"/>
    </row>
    <row r="11" spans="2:5" ht="12.75" customHeight="1">
      <c r="B11" s="508" t="s">
        <v>677</v>
      </c>
      <c r="C11" s="508"/>
      <c r="D11" s="508" t="s">
        <v>677</v>
      </c>
      <c r="E11" s="508"/>
    </row>
    <row r="12" spans="2:5" ht="12.75" customHeight="1">
      <c r="B12" s="15" t="s">
        <v>678</v>
      </c>
      <c r="C12" s="15"/>
      <c r="D12" s="15"/>
      <c r="E12" s="15"/>
    </row>
    <row r="13" spans="2:5" ht="12.75" customHeight="1">
      <c r="B13" s="464"/>
      <c r="C13" s="464"/>
      <c r="D13" s="507"/>
      <c r="E13" s="91" t="s">
        <v>181</v>
      </c>
    </row>
    <row r="14" spans="2:5" ht="46.5" customHeight="1">
      <c r="B14" s="19" t="s">
        <v>182</v>
      </c>
      <c r="C14" s="503" t="s">
        <v>48</v>
      </c>
      <c r="D14" s="503" t="s">
        <v>49</v>
      </c>
      <c r="E14" s="503" t="s">
        <v>50</v>
      </c>
    </row>
    <row r="15" spans="2:5" ht="14.25" customHeight="1">
      <c r="B15" s="504" t="s">
        <v>641</v>
      </c>
      <c r="C15" s="492">
        <v>59.8</v>
      </c>
      <c r="D15" s="492"/>
      <c r="E15" s="492"/>
    </row>
    <row r="16" spans="2:5" ht="14.25" customHeight="1">
      <c r="B16" s="504" t="s">
        <v>642</v>
      </c>
      <c r="C16" s="492">
        <v>873.5</v>
      </c>
      <c r="D16" s="492"/>
      <c r="E16" s="492"/>
    </row>
    <row r="17" spans="2:5" ht="14.25" customHeight="1">
      <c r="B17" s="504" t="s">
        <v>643</v>
      </c>
      <c r="C17" s="492">
        <v>223.4</v>
      </c>
      <c r="D17" s="492"/>
      <c r="E17" s="492"/>
    </row>
    <row r="18" spans="2:5" ht="14.25" customHeight="1">
      <c r="B18" s="358" t="s">
        <v>644</v>
      </c>
      <c r="C18" s="492">
        <v>497.5</v>
      </c>
      <c r="D18" s="492"/>
      <c r="E18" s="492"/>
    </row>
    <row r="19" spans="2:5" ht="14.25" customHeight="1">
      <c r="B19" s="504" t="s">
        <v>645</v>
      </c>
      <c r="C19" s="492"/>
      <c r="D19" s="492"/>
      <c r="E19" s="492"/>
    </row>
    <row r="20" spans="2:5" ht="14.25" customHeight="1">
      <c r="B20" s="504" t="s">
        <v>646</v>
      </c>
      <c r="C20" s="492">
        <v>325.8</v>
      </c>
      <c r="D20" s="492"/>
      <c r="E20" s="492"/>
    </row>
    <row r="21" spans="2:5" ht="15.75" customHeight="1">
      <c r="B21" s="504" t="s">
        <v>647</v>
      </c>
      <c r="C21" s="492">
        <v>468.5</v>
      </c>
      <c r="D21" s="492"/>
      <c r="E21" s="492"/>
    </row>
    <row r="22" spans="2:5" ht="15.75" customHeight="1">
      <c r="B22" s="504" t="s">
        <v>675</v>
      </c>
      <c r="C22" s="492">
        <v>136.7</v>
      </c>
      <c r="D22" s="492"/>
      <c r="E22" s="492"/>
    </row>
    <row r="23" spans="2:5" s="472" customFormat="1" ht="12.75" customHeight="1">
      <c r="B23" s="505" t="s">
        <v>648</v>
      </c>
      <c r="C23" s="22">
        <f>SUM(C15:C22)</f>
        <v>2585.2</v>
      </c>
      <c r="D23" s="25">
        <f>SUM(D15:D22)</f>
        <v>0</v>
      </c>
      <c r="E23" s="25">
        <f>SUM(E15:E22)</f>
        <v>0</v>
      </c>
    </row>
    <row r="24" ht="14.25"/>
    <row r="25" spans="2:5" ht="12.75" customHeight="1">
      <c r="B25" s="508" t="s">
        <v>677</v>
      </c>
      <c r="C25" s="508"/>
      <c r="D25" s="508" t="s">
        <v>677</v>
      </c>
      <c r="E25" s="508"/>
    </row>
    <row r="26" spans="2:5" ht="12.75" customHeight="1">
      <c r="B26" s="15" t="s">
        <v>679</v>
      </c>
      <c r="C26" s="15"/>
      <c r="D26" s="15"/>
      <c r="E26" s="15"/>
    </row>
    <row r="27" spans="2:5" ht="12.75" customHeight="1">
      <c r="B27" s="464"/>
      <c r="C27" s="464"/>
      <c r="D27" s="507"/>
      <c r="E27" s="91" t="s">
        <v>181</v>
      </c>
    </row>
    <row r="28" spans="2:5" ht="12.75" customHeight="1">
      <c r="B28" s="19" t="s">
        <v>182</v>
      </c>
      <c r="C28" s="503" t="s">
        <v>48</v>
      </c>
      <c r="D28" s="503" t="s">
        <v>49</v>
      </c>
      <c r="E28" s="503" t="s">
        <v>50</v>
      </c>
    </row>
    <row r="29" spans="2:5" ht="12.75" customHeight="1">
      <c r="B29" s="504" t="s">
        <v>641</v>
      </c>
      <c r="C29" s="492">
        <v>6.8</v>
      </c>
      <c r="D29" s="492"/>
      <c r="E29" s="492"/>
    </row>
    <row r="30" spans="2:5" ht="12.75" customHeight="1">
      <c r="B30" s="504" t="s">
        <v>642</v>
      </c>
      <c r="C30" s="492">
        <v>27</v>
      </c>
      <c r="D30" s="492"/>
      <c r="E30" s="492"/>
    </row>
    <row r="31" spans="2:5" ht="12.75" customHeight="1">
      <c r="B31" s="504" t="s">
        <v>643</v>
      </c>
      <c r="C31" s="492"/>
      <c r="D31" s="492"/>
      <c r="E31" s="492"/>
    </row>
    <row r="32" spans="2:5" ht="12.75" customHeight="1">
      <c r="B32" s="358" t="s">
        <v>644</v>
      </c>
      <c r="C32" s="492"/>
      <c r="D32" s="492"/>
      <c r="E32" s="492"/>
    </row>
    <row r="33" spans="2:5" ht="12.75" customHeight="1">
      <c r="B33" s="504" t="s">
        <v>645</v>
      </c>
      <c r="C33" s="492"/>
      <c r="D33" s="492"/>
      <c r="E33" s="492"/>
    </row>
    <row r="34" spans="2:5" ht="12.75" customHeight="1">
      <c r="B34" s="504" t="s">
        <v>646</v>
      </c>
      <c r="C34" s="492"/>
      <c r="D34" s="492"/>
      <c r="E34" s="492"/>
    </row>
    <row r="35" spans="2:5" ht="12.75" customHeight="1">
      <c r="B35" s="504" t="s">
        <v>647</v>
      </c>
      <c r="C35" s="492"/>
      <c r="D35" s="492"/>
      <c r="E35" s="492"/>
    </row>
    <row r="36" spans="2:5" ht="12.75" customHeight="1">
      <c r="B36" s="504" t="s">
        <v>675</v>
      </c>
      <c r="C36" s="492">
        <v>116.2</v>
      </c>
      <c r="D36" s="492"/>
      <c r="E36" s="492"/>
    </row>
    <row r="37" spans="2:5" ht="12.75" customHeight="1">
      <c r="B37" s="505" t="s">
        <v>648</v>
      </c>
      <c r="C37" s="22">
        <f>SUM(C29:C36)</f>
        <v>150</v>
      </c>
      <c r="D37" s="25">
        <f>SUM(D29:D36)</f>
        <v>0</v>
      </c>
      <c r="E37" s="25">
        <f>SUM(E29:E36)</f>
        <v>0</v>
      </c>
    </row>
    <row r="38" spans="2:5" ht="12.75" customHeight="1">
      <c r="B38" s="462"/>
      <c r="C38" s="507"/>
      <c r="D38" s="507"/>
      <c r="E38" s="507"/>
    </row>
    <row r="39" spans="2:5" ht="12.75" customHeight="1">
      <c r="B39" s="509"/>
      <c r="C39" s="510"/>
      <c r="D39" s="510"/>
      <c r="E39" s="510"/>
    </row>
  </sheetData>
  <sheetProtection selectLockedCells="1" selectUnlockedCells="1"/>
  <mergeCells count="14">
    <mergeCell ref="D1:E1"/>
    <mergeCell ref="B2:E2"/>
    <mergeCell ref="B3:E3"/>
    <mergeCell ref="B4:E4"/>
    <mergeCell ref="B6:E6"/>
    <mergeCell ref="B7:E7"/>
    <mergeCell ref="B8:E8"/>
    <mergeCell ref="B9:E9"/>
    <mergeCell ref="B11:E11"/>
    <mergeCell ref="B12:E12"/>
    <mergeCell ref="B13:C13"/>
    <mergeCell ref="B25:E25"/>
    <mergeCell ref="B26:E26"/>
    <mergeCell ref="B27:C27"/>
  </mergeCells>
  <printOptions/>
  <pageMargins left="0.7875" right="0.7875" top="0.7875" bottom="0.7875" header="0.5118110236220472" footer="0.5118110236220472"/>
  <pageSetup horizontalDpi="300" verticalDpi="3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J202"/>
  <sheetViews>
    <sheetView zoomScale="85" zoomScaleNormal="85" workbookViewId="0" topLeftCell="A60">
      <selection activeCell="C23" sqref="C23"/>
    </sheetView>
  </sheetViews>
  <sheetFormatPr defaultColWidth="9.00390625" defaultRowHeight="12.75"/>
  <cols>
    <col min="1" max="1" width="27.625" style="36" customWidth="1"/>
    <col min="2" max="2" width="87.75390625" style="37" customWidth="1"/>
    <col min="3" max="3" width="14.625" style="38" customWidth="1"/>
    <col min="4" max="4" width="14.625" style="39" customWidth="1"/>
    <col min="5" max="5" width="15.50390625" style="39" customWidth="1"/>
    <col min="6" max="6" width="7.75390625" style="36" customWidth="1"/>
    <col min="7" max="7" width="16.50390625" style="36" customWidth="1"/>
    <col min="8" max="9" width="10.50390625" style="36" customWidth="1"/>
    <col min="10" max="10" width="9.125" style="36" customWidth="1"/>
    <col min="11" max="16384" width="7.75390625" style="36" customWidth="1"/>
  </cols>
  <sheetData>
    <row r="1" spans="1:5" ht="12.75" customHeight="1">
      <c r="A1" s="40"/>
      <c r="B1" s="5"/>
      <c r="C1" s="6"/>
      <c r="D1" s="7" t="s">
        <v>44</v>
      </c>
      <c r="E1" s="7"/>
    </row>
    <row r="2" spans="1:5" ht="12.75" customHeight="1">
      <c r="A2" s="40"/>
      <c r="B2" s="8" t="s">
        <v>1</v>
      </c>
      <c r="C2" s="8"/>
      <c r="D2" s="8"/>
      <c r="E2" s="8"/>
    </row>
    <row r="3" spans="1:5" ht="12.75" customHeight="1">
      <c r="A3" s="40"/>
      <c r="B3" s="8" t="s">
        <v>2</v>
      </c>
      <c r="C3" s="8"/>
      <c r="D3" s="8"/>
      <c r="E3" s="8"/>
    </row>
    <row r="4" spans="1:5" ht="12.75" customHeight="1">
      <c r="A4" s="40"/>
      <c r="B4" s="9" t="s">
        <v>3</v>
      </c>
      <c r="C4" s="9"/>
      <c r="D4" s="9"/>
      <c r="E4" s="9"/>
    </row>
    <row r="5" spans="1:5" ht="12.75" customHeight="1">
      <c r="A5" s="40"/>
      <c r="B5" s="41"/>
      <c r="C5" s="42"/>
      <c r="E5" s="43"/>
    </row>
    <row r="6" spans="1:5" ht="14.25" customHeight="1">
      <c r="A6" s="40"/>
      <c r="B6" s="41"/>
      <c r="C6" s="42"/>
      <c r="E6" s="43" t="s">
        <v>45</v>
      </c>
    </row>
    <row r="7" spans="1:5" ht="14.25" customHeight="1">
      <c r="A7" s="9" t="s">
        <v>46</v>
      </c>
      <c r="B7" s="9"/>
      <c r="C7" s="9"/>
      <c r="D7" s="9"/>
      <c r="E7" s="9"/>
    </row>
    <row r="8" spans="1:5" ht="14.25" customHeight="1">
      <c r="A8" s="9" t="s">
        <v>5</v>
      </c>
      <c r="B8" s="9"/>
      <c r="C8" s="9"/>
      <c r="D8" s="9"/>
      <c r="E8" s="9"/>
    </row>
    <row r="9" spans="1:5" ht="14.25" customHeight="1">
      <c r="A9" s="9" t="s">
        <v>6</v>
      </c>
      <c r="B9" s="9"/>
      <c r="C9" s="9"/>
      <c r="D9" s="9"/>
      <c r="E9" s="9"/>
    </row>
    <row r="10" ht="14.25" customHeight="1">
      <c r="A10" s="40"/>
    </row>
    <row r="11" spans="1:5" ht="14.25" customHeight="1">
      <c r="A11" s="44" t="s">
        <v>47</v>
      </c>
      <c r="B11" s="44"/>
      <c r="C11" s="44"/>
      <c r="D11" s="44"/>
      <c r="E11" s="44"/>
    </row>
    <row r="12" spans="1:4" ht="14.25" customHeight="1">
      <c r="A12" s="45"/>
      <c r="B12" s="46"/>
      <c r="C12" s="16"/>
      <c r="D12" s="16"/>
    </row>
    <row r="13" spans="1:5" ht="17.25" customHeight="1">
      <c r="A13" s="47" t="s">
        <v>10</v>
      </c>
      <c r="B13" s="48" t="s">
        <v>11</v>
      </c>
      <c r="C13" s="48"/>
      <c r="D13" s="49" t="s">
        <v>9</v>
      </c>
      <c r="E13" s="49"/>
    </row>
    <row r="14" spans="1:5" s="50" customFormat="1" ht="21.75" customHeight="1">
      <c r="A14" s="47"/>
      <c r="B14" s="48"/>
      <c r="C14" s="48" t="s">
        <v>48</v>
      </c>
      <c r="D14" s="48" t="s">
        <v>49</v>
      </c>
      <c r="E14" s="48" t="s">
        <v>50</v>
      </c>
    </row>
    <row r="15" spans="1:10" s="50" customFormat="1" ht="15.75" customHeight="1">
      <c r="A15" s="47"/>
      <c r="B15" s="48" t="s">
        <v>51</v>
      </c>
      <c r="C15" s="51">
        <f>C16+C33</f>
        <v>330918.4</v>
      </c>
      <c r="D15" s="51">
        <f>D16+D33</f>
        <v>251518.19999999998</v>
      </c>
      <c r="E15" s="51">
        <f>E16+E33</f>
        <v>233021</v>
      </c>
      <c r="G15" s="52"/>
      <c r="H15" s="53"/>
      <c r="I15" s="53"/>
      <c r="J15" s="53"/>
    </row>
    <row r="16" spans="1:7" s="50" customFormat="1" ht="15.75" customHeight="1">
      <c r="A16" s="47" t="s">
        <v>52</v>
      </c>
      <c r="B16" s="54" t="s">
        <v>53</v>
      </c>
      <c r="C16" s="51">
        <f>C17+C25</f>
        <v>128202.5</v>
      </c>
      <c r="D16" s="51">
        <f>D17+D25</f>
        <v>91979</v>
      </c>
      <c r="E16" s="51">
        <f>E17+E25</f>
        <v>95637</v>
      </c>
      <c r="G16" s="55"/>
    </row>
    <row r="17" spans="1:7" s="50" customFormat="1" ht="15.75" customHeight="1">
      <c r="A17" s="47"/>
      <c r="B17" s="48" t="s">
        <v>54</v>
      </c>
      <c r="C17" s="51">
        <f>C18+C19+C20+C21+C23+C24+C22</f>
        <v>89486.2</v>
      </c>
      <c r="D17" s="51">
        <f>D18+D19+D20+D21+D23+D24+D22</f>
        <v>83819</v>
      </c>
      <c r="E17" s="51">
        <f>E18+E19+E20+E21+E23+E24+E22</f>
        <v>87477</v>
      </c>
      <c r="G17" s="55"/>
    </row>
    <row r="18" spans="1:9" ht="15.75" customHeight="1">
      <c r="A18" s="56" t="s">
        <v>55</v>
      </c>
      <c r="B18" s="57" t="s">
        <v>56</v>
      </c>
      <c r="C18" s="58">
        <v>66368</v>
      </c>
      <c r="D18" s="59">
        <v>69619</v>
      </c>
      <c r="E18" s="59">
        <v>73267</v>
      </c>
      <c r="H18" s="60"/>
      <c r="I18" s="60"/>
    </row>
    <row r="19" spans="1:10" ht="31.5" customHeight="1">
      <c r="A19" s="61" t="s">
        <v>57</v>
      </c>
      <c r="B19" s="62" t="s">
        <v>58</v>
      </c>
      <c r="C19" s="59">
        <v>8000</v>
      </c>
      <c r="D19" s="59">
        <v>8000</v>
      </c>
      <c r="E19" s="59">
        <v>8000</v>
      </c>
      <c r="G19" s="50"/>
      <c r="H19" s="63"/>
      <c r="I19" s="63"/>
      <c r="J19" s="63"/>
    </row>
    <row r="20" spans="1:9" ht="15.75" customHeight="1">
      <c r="A20" s="64" t="s">
        <v>59</v>
      </c>
      <c r="B20" s="62" t="s">
        <v>60</v>
      </c>
      <c r="C20" s="58">
        <v>36.7</v>
      </c>
      <c r="D20" s="59"/>
      <c r="E20" s="59"/>
      <c r="H20" s="65"/>
      <c r="I20" s="65"/>
    </row>
    <row r="21" spans="1:9" ht="18" customHeight="1">
      <c r="A21" s="56" t="s">
        <v>61</v>
      </c>
      <c r="B21" s="66" t="s">
        <v>62</v>
      </c>
      <c r="C21" s="58">
        <v>7283</v>
      </c>
      <c r="D21" s="59">
        <v>490</v>
      </c>
      <c r="E21" s="59">
        <v>490</v>
      </c>
      <c r="H21" s="65"/>
      <c r="I21" s="65"/>
    </row>
    <row r="22" spans="1:9" ht="18" customHeight="1">
      <c r="A22" s="56" t="s">
        <v>63</v>
      </c>
      <c r="B22" s="66" t="s">
        <v>64</v>
      </c>
      <c r="C22" s="58">
        <f>6271.5+27</f>
        <v>6298.5</v>
      </c>
      <c r="D22" s="59">
        <v>4200</v>
      </c>
      <c r="E22" s="59">
        <v>4200</v>
      </c>
      <c r="H22" s="65"/>
      <c r="I22" s="65"/>
    </row>
    <row r="23" spans="1:8" ht="27.75" customHeight="1">
      <c r="A23" s="56" t="s">
        <v>65</v>
      </c>
      <c r="B23" s="57" t="s">
        <v>66</v>
      </c>
      <c r="C23" s="58">
        <v>600</v>
      </c>
      <c r="D23" s="59">
        <v>610</v>
      </c>
      <c r="E23" s="59">
        <v>620</v>
      </c>
      <c r="H23" s="65"/>
    </row>
    <row r="24" spans="1:10" ht="27.75" customHeight="1">
      <c r="A24" s="56" t="s">
        <v>67</v>
      </c>
      <c r="B24" s="67" t="s">
        <v>68</v>
      </c>
      <c r="C24" s="58">
        <v>900</v>
      </c>
      <c r="D24" s="59">
        <v>900</v>
      </c>
      <c r="E24" s="59">
        <v>900</v>
      </c>
      <c r="H24" s="65"/>
      <c r="I24" s="65"/>
      <c r="J24" s="65"/>
    </row>
    <row r="25" spans="1:10" ht="15.75" customHeight="1">
      <c r="A25" s="68"/>
      <c r="B25" s="48" t="s">
        <v>69</v>
      </c>
      <c r="C25" s="51">
        <f>C26+C27+C30+C31+C32+C29+C28</f>
        <v>38716.3</v>
      </c>
      <c r="D25" s="51">
        <f>D26+D27+D30+D31+D32+D29</f>
        <v>8160</v>
      </c>
      <c r="E25" s="51">
        <f>E26+E27+E30+E31+E32+E29</f>
        <v>8160</v>
      </c>
      <c r="H25" s="65"/>
      <c r="I25" s="65"/>
      <c r="J25" s="65"/>
    </row>
    <row r="26" spans="1:10" ht="54" customHeight="1">
      <c r="A26" s="61" t="s">
        <v>70</v>
      </c>
      <c r="B26" s="66" t="s">
        <v>71</v>
      </c>
      <c r="C26" s="58">
        <v>10548.2</v>
      </c>
      <c r="D26" s="59">
        <v>7905</v>
      </c>
      <c r="E26" s="59">
        <v>7905</v>
      </c>
      <c r="H26" s="65"/>
      <c r="I26" s="65"/>
      <c r="J26" s="65"/>
    </row>
    <row r="27" spans="1:8" ht="15.75" customHeight="1">
      <c r="A27" s="56" t="s">
        <v>72</v>
      </c>
      <c r="B27" s="69" t="s">
        <v>73</v>
      </c>
      <c r="C27" s="58">
        <v>117</v>
      </c>
      <c r="D27" s="58">
        <v>90</v>
      </c>
      <c r="E27" s="59">
        <v>90</v>
      </c>
      <c r="H27" s="65"/>
    </row>
    <row r="28" spans="1:8" ht="18">
      <c r="A28" s="56" t="s">
        <v>74</v>
      </c>
      <c r="B28" s="70" t="s">
        <v>75</v>
      </c>
      <c r="C28" s="58">
        <v>960</v>
      </c>
      <c r="D28" s="58"/>
      <c r="E28" s="59"/>
      <c r="H28" s="65"/>
    </row>
    <row r="29" spans="1:8" ht="53.25">
      <c r="A29" s="56" t="s">
        <v>76</v>
      </c>
      <c r="B29" s="71" t="s">
        <v>77</v>
      </c>
      <c r="C29" s="58">
        <v>12484.1</v>
      </c>
      <c r="D29" s="58"/>
      <c r="E29" s="59"/>
      <c r="H29" s="65"/>
    </row>
    <row r="30" spans="1:5" ht="38.25" customHeight="1">
      <c r="A30" s="61" t="s">
        <v>78</v>
      </c>
      <c r="B30" s="66" t="s">
        <v>79</v>
      </c>
      <c r="C30" s="58">
        <v>14425</v>
      </c>
      <c r="D30" s="58"/>
      <c r="E30" s="59"/>
    </row>
    <row r="31" spans="1:10" ht="15.75" customHeight="1">
      <c r="A31" s="68" t="s">
        <v>80</v>
      </c>
      <c r="B31" s="72" t="s">
        <v>81</v>
      </c>
      <c r="C31" s="58">
        <v>110</v>
      </c>
      <c r="D31" s="58">
        <v>110</v>
      </c>
      <c r="E31" s="59">
        <v>110</v>
      </c>
      <c r="H31" s="60"/>
      <c r="I31" s="60"/>
      <c r="J31" s="60"/>
    </row>
    <row r="32" spans="1:5" ht="15.75" customHeight="1">
      <c r="A32" s="68" t="s">
        <v>82</v>
      </c>
      <c r="B32" s="72" t="s">
        <v>83</v>
      </c>
      <c r="C32" s="58">
        <v>72</v>
      </c>
      <c r="D32" s="58">
        <v>55</v>
      </c>
      <c r="E32" s="59">
        <v>55</v>
      </c>
    </row>
    <row r="33" spans="1:5" s="50" customFormat="1" ht="15.75" customHeight="1">
      <c r="A33" s="73" t="s">
        <v>84</v>
      </c>
      <c r="B33" s="54" t="s">
        <v>85</v>
      </c>
      <c r="C33" s="51">
        <f>C34+C89</f>
        <v>202715.9</v>
      </c>
      <c r="D33" s="51">
        <f>D34+D89</f>
        <v>159539.19999999998</v>
      </c>
      <c r="E33" s="51">
        <f>E34+E89</f>
        <v>137384</v>
      </c>
    </row>
    <row r="34" spans="1:10" ht="31.5" customHeight="1">
      <c r="A34" s="73" t="s">
        <v>86</v>
      </c>
      <c r="B34" s="54" t="s">
        <v>87</v>
      </c>
      <c r="C34" s="51">
        <f>C35+C38+C61+C83</f>
        <v>196979.6</v>
      </c>
      <c r="D34" s="51">
        <f>D35+D38+D61+D83</f>
        <v>154259.19999999998</v>
      </c>
      <c r="E34" s="51">
        <f>E35+E38+E61+E83</f>
        <v>132104</v>
      </c>
      <c r="H34" s="60"/>
      <c r="I34" s="60"/>
      <c r="J34" s="60"/>
    </row>
    <row r="35" spans="1:10" s="50" customFormat="1" ht="15.75" customHeight="1">
      <c r="A35" s="47" t="s">
        <v>88</v>
      </c>
      <c r="B35" s="74" t="s">
        <v>89</v>
      </c>
      <c r="C35" s="51">
        <f>C36+C37</f>
        <v>13961</v>
      </c>
      <c r="D35" s="51">
        <f>D36</f>
        <v>8164</v>
      </c>
      <c r="E35" s="51">
        <f>E36</f>
        <v>3959</v>
      </c>
      <c r="H35" s="53"/>
      <c r="I35" s="53"/>
      <c r="J35" s="53"/>
    </row>
    <row r="36" spans="1:10" ht="31.5" customHeight="1">
      <c r="A36" s="56" t="s">
        <v>90</v>
      </c>
      <c r="B36" s="66" t="s">
        <v>91</v>
      </c>
      <c r="C36" s="58">
        <v>13158</v>
      </c>
      <c r="D36" s="58">
        <v>8164</v>
      </c>
      <c r="E36" s="59">
        <v>3959</v>
      </c>
      <c r="H36" s="60"/>
      <c r="I36" s="60"/>
      <c r="J36" s="60"/>
    </row>
    <row r="37" spans="1:10" ht="18">
      <c r="A37" s="56" t="s">
        <v>92</v>
      </c>
      <c r="B37" s="66" t="s">
        <v>93</v>
      </c>
      <c r="C37" s="58">
        <v>803</v>
      </c>
      <c r="D37" s="58"/>
      <c r="E37" s="59"/>
      <c r="H37" s="60"/>
      <c r="I37" s="60"/>
      <c r="J37" s="60"/>
    </row>
    <row r="38" spans="1:10" ht="26.25" customHeight="1">
      <c r="A38" s="47" t="s">
        <v>94</v>
      </c>
      <c r="B38" s="74" t="s">
        <v>95</v>
      </c>
      <c r="C38" s="51">
        <f>C39+C47+C54+C41+C48+C44+C51+C60+C40</f>
        <v>67077.6</v>
      </c>
      <c r="D38" s="51">
        <f>D39+D47+D54+D41+D48+D44+D51+D40</f>
        <v>48659.3</v>
      </c>
      <c r="E38" s="51">
        <f>E39+E47+E54+E41+E48+E44+E51+E40</f>
        <v>32872.8</v>
      </c>
      <c r="H38" s="60"/>
      <c r="I38" s="60"/>
      <c r="J38" s="60"/>
    </row>
    <row r="39" spans="1:5" ht="54" customHeight="1">
      <c r="A39" s="56" t="s">
        <v>96</v>
      </c>
      <c r="B39" s="66" t="s">
        <v>97</v>
      </c>
      <c r="C39" s="58">
        <v>44800</v>
      </c>
      <c r="D39" s="58">
        <v>22000</v>
      </c>
      <c r="E39" s="59">
        <v>22000</v>
      </c>
    </row>
    <row r="40" spans="1:5" ht="28.5">
      <c r="A40" s="75" t="s">
        <v>98</v>
      </c>
      <c r="B40" s="71" t="s">
        <v>99</v>
      </c>
      <c r="C40" s="58">
        <v>9284</v>
      </c>
      <c r="D40" s="58">
        <v>18716</v>
      </c>
      <c r="E40" s="59"/>
    </row>
    <row r="41" spans="1:5" ht="45" customHeight="1">
      <c r="A41" s="56" t="s">
        <v>100</v>
      </c>
      <c r="B41" s="66" t="s">
        <v>101</v>
      </c>
      <c r="C41" s="58">
        <v>3876.3</v>
      </c>
      <c r="D41" s="58">
        <f>D42+D43</f>
        <v>0</v>
      </c>
      <c r="E41" s="58">
        <f>E42+E43</f>
        <v>0</v>
      </c>
    </row>
    <row r="42" spans="1:5" ht="18" customHeight="1" hidden="1">
      <c r="A42" s="56"/>
      <c r="B42" s="76" t="s">
        <v>102</v>
      </c>
      <c r="C42" s="58">
        <v>3921.6</v>
      </c>
      <c r="D42" s="58"/>
      <c r="E42" s="59"/>
    </row>
    <row r="43" spans="1:5" ht="18" customHeight="1" hidden="1">
      <c r="A43" s="56"/>
      <c r="B43" s="76" t="s">
        <v>103</v>
      </c>
      <c r="C43" s="58">
        <v>39.6</v>
      </c>
      <c r="D43" s="58"/>
      <c r="E43" s="59"/>
    </row>
    <row r="44" spans="1:8" ht="41.25">
      <c r="A44" s="56" t="s">
        <v>104</v>
      </c>
      <c r="B44" s="71" t="s">
        <v>105</v>
      </c>
      <c r="C44" s="58">
        <f>C45+C46</f>
        <v>387.4</v>
      </c>
      <c r="D44" s="58">
        <f>D45+D46</f>
        <v>1671.9</v>
      </c>
      <c r="E44" s="58">
        <f>E45+E46</f>
        <v>0</v>
      </c>
      <c r="H44" s="36">
        <f>D39+D44+D47+D48+D55+9284</f>
        <v>39227.3</v>
      </c>
    </row>
    <row r="45" spans="1:5" ht="18" hidden="1">
      <c r="A45" s="56"/>
      <c r="B45" s="76" t="s">
        <v>102</v>
      </c>
      <c r="C45" s="58">
        <v>383.5</v>
      </c>
      <c r="D45" s="58">
        <v>1655.2</v>
      </c>
      <c r="E45" s="59"/>
    </row>
    <row r="46" spans="1:5" ht="18" hidden="1">
      <c r="A46" s="56"/>
      <c r="B46" s="76" t="s">
        <v>103</v>
      </c>
      <c r="C46" s="58">
        <v>3.9</v>
      </c>
      <c r="D46" s="58">
        <v>16.7</v>
      </c>
      <c r="E46" s="59"/>
    </row>
    <row r="47" spans="1:5" ht="31.5" customHeight="1">
      <c r="A47" s="56" t="s">
        <v>106</v>
      </c>
      <c r="B47" s="71" t="s">
        <v>107</v>
      </c>
      <c r="C47" s="58">
        <v>284</v>
      </c>
      <c r="D47" s="58">
        <v>155.3</v>
      </c>
      <c r="E47" s="59">
        <v>154.9</v>
      </c>
    </row>
    <row r="48" spans="1:5" ht="45" customHeight="1">
      <c r="A48" s="75" t="s">
        <v>108</v>
      </c>
      <c r="B48" s="71" t="s">
        <v>109</v>
      </c>
      <c r="C48" s="58">
        <f>C49+C50</f>
        <v>3934.7</v>
      </c>
      <c r="D48" s="58">
        <f>D49+D50</f>
        <v>3863.7999999999997</v>
      </c>
      <c r="E48" s="58">
        <f>E49+E50</f>
        <v>4008.6000000000004</v>
      </c>
    </row>
    <row r="49" spans="1:5" ht="18" customHeight="1" hidden="1">
      <c r="A49" s="75"/>
      <c r="B49" s="76" t="s">
        <v>102</v>
      </c>
      <c r="C49" s="58">
        <v>3580.6</v>
      </c>
      <c r="D49" s="58">
        <v>3516.1</v>
      </c>
      <c r="E49" s="59">
        <v>3647.8</v>
      </c>
    </row>
    <row r="50" spans="1:5" ht="18" customHeight="1" hidden="1">
      <c r="A50" s="75"/>
      <c r="B50" s="76" t="s">
        <v>103</v>
      </c>
      <c r="C50" s="58">
        <v>354.1</v>
      </c>
      <c r="D50" s="58">
        <v>347.7</v>
      </c>
      <c r="E50" s="59">
        <v>360.8</v>
      </c>
    </row>
    <row r="51" spans="1:5" ht="28.5">
      <c r="A51" s="75" t="s">
        <v>110</v>
      </c>
      <c r="B51" s="76" t="s">
        <v>111</v>
      </c>
      <c r="C51" s="58">
        <f>C52+C53</f>
        <v>610.6</v>
      </c>
      <c r="D51" s="58">
        <f>D52+D53</f>
        <v>0</v>
      </c>
      <c r="E51" s="58">
        <f>E52+E53</f>
        <v>450</v>
      </c>
    </row>
    <row r="52" spans="1:5" ht="18" hidden="1">
      <c r="A52" s="75"/>
      <c r="B52" s="76" t="s">
        <v>102</v>
      </c>
      <c r="C52" s="58"/>
      <c r="D52" s="58"/>
      <c r="E52" s="59"/>
    </row>
    <row r="53" spans="1:5" ht="18" hidden="1">
      <c r="A53" s="75"/>
      <c r="B53" s="76" t="s">
        <v>103</v>
      </c>
      <c r="C53" s="58">
        <v>610.6</v>
      </c>
      <c r="D53" s="58"/>
      <c r="E53" s="59">
        <v>450</v>
      </c>
    </row>
    <row r="54" spans="1:5" ht="18" customHeight="1">
      <c r="A54" s="56" t="s">
        <v>112</v>
      </c>
      <c r="B54" s="66" t="s">
        <v>113</v>
      </c>
      <c r="C54" s="58">
        <f>C55+C56+C57+C58+C59</f>
        <v>2338.9</v>
      </c>
      <c r="D54" s="58">
        <f>D55+D56+D57+D58+D59+D60</f>
        <v>2252.3</v>
      </c>
      <c r="E54" s="58">
        <f>E55+E56+E57+E58+E59+E60</f>
        <v>6259.299999999999</v>
      </c>
    </row>
    <row r="55" spans="1:5" ht="27.75" customHeight="1">
      <c r="A55" s="77" t="s">
        <v>112</v>
      </c>
      <c r="B55" s="78" t="s">
        <v>114</v>
      </c>
      <c r="C55" s="58">
        <v>2258.9</v>
      </c>
      <c r="D55" s="58">
        <v>2252.3</v>
      </c>
      <c r="E55" s="59">
        <v>2220.2</v>
      </c>
    </row>
    <row r="56" spans="1:5" ht="18" customHeight="1" hidden="1">
      <c r="A56" s="77" t="s">
        <v>112</v>
      </c>
      <c r="B56" s="78" t="s">
        <v>115</v>
      </c>
      <c r="C56" s="79"/>
      <c r="D56" s="58"/>
      <c r="E56" s="59"/>
    </row>
    <row r="57" spans="1:5" ht="40.5" customHeight="1">
      <c r="A57" s="77" t="s">
        <v>112</v>
      </c>
      <c r="B57" s="78" t="s">
        <v>116</v>
      </c>
      <c r="C57" s="79">
        <v>80</v>
      </c>
      <c r="D57" s="58">
        <v>0</v>
      </c>
      <c r="E57" s="59">
        <v>0</v>
      </c>
    </row>
    <row r="58" spans="1:5" ht="40.5" customHeight="1">
      <c r="A58" s="77" t="s">
        <v>112</v>
      </c>
      <c r="B58" s="80" t="s">
        <v>117</v>
      </c>
      <c r="C58" s="79">
        <v>0</v>
      </c>
      <c r="D58" s="58">
        <v>0</v>
      </c>
      <c r="E58" s="59">
        <v>3998.7</v>
      </c>
    </row>
    <row r="59" spans="1:5" ht="40.5" customHeight="1">
      <c r="A59" s="77" t="s">
        <v>112</v>
      </c>
      <c r="B59" s="80" t="s">
        <v>118</v>
      </c>
      <c r="C59" s="79">
        <v>0</v>
      </c>
      <c r="D59" s="58">
        <v>0</v>
      </c>
      <c r="E59" s="59">
        <v>40.4</v>
      </c>
    </row>
    <row r="60" spans="1:5" ht="40.5" customHeight="1">
      <c r="A60" s="77" t="s">
        <v>119</v>
      </c>
      <c r="B60" s="80" t="s">
        <v>120</v>
      </c>
      <c r="C60" s="79">
        <v>1561.7</v>
      </c>
      <c r="D60" s="58">
        <v>0</v>
      </c>
      <c r="E60" s="59">
        <v>0</v>
      </c>
    </row>
    <row r="61" spans="1:5" s="50" customFormat="1" ht="18" customHeight="1">
      <c r="A61" s="47" t="s">
        <v>121</v>
      </c>
      <c r="B61" s="74" t="s">
        <v>122</v>
      </c>
      <c r="C61" s="51">
        <f>C63+C71+C72+C73+C79+C62+C74+C75+C78+C76+C77</f>
        <v>105910.5</v>
      </c>
      <c r="D61" s="51">
        <f>D63+D71+D72+D73+D79+D62+D74+D75+D78+D76+D77</f>
        <v>89587.59999999999</v>
      </c>
      <c r="E61" s="51">
        <f>E63+E71+E72+E73+E79+E62+E74+E75+E78+E76+E77</f>
        <v>87089.3</v>
      </c>
    </row>
    <row r="62" spans="1:5" s="50" customFormat="1" ht="27.75" customHeight="1">
      <c r="A62" s="68" t="s">
        <v>123</v>
      </c>
      <c r="B62" s="81" t="s">
        <v>124</v>
      </c>
      <c r="C62" s="58">
        <v>1536.4</v>
      </c>
      <c r="D62" s="58">
        <v>1536.4</v>
      </c>
      <c r="E62" s="59">
        <v>1536.4</v>
      </c>
    </row>
    <row r="63" spans="1:5" ht="27.75" customHeight="1">
      <c r="A63" s="56" t="s">
        <v>125</v>
      </c>
      <c r="B63" s="66" t="s">
        <v>126</v>
      </c>
      <c r="C63" s="58">
        <f>C64+C65+C66+C67+C68+C69+C70</f>
        <v>5996</v>
      </c>
      <c r="D63" s="58">
        <f>D64+D65+D66+D67+D68+D69+D70</f>
        <v>5996</v>
      </c>
      <c r="E63" s="58">
        <f>E64+E65+E66+E67+E68+E69+E70</f>
        <v>5996</v>
      </c>
    </row>
    <row r="64" spans="1:5" ht="27.75" customHeight="1">
      <c r="A64" s="56" t="s">
        <v>125</v>
      </c>
      <c r="B64" s="80" t="s">
        <v>127</v>
      </c>
      <c r="C64" s="79">
        <v>3655.6</v>
      </c>
      <c r="D64" s="79">
        <v>3655.6</v>
      </c>
      <c r="E64" s="82">
        <v>3655.6</v>
      </c>
    </row>
    <row r="65" spans="1:5" ht="40.5" customHeight="1">
      <c r="A65" s="56" t="s">
        <v>125</v>
      </c>
      <c r="B65" s="80" t="s">
        <v>128</v>
      </c>
      <c r="C65" s="79">
        <v>327.4</v>
      </c>
      <c r="D65" s="79">
        <v>327.4</v>
      </c>
      <c r="E65" s="82">
        <v>327.4</v>
      </c>
    </row>
    <row r="66" spans="1:5" ht="40.5" customHeight="1">
      <c r="A66" s="56" t="s">
        <v>125</v>
      </c>
      <c r="B66" s="80" t="s">
        <v>129</v>
      </c>
      <c r="C66" s="79">
        <v>359.3</v>
      </c>
      <c r="D66" s="79">
        <v>359.3</v>
      </c>
      <c r="E66" s="82">
        <v>359.3</v>
      </c>
    </row>
    <row r="67" spans="1:5" s="50" customFormat="1" ht="27.75" customHeight="1">
      <c r="A67" s="56" t="s">
        <v>125</v>
      </c>
      <c r="B67" s="80" t="s">
        <v>130</v>
      </c>
      <c r="C67" s="79">
        <v>1322.5</v>
      </c>
      <c r="D67" s="79">
        <v>1322.5</v>
      </c>
      <c r="E67" s="82">
        <v>1322.5</v>
      </c>
    </row>
    <row r="68" spans="1:5" s="50" customFormat="1" ht="27.75" customHeight="1">
      <c r="A68" s="56" t="s">
        <v>125</v>
      </c>
      <c r="B68" s="80" t="s">
        <v>131</v>
      </c>
      <c r="C68" s="79">
        <v>331.2</v>
      </c>
      <c r="D68" s="79">
        <v>331.2</v>
      </c>
      <c r="E68" s="82">
        <v>331.2</v>
      </c>
    </row>
    <row r="69" spans="1:5" s="50" customFormat="1" ht="54" customHeight="1" hidden="1">
      <c r="A69" s="56" t="s">
        <v>125</v>
      </c>
      <c r="B69" s="80" t="s">
        <v>132</v>
      </c>
      <c r="C69" s="79"/>
      <c r="D69" s="79"/>
      <c r="E69" s="82"/>
    </row>
    <row r="70" spans="1:5" s="50" customFormat="1" ht="78" customHeight="1" hidden="1">
      <c r="A70" s="56" t="s">
        <v>125</v>
      </c>
      <c r="B70" s="76" t="s">
        <v>133</v>
      </c>
      <c r="C70" s="79"/>
      <c r="D70" s="79"/>
      <c r="E70" s="82"/>
    </row>
    <row r="71" spans="1:5" s="50" customFormat="1" ht="27.75" customHeight="1">
      <c r="A71" s="56" t="s">
        <v>134</v>
      </c>
      <c r="B71" s="66" t="s">
        <v>135</v>
      </c>
      <c r="C71" s="58">
        <v>469.7</v>
      </c>
      <c r="D71" s="58">
        <v>469.7</v>
      </c>
      <c r="E71" s="59">
        <v>469.7</v>
      </c>
    </row>
    <row r="72" spans="1:5" ht="54" customHeight="1">
      <c r="A72" s="56" t="s">
        <v>136</v>
      </c>
      <c r="B72" s="66" t="s">
        <v>137</v>
      </c>
      <c r="C72" s="58">
        <v>467.3</v>
      </c>
      <c r="D72" s="58">
        <v>536.6</v>
      </c>
      <c r="E72" s="59">
        <v>509.6</v>
      </c>
    </row>
    <row r="73" spans="1:5" s="50" customFormat="1" ht="45" customHeight="1">
      <c r="A73" s="56" t="s">
        <v>138</v>
      </c>
      <c r="B73" s="66" t="s">
        <v>139</v>
      </c>
      <c r="C73" s="58">
        <v>3194</v>
      </c>
      <c r="D73" s="58">
        <v>1597</v>
      </c>
      <c r="E73" s="59">
        <v>1597</v>
      </c>
    </row>
    <row r="74" spans="1:5" s="50" customFormat="1" ht="27.75" customHeight="1">
      <c r="A74" s="56" t="s">
        <v>140</v>
      </c>
      <c r="B74" s="66" t="s">
        <v>141</v>
      </c>
      <c r="C74" s="58">
        <v>819.3</v>
      </c>
      <c r="D74" s="58">
        <v>799</v>
      </c>
      <c r="E74" s="58">
        <v>826.8</v>
      </c>
    </row>
    <row r="75" spans="1:5" s="50" customFormat="1" ht="40.5" customHeight="1">
      <c r="A75" s="56" t="s">
        <v>142</v>
      </c>
      <c r="B75" s="67" t="s">
        <v>143</v>
      </c>
      <c r="C75" s="58">
        <v>48.2</v>
      </c>
      <c r="D75" s="58">
        <v>3.4</v>
      </c>
      <c r="E75" s="58">
        <v>3</v>
      </c>
    </row>
    <row r="76" spans="1:5" s="50" customFormat="1" ht="38.25" customHeight="1" hidden="1">
      <c r="A76" s="56" t="s">
        <v>144</v>
      </c>
      <c r="B76" s="67" t="s">
        <v>145</v>
      </c>
      <c r="C76" s="58"/>
      <c r="D76" s="58"/>
      <c r="E76" s="58"/>
    </row>
    <row r="77" spans="1:5" s="50" customFormat="1" ht="38.25" customHeight="1">
      <c r="A77" s="56" t="s">
        <v>146</v>
      </c>
      <c r="B77" s="67" t="s">
        <v>147</v>
      </c>
      <c r="C77" s="58">
        <v>450</v>
      </c>
      <c r="D77" s="58">
        <v>710</v>
      </c>
      <c r="E77" s="58">
        <v>0</v>
      </c>
    </row>
    <row r="78" spans="1:5" s="50" customFormat="1" ht="27.75" customHeight="1" hidden="1">
      <c r="A78" s="56" t="s">
        <v>148</v>
      </c>
      <c r="B78" s="66" t="s">
        <v>149</v>
      </c>
      <c r="C78" s="58"/>
      <c r="D78" s="58"/>
      <c r="E78" s="58"/>
    </row>
    <row r="79" spans="1:5" ht="18" customHeight="1">
      <c r="A79" s="56" t="s">
        <v>150</v>
      </c>
      <c r="B79" s="66" t="s">
        <v>151</v>
      </c>
      <c r="C79" s="58">
        <f>C80+C82</f>
        <v>92929.6</v>
      </c>
      <c r="D79" s="58">
        <f>D80+D82</f>
        <v>77939.5</v>
      </c>
      <c r="E79" s="58">
        <f>E80+E82</f>
        <v>76150.8</v>
      </c>
    </row>
    <row r="80" spans="1:5" ht="54" customHeight="1">
      <c r="A80" s="77" t="s">
        <v>150</v>
      </c>
      <c r="B80" s="80" t="s">
        <v>152</v>
      </c>
      <c r="C80" s="79">
        <v>92879.6</v>
      </c>
      <c r="D80" s="58">
        <v>77889.5</v>
      </c>
      <c r="E80" s="58">
        <v>76100.8</v>
      </c>
    </row>
    <row r="81" spans="1:5" ht="54" customHeight="1" hidden="1">
      <c r="A81" s="77" t="s">
        <v>150</v>
      </c>
      <c r="B81" s="80" t="s">
        <v>153</v>
      </c>
      <c r="C81" s="79"/>
      <c r="D81" s="79"/>
      <c r="E81" s="59"/>
    </row>
    <row r="82" spans="1:5" ht="54" customHeight="1">
      <c r="A82" s="77" t="s">
        <v>150</v>
      </c>
      <c r="B82" s="80" t="s">
        <v>154</v>
      </c>
      <c r="C82" s="79">
        <v>50</v>
      </c>
      <c r="D82" s="79">
        <v>50</v>
      </c>
      <c r="E82" s="59">
        <v>50</v>
      </c>
    </row>
    <row r="83" spans="1:5" ht="18" customHeight="1">
      <c r="A83" s="47" t="s">
        <v>155</v>
      </c>
      <c r="B83" s="74" t="s">
        <v>156</v>
      </c>
      <c r="C83" s="51">
        <f>C85+C87+C86+C84</f>
        <v>10030.5</v>
      </c>
      <c r="D83" s="51">
        <f>D85+D87+D86+D84</f>
        <v>7848.3</v>
      </c>
      <c r="E83" s="51">
        <f>E85+E87+E86+E84</f>
        <v>8182.9</v>
      </c>
    </row>
    <row r="84" spans="1:5" ht="28.5">
      <c r="A84" s="56" t="s">
        <v>157</v>
      </c>
      <c r="B84" s="66" t="s">
        <v>158</v>
      </c>
      <c r="C84" s="58">
        <v>421</v>
      </c>
      <c r="D84" s="58"/>
      <c r="E84" s="58"/>
    </row>
    <row r="85" spans="1:5" ht="18">
      <c r="A85" s="56" t="s">
        <v>159</v>
      </c>
      <c r="B85" s="71" t="s">
        <v>160</v>
      </c>
      <c r="C85" s="58">
        <v>823.5</v>
      </c>
      <c r="D85" s="58"/>
      <c r="E85" s="59"/>
    </row>
    <row r="86" spans="1:5" ht="41.25">
      <c r="A86" s="56" t="s">
        <v>161</v>
      </c>
      <c r="B86" s="66" t="s">
        <v>162</v>
      </c>
      <c r="C86" s="58">
        <v>937.7</v>
      </c>
      <c r="D86" s="58"/>
      <c r="E86" s="59"/>
    </row>
    <row r="87" spans="1:5" ht="18" customHeight="1">
      <c r="A87" s="64" t="s">
        <v>163</v>
      </c>
      <c r="B87" s="71" t="s">
        <v>160</v>
      </c>
      <c r="C87" s="58">
        <f>C88</f>
        <v>7848.3</v>
      </c>
      <c r="D87" s="58">
        <f>D88</f>
        <v>7848.3</v>
      </c>
      <c r="E87" s="58">
        <f>E88</f>
        <v>8182.9</v>
      </c>
    </row>
    <row r="88" spans="1:5" ht="40.5" customHeight="1">
      <c r="A88" s="64" t="s">
        <v>163</v>
      </c>
      <c r="B88" s="71" t="s">
        <v>164</v>
      </c>
      <c r="C88" s="58">
        <v>7848.3</v>
      </c>
      <c r="D88" s="58">
        <v>7848.3</v>
      </c>
      <c r="E88" s="59">
        <v>8182.9</v>
      </c>
    </row>
    <row r="89" spans="1:5" ht="18" customHeight="1">
      <c r="A89" s="64"/>
      <c r="B89" s="83" t="s">
        <v>165</v>
      </c>
      <c r="C89" s="51">
        <f>C90</f>
        <v>5736.3</v>
      </c>
      <c r="D89" s="51">
        <f>D90</f>
        <v>5280</v>
      </c>
      <c r="E89" s="51">
        <f>E90</f>
        <v>5280</v>
      </c>
    </row>
    <row r="90" spans="1:5" ht="18" customHeight="1">
      <c r="A90" s="64" t="s">
        <v>166</v>
      </c>
      <c r="B90" s="71" t="s">
        <v>167</v>
      </c>
      <c r="C90" s="58">
        <v>5736.3</v>
      </c>
      <c r="D90" s="59">
        <v>5280</v>
      </c>
      <c r="E90" s="59">
        <v>5280</v>
      </c>
    </row>
    <row r="91" spans="4:5" ht="14.25" customHeight="1">
      <c r="D91" s="84"/>
      <c r="E91" s="84"/>
    </row>
    <row r="92" spans="4:5" ht="14.25" customHeight="1">
      <c r="D92" s="84"/>
      <c r="E92" s="84"/>
    </row>
    <row r="93" spans="4:5" ht="14.25" customHeight="1">
      <c r="D93" s="84"/>
      <c r="E93" s="84"/>
    </row>
    <row r="94" spans="4:5" ht="14.25" customHeight="1">
      <c r="D94" s="84"/>
      <c r="E94" s="84"/>
    </row>
    <row r="95" spans="4:5" ht="14.25" customHeight="1">
      <c r="D95" s="84"/>
      <c r="E95" s="84"/>
    </row>
    <row r="96" spans="4:5" ht="14.25" customHeight="1">
      <c r="D96" s="84"/>
      <c r="E96" s="84"/>
    </row>
    <row r="97" spans="4:5" ht="14.25" customHeight="1">
      <c r="D97" s="84"/>
      <c r="E97" s="84"/>
    </row>
    <row r="98" spans="4:5" ht="14.25" customHeight="1">
      <c r="D98" s="84"/>
      <c r="E98" s="84"/>
    </row>
    <row r="99" spans="4:5" ht="14.25" customHeight="1">
      <c r="D99" s="84"/>
      <c r="E99" s="84"/>
    </row>
    <row r="100" spans="4:5" ht="14.25" customHeight="1">
      <c r="D100" s="84"/>
      <c r="E100" s="84"/>
    </row>
    <row r="101" spans="4:5" ht="14.25" customHeight="1">
      <c r="D101" s="84"/>
      <c r="E101" s="84"/>
    </row>
    <row r="102" spans="4:5" ht="14.25" customHeight="1">
      <c r="D102" s="84"/>
      <c r="E102" s="84"/>
    </row>
    <row r="103" spans="4:5" ht="14.25" customHeight="1">
      <c r="D103" s="84"/>
      <c r="E103" s="84"/>
    </row>
    <row r="104" spans="4:5" ht="14.25" customHeight="1">
      <c r="D104" s="84"/>
      <c r="E104" s="84"/>
    </row>
    <row r="105" spans="4:5" ht="14.25" customHeight="1">
      <c r="D105" s="84"/>
      <c r="E105" s="84"/>
    </row>
    <row r="106" spans="4:5" ht="14.25" customHeight="1">
      <c r="D106" s="84"/>
      <c r="E106" s="84"/>
    </row>
    <row r="107" spans="4:5" ht="14.25" customHeight="1">
      <c r="D107" s="84"/>
      <c r="E107" s="84"/>
    </row>
    <row r="108" spans="4:5" ht="14.25" customHeight="1">
      <c r="D108" s="84"/>
      <c r="E108" s="84"/>
    </row>
    <row r="109" spans="4:5" ht="14.25" customHeight="1">
      <c r="D109" s="84"/>
      <c r="E109" s="84"/>
    </row>
    <row r="110" spans="4:5" ht="14.25" customHeight="1">
      <c r="D110" s="84"/>
      <c r="E110" s="84"/>
    </row>
    <row r="111" spans="4:5" ht="14.25" customHeight="1">
      <c r="D111" s="84"/>
      <c r="E111" s="84"/>
    </row>
    <row r="112" spans="4:5" ht="14.25" customHeight="1">
      <c r="D112" s="84"/>
      <c r="E112" s="84"/>
    </row>
    <row r="113" spans="4:5" ht="14.25" customHeight="1">
      <c r="D113" s="84"/>
      <c r="E113" s="84"/>
    </row>
    <row r="114" spans="4:5" ht="14.25" customHeight="1">
      <c r="D114" s="84"/>
      <c r="E114" s="84"/>
    </row>
    <row r="115" spans="4:5" ht="14.25" customHeight="1">
      <c r="D115" s="84"/>
      <c r="E115" s="84"/>
    </row>
    <row r="116" spans="4:5" ht="14.25" customHeight="1">
      <c r="D116" s="84"/>
      <c r="E116" s="84"/>
    </row>
    <row r="117" spans="4:5" ht="14.25" customHeight="1">
      <c r="D117" s="84"/>
      <c r="E117" s="84"/>
    </row>
    <row r="118" spans="4:5" ht="14.25" customHeight="1">
      <c r="D118" s="84"/>
      <c r="E118" s="84"/>
    </row>
    <row r="119" spans="4:5" ht="14.25" customHeight="1">
      <c r="D119" s="84"/>
      <c r="E119" s="84"/>
    </row>
    <row r="120" spans="4:5" ht="14.25" customHeight="1">
      <c r="D120" s="84"/>
      <c r="E120" s="84"/>
    </row>
    <row r="121" spans="4:5" ht="14.25" customHeight="1">
      <c r="D121" s="84"/>
      <c r="E121" s="84"/>
    </row>
    <row r="122" spans="4:5" ht="14.25" customHeight="1">
      <c r="D122" s="84"/>
      <c r="E122" s="84"/>
    </row>
    <row r="123" spans="4:5" ht="14.25" customHeight="1">
      <c r="D123" s="84"/>
      <c r="E123" s="84"/>
    </row>
    <row r="124" spans="4:5" ht="14.25" customHeight="1">
      <c r="D124" s="84"/>
      <c r="E124" s="84"/>
    </row>
    <row r="125" spans="4:5" ht="14.25" customHeight="1">
      <c r="D125" s="84"/>
      <c r="E125" s="84"/>
    </row>
    <row r="126" spans="4:5" ht="14.25" customHeight="1">
      <c r="D126" s="84"/>
      <c r="E126" s="84"/>
    </row>
    <row r="127" spans="4:5" ht="14.25" customHeight="1">
      <c r="D127" s="84"/>
      <c r="E127" s="84"/>
    </row>
    <row r="128" spans="4:5" ht="14.25" customHeight="1">
      <c r="D128" s="84"/>
      <c r="E128" s="84"/>
    </row>
    <row r="129" spans="4:5" ht="14.25" customHeight="1">
      <c r="D129" s="84"/>
      <c r="E129" s="84"/>
    </row>
    <row r="130" spans="4:5" ht="14.25" customHeight="1">
      <c r="D130" s="84"/>
      <c r="E130" s="84"/>
    </row>
    <row r="131" spans="4:5" ht="14.25" customHeight="1">
      <c r="D131" s="84"/>
      <c r="E131" s="84"/>
    </row>
    <row r="132" spans="4:5" ht="14.25" customHeight="1">
      <c r="D132" s="84"/>
      <c r="E132" s="84"/>
    </row>
    <row r="133" spans="4:5" ht="14.25" customHeight="1">
      <c r="D133" s="84"/>
      <c r="E133" s="84"/>
    </row>
    <row r="134" spans="4:5" ht="14.25" customHeight="1">
      <c r="D134" s="84"/>
      <c r="E134" s="84"/>
    </row>
    <row r="135" spans="4:5" ht="14.25" customHeight="1">
      <c r="D135" s="84"/>
      <c r="E135" s="84"/>
    </row>
    <row r="136" spans="4:5" ht="14.25" customHeight="1">
      <c r="D136" s="84"/>
      <c r="E136" s="84"/>
    </row>
    <row r="137" spans="4:5" ht="14.25" customHeight="1">
      <c r="D137" s="84"/>
      <c r="E137" s="84"/>
    </row>
    <row r="138" spans="4:5" ht="14.25" customHeight="1">
      <c r="D138" s="84"/>
      <c r="E138" s="84"/>
    </row>
    <row r="139" spans="4:5" ht="14.25" customHeight="1">
      <c r="D139" s="84"/>
      <c r="E139" s="84"/>
    </row>
    <row r="140" spans="4:5" ht="14.25" customHeight="1">
      <c r="D140" s="84"/>
      <c r="E140" s="84"/>
    </row>
    <row r="141" spans="4:5" ht="14.25" customHeight="1">
      <c r="D141" s="84"/>
      <c r="E141" s="84"/>
    </row>
    <row r="142" spans="4:5" ht="14.25" customHeight="1">
      <c r="D142" s="84"/>
      <c r="E142" s="84"/>
    </row>
    <row r="143" spans="4:5" ht="14.25" customHeight="1">
      <c r="D143" s="84"/>
      <c r="E143" s="84"/>
    </row>
    <row r="144" spans="4:5" ht="14.25" customHeight="1">
      <c r="D144" s="84"/>
      <c r="E144" s="84"/>
    </row>
    <row r="145" spans="4:5" ht="14.25" customHeight="1">
      <c r="D145" s="84"/>
      <c r="E145" s="84"/>
    </row>
    <row r="146" spans="4:5" ht="14.25" customHeight="1">
      <c r="D146" s="84"/>
      <c r="E146" s="84"/>
    </row>
    <row r="147" spans="4:5" ht="14.25" customHeight="1">
      <c r="D147" s="84"/>
      <c r="E147" s="84"/>
    </row>
    <row r="148" spans="4:5" ht="14.25" customHeight="1">
      <c r="D148" s="84"/>
      <c r="E148" s="84"/>
    </row>
    <row r="149" spans="4:5" ht="14.25" customHeight="1">
      <c r="D149" s="84"/>
      <c r="E149" s="84"/>
    </row>
    <row r="150" spans="4:5" ht="14.25" customHeight="1">
      <c r="D150" s="84"/>
      <c r="E150" s="84"/>
    </row>
    <row r="151" spans="4:5" ht="14.25" customHeight="1">
      <c r="D151" s="84"/>
      <c r="E151" s="84"/>
    </row>
    <row r="152" spans="4:5" ht="14.25" customHeight="1">
      <c r="D152" s="84"/>
      <c r="E152" s="84"/>
    </row>
    <row r="153" spans="4:5" ht="14.25" customHeight="1">
      <c r="D153" s="84"/>
      <c r="E153" s="84"/>
    </row>
    <row r="154" spans="4:5" ht="14.25" customHeight="1">
      <c r="D154" s="84"/>
      <c r="E154" s="84"/>
    </row>
    <row r="155" spans="4:5" ht="14.25" customHeight="1">
      <c r="D155" s="84"/>
      <c r="E155" s="84"/>
    </row>
    <row r="156" spans="4:5" ht="14.25" customHeight="1">
      <c r="D156" s="84"/>
      <c r="E156" s="84"/>
    </row>
    <row r="157" spans="4:5" ht="14.25" customHeight="1">
      <c r="D157" s="84"/>
      <c r="E157" s="84"/>
    </row>
    <row r="158" spans="4:5" ht="14.25" customHeight="1">
      <c r="D158" s="84"/>
      <c r="E158" s="84"/>
    </row>
    <row r="159" spans="4:5" ht="14.25" customHeight="1">
      <c r="D159" s="84"/>
      <c r="E159" s="84"/>
    </row>
    <row r="160" spans="4:5" ht="14.25" customHeight="1">
      <c r="D160" s="84"/>
      <c r="E160" s="84"/>
    </row>
    <row r="161" spans="4:5" ht="14.25" customHeight="1">
      <c r="D161" s="84"/>
      <c r="E161" s="84"/>
    </row>
    <row r="162" spans="4:5" ht="14.25" customHeight="1">
      <c r="D162" s="84"/>
      <c r="E162" s="84"/>
    </row>
    <row r="163" spans="4:5" ht="14.25" customHeight="1">
      <c r="D163" s="84"/>
      <c r="E163" s="84"/>
    </row>
    <row r="164" spans="4:5" ht="14.25" customHeight="1">
      <c r="D164" s="84"/>
      <c r="E164" s="84"/>
    </row>
    <row r="165" spans="4:5" ht="14.25" customHeight="1">
      <c r="D165" s="84"/>
      <c r="E165" s="84"/>
    </row>
    <row r="166" spans="4:5" ht="14.25" customHeight="1">
      <c r="D166" s="84"/>
      <c r="E166" s="84"/>
    </row>
    <row r="167" spans="4:5" ht="14.25" customHeight="1">
      <c r="D167" s="84"/>
      <c r="E167" s="84"/>
    </row>
    <row r="168" spans="4:5" ht="14.25" customHeight="1">
      <c r="D168" s="84"/>
      <c r="E168" s="84"/>
    </row>
    <row r="169" spans="4:5" ht="14.25" customHeight="1">
      <c r="D169" s="84"/>
      <c r="E169" s="84"/>
    </row>
    <row r="170" spans="4:5" ht="14.25" customHeight="1">
      <c r="D170" s="84"/>
      <c r="E170" s="84"/>
    </row>
    <row r="171" spans="4:5" ht="14.25" customHeight="1">
      <c r="D171" s="84"/>
      <c r="E171" s="84"/>
    </row>
    <row r="172" spans="4:5" ht="14.25" customHeight="1">
      <c r="D172" s="84"/>
      <c r="E172" s="84"/>
    </row>
    <row r="173" spans="4:5" ht="14.25" customHeight="1">
      <c r="D173" s="84"/>
      <c r="E173" s="84"/>
    </row>
    <row r="174" spans="4:5" ht="14.25" customHeight="1">
      <c r="D174" s="84"/>
      <c r="E174" s="84"/>
    </row>
    <row r="175" spans="4:5" ht="14.25" customHeight="1">
      <c r="D175" s="84"/>
      <c r="E175" s="84"/>
    </row>
    <row r="176" spans="4:5" ht="14.25" customHeight="1">
      <c r="D176" s="84"/>
      <c r="E176" s="84"/>
    </row>
    <row r="177" spans="4:5" ht="14.25" customHeight="1">
      <c r="D177" s="84"/>
      <c r="E177" s="84"/>
    </row>
    <row r="178" spans="4:5" ht="14.25" customHeight="1">
      <c r="D178" s="84"/>
      <c r="E178" s="84"/>
    </row>
    <row r="179" spans="4:5" ht="14.25" customHeight="1">
      <c r="D179" s="84"/>
      <c r="E179" s="84"/>
    </row>
    <row r="180" spans="4:5" ht="14.25" customHeight="1">
      <c r="D180" s="84"/>
      <c r="E180" s="84"/>
    </row>
    <row r="181" spans="4:5" ht="14.25" customHeight="1">
      <c r="D181" s="84"/>
      <c r="E181" s="84"/>
    </row>
    <row r="182" spans="4:5" ht="14.25" customHeight="1">
      <c r="D182" s="84"/>
      <c r="E182" s="84"/>
    </row>
    <row r="183" spans="4:5" ht="14.25" customHeight="1">
      <c r="D183" s="84"/>
      <c r="E183" s="84"/>
    </row>
    <row r="184" spans="4:5" ht="14.25" customHeight="1">
      <c r="D184" s="84"/>
      <c r="E184" s="84"/>
    </row>
    <row r="185" spans="4:5" ht="14.25" customHeight="1">
      <c r="D185" s="84"/>
      <c r="E185" s="84"/>
    </row>
    <row r="186" spans="4:5" ht="14.25" customHeight="1">
      <c r="D186" s="84"/>
      <c r="E186" s="84"/>
    </row>
    <row r="187" spans="4:5" ht="14.25" customHeight="1">
      <c r="D187" s="84"/>
      <c r="E187" s="84"/>
    </row>
    <row r="188" spans="4:5" ht="14.25" customHeight="1">
      <c r="D188" s="84"/>
      <c r="E188" s="84"/>
    </row>
    <row r="189" spans="4:5" ht="14.25" customHeight="1">
      <c r="D189" s="84"/>
      <c r="E189" s="84"/>
    </row>
    <row r="190" spans="4:5" ht="14.25" customHeight="1">
      <c r="D190" s="84"/>
      <c r="E190" s="84"/>
    </row>
    <row r="191" spans="4:5" ht="14.25" customHeight="1">
      <c r="D191" s="84"/>
      <c r="E191" s="84"/>
    </row>
    <row r="192" spans="4:5" ht="14.25" customHeight="1">
      <c r="D192" s="84"/>
      <c r="E192" s="84"/>
    </row>
    <row r="193" spans="4:5" ht="14.25" customHeight="1">
      <c r="D193" s="84"/>
      <c r="E193" s="84"/>
    </row>
    <row r="194" spans="4:5" ht="14.25" customHeight="1">
      <c r="D194" s="84"/>
      <c r="E194" s="84"/>
    </row>
    <row r="195" spans="4:5" ht="14.25" customHeight="1">
      <c r="D195" s="84"/>
      <c r="E195" s="84"/>
    </row>
    <row r="196" spans="4:5" ht="14.25" customHeight="1">
      <c r="D196" s="84"/>
      <c r="E196" s="84"/>
    </row>
    <row r="197" spans="4:5" ht="14.25" customHeight="1">
      <c r="D197" s="84"/>
      <c r="E197" s="84"/>
    </row>
    <row r="198" spans="4:5" ht="14.25" customHeight="1">
      <c r="D198" s="84"/>
      <c r="E198" s="84"/>
    </row>
    <row r="199" spans="4:5" ht="14.25" customHeight="1">
      <c r="D199" s="84"/>
      <c r="E199" s="84"/>
    </row>
    <row r="200" spans="4:5" ht="14.25" customHeight="1">
      <c r="D200" s="84"/>
      <c r="E200" s="84"/>
    </row>
    <row r="201" spans="4:5" ht="14.25" customHeight="1">
      <c r="D201" s="84"/>
      <c r="E201" s="84"/>
    </row>
    <row r="202" spans="4:5" ht="14.25" customHeight="1">
      <c r="D202" s="84"/>
      <c r="E202" s="84"/>
    </row>
  </sheetData>
  <sheetProtection selectLockedCells="1" selectUnlockedCells="1"/>
  <mergeCells count="11">
    <mergeCell ref="D1:E1"/>
    <mergeCell ref="B2:E2"/>
    <mergeCell ref="B3:E3"/>
    <mergeCell ref="B4:E4"/>
    <mergeCell ref="A7:E7"/>
    <mergeCell ref="A8:E8"/>
    <mergeCell ref="A9:E9"/>
    <mergeCell ref="A11:E11"/>
    <mergeCell ref="A13:A14"/>
    <mergeCell ref="B13:B14"/>
    <mergeCell ref="D13:E13"/>
  </mergeCells>
  <printOptions/>
  <pageMargins left="0.6798611111111111" right="0.22986111111111113" top="0.6201388888888889" bottom="0.2" header="0.5118110236220472" footer="0.5118110236220472"/>
  <pageSetup horizontalDpi="300" verticalDpi="300" orientation="portrait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7.125" style="85" customWidth="1"/>
    <col min="2" max="2" width="86.75390625" style="86" customWidth="1"/>
    <col min="3" max="3" width="14.50390625" style="87" customWidth="1"/>
    <col min="4" max="4" width="14.125" style="87" customWidth="1"/>
    <col min="5" max="5" width="8.50390625" style="87" customWidth="1"/>
    <col min="6" max="16384" width="8.75390625" style="3" customWidth="1"/>
  </cols>
  <sheetData>
    <row r="1" spans="1:5" ht="12.75" customHeight="1">
      <c r="A1" s="40"/>
      <c r="B1" s="5"/>
      <c r="C1" s="6"/>
      <c r="D1" s="7" t="s">
        <v>168</v>
      </c>
      <c r="E1" s="7"/>
    </row>
    <row r="2" spans="1:5" ht="12.75" customHeight="1">
      <c r="A2" s="40"/>
      <c r="B2" s="8" t="s">
        <v>1</v>
      </c>
      <c r="C2" s="8"/>
      <c r="D2" s="8"/>
      <c r="E2" s="8"/>
    </row>
    <row r="3" spans="1:5" ht="12.75" customHeight="1">
      <c r="A3" s="40"/>
      <c r="B3" s="8" t="s">
        <v>2</v>
      </c>
      <c r="C3" s="8"/>
      <c r="D3" s="8"/>
      <c r="E3" s="8"/>
    </row>
    <row r="4" spans="1:5" ht="12.75" customHeight="1">
      <c r="A4" s="40"/>
      <c r="B4" s="9" t="s">
        <v>169</v>
      </c>
      <c r="C4" s="9"/>
      <c r="D4" s="9"/>
      <c r="E4" s="9"/>
    </row>
    <row r="5" spans="1:5" ht="12.75" customHeight="1">
      <c r="A5" s="40"/>
      <c r="B5" s="41"/>
      <c r="C5" s="42"/>
      <c r="D5" s="39"/>
      <c r="E5" s="43"/>
    </row>
    <row r="6" spans="1:5" ht="12.75" customHeight="1">
      <c r="A6" s="40"/>
      <c r="B6" s="41"/>
      <c r="C6" s="42"/>
      <c r="D6" s="39"/>
      <c r="E6" s="43" t="s">
        <v>170</v>
      </c>
    </row>
    <row r="7" spans="1:5" ht="12.75" customHeight="1">
      <c r="A7" s="9" t="s">
        <v>46</v>
      </c>
      <c r="B7" s="9"/>
      <c r="C7" s="9"/>
      <c r="D7" s="9"/>
      <c r="E7" s="9"/>
    </row>
    <row r="8" spans="1:5" ht="12.75" customHeight="1">
      <c r="A8" s="9" t="s">
        <v>5</v>
      </c>
      <c r="B8" s="9"/>
      <c r="C8" s="9"/>
      <c r="D8" s="9"/>
      <c r="E8" s="9"/>
    </row>
    <row r="9" spans="1:5" ht="12.75" customHeight="1">
      <c r="A9" s="9" t="s">
        <v>6</v>
      </c>
      <c r="B9" s="9"/>
      <c r="C9" s="9"/>
      <c r="D9" s="9"/>
      <c r="E9" s="9"/>
    </row>
    <row r="10" spans="1:5" ht="12.75" customHeight="1">
      <c r="A10" s="40"/>
      <c r="B10" s="41"/>
      <c r="C10" s="42"/>
      <c r="D10" s="39"/>
      <c r="E10" s="43"/>
    </row>
    <row r="11" spans="2:3" ht="12.75" customHeight="1">
      <c r="B11" s="88"/>
      <c r="C11" s="88"/>
    </row>
    <row r="12" spans="1:5" ht="39" customHeight="1">
      <c r="A12" s="89" t="s">
        <v>171</v>
      </c>
      <c r="B12" s="89"/>
      <c r="C12" s="89"/>
      <c r="D12" s="89"/>
      <c r="E12" s="89"/>
    </row>
    <row r="13" spans="1:6" ht="15">
      <c r="A13" s="16"/>
      <c r="B13" s="90"/>
      <c r="C13" s="6"/>
      <c r="D13" s="6"/>
      <c r="E13" s="6" t="s">
        <v>172</v>
      </c>
      <c r="F13" s="91"/>
    </row>
    <row r="14" spans="1:5" ht="15.75" customHeight="1">
      <c r="A14" s="19" t="s">
        <v>173</v>
      </c>
      <c r="B14" s="19" t="s">
        <v>11</v>
      </c>
      <c r="C14" s="19">
        <v>2022</v>
      </c>
      <c r="D14" s="48">
        <v>2023</v>
      </c>
      <c r="E14" s="92">
        <v>2023</v>
      </c>
    </row>
    <row r="15" spans="1:5" ht="16.5" customHeight="1">
      <c r="A15" s="19"/>
      <c r="B15" s="19"/>
      <c r="C15" s="19"/>
      <c r="D15" s="48"/>
      <c r="E15" s="92"/>
    </row>
    <row r="16" spans="1:5" ht="28.5">
      <c r="A16" s="93">
        <v>1</v>
      </c>
      <c r="B16" s="94" t="s">
        <v>174</v>
      </c>
      <c r="C16" s="33">
        <f>'Прил. 7'!H979</f>
        <v>1400</v>
      </c>
      <c r="D16" s="33">
        <f>'Прил. 7'!I979</f>
        <v>1256.3</v>
      </c>
      <c r="E16" s="33">
        <f>'Прил. 7'!J979</f>
        <v>854.7</v>
      </c>
    </row>
    <row r="17" spans="1:5" ht="42.75" hidden="1">
      <c r="A17" s="95">
        <v>2</v>
      </c>
      <c r="B17" s="28" t="s">
        <v>175</v>
      </c>
      <c r="C17" s="96">
        <f>'Прил. 7'!H1027</f>
        <v>0</v>
      </c>
      <c r="D17" s="96">
        <f>'Прил. 7'!I1027</f>
        <v>0</v>
      </c>
      <c r="E17" s="96">
        <f>'Прил. 7'!J1027</f>
        <v>0</v>
      </c>
    </row>
    <row r="18" spans="1:5" s="50" customFormat="1" ht="128.25" hidden="1">
      <c r="A18" s="95">
        <v>3</v>
      </c>
      <c r="B18" s="97" t="s">
        <v>176</v>
      </c>
      <c r="C18" s="33">
        <f>'Прил. 7'!H1035</f>
        <v>0</v>
      </c>
      <c r="D18" s="33">
        <f>'Прил. 7'!I1035</f>
        <v>0</v>
      </c>
      <c r="E18" s="33">
        <f>'Прил. 7'!J1035</f>
        <v>0</v>
      </c>
    </row>
    <row r="19" spans="1:5" s="50" customFormat="1" ht="42.75" hidden="1">
      <c r="A19" s="95">
        <v>4</v>
      </c>
      <c r="B19" s="28" t="s">
        <v>177</v>
      </c>
      <c r="C19" s="33">
        <f>'Прил. 7'!H1039</f>
        <v>399.4</v>
      </c>
      <c r="D19" s="33">
        <f>'Прил. 7'!I1039</f>
        <v>399.4</v>
      </c>
      <c r="E19" s="33">
        <f>'Прил. 7'!J1039</f>
        <v>399.4</v>
      </c>
    </row>
    <row r="20" spans="1:5" s="50" customFormat="1" ht="14.25" hidden="1">
      <c r="A20" s="95">
        <v>6</v>
      </c>
      <c r="B20" s="28"/>
      <c r="C20" s="33"/>
      <c r="D20" s="33"/>
      <c r="E20" s="33"/>
    </row>
    <row r="21" spans="1:5" s="50" customFormat="1" ht="14.25" hidden="1">
      <c r="A21" s="95"/>
      <c r="B21" s="28"/>
      <c r="C21" s="33"/>
      <c r="D21" s="33"/>
      <c r="E21" s="33"/>
    </row>
    <row r="22" spans="1:5" s="50" customFormat="1" ht="14.25" hidden="1">
      <c r="A22" s="95"/>
      <c r="B22" s="28"/>
      <c r="C22" s="33"/>
      <c r="D22" s="33"/>
      <c r="E22" s="33"/>
    </row>
    <row r="23" spans="1:5" s="50" customFormat="1" ht="36.75" customHeight="1">
      <c r="A23" s="95"/>
      <c r="B23" s="98" t="s">
        <v>178</v>
      </c>
      <c r="C23" s="22">
        <f>C16</f>
        <v>1400</v>
      </c>
      <c r="D23" s="22">
        <f>D16</f>
        <v>1256.3</v>
      </c>
      <c r="E23" s="22">
        <f>E16</f>
        <v>854.7</v>
      </c>
    </row>
  </sheetData>
  <sheetProtection selectLockedCells="1" selectUnlockedCells="1"/>
  <mergeCells count="14">
    <mergeCell ref="D1:E1"/>
    <mergeCell ref="B2:E2"/>
    <mergeCell ref="B3:E3"/>
    <mergeCell ref="B4:E4"/>
    <mergeCell ref="A7:E7"/>
    <mergeCell ref="A8:E8"/>
    <mergeCell ref="A9:E9"/>
    <mergeCell ref="B11:C11"/>
    <mergeCell ref="A12:E12"/>
    <mergeCell ref="A14:A15"/>
    <mergeCell ref="B14:B15"/>
    <mergeCell ref="C14:C15"/>
    <mergeCell ref="D14:D15"/>
    <mergeCell ref="E14:E15"/>
  </mergeCells>
  <printOptions/>
  <pageMargins left="0.7875" right="0.7875" top="0.7875" bottom="0.7875" header="0.5118110236220472" footer="0.5118110236220472"/>
  <pageSetup horizontalDpi="300" verticalDpi="300" orientation="portrait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B1:I62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7.125" style="99" customWidth="1"/>
    <col min="2" max="2" width="78.125" style="100" customWidth="1"/>
    <col min="3" max="3" width="5.625" style="101" customWidth="1"/>
    <col min="4" max="4" width="6.125" style="101" customWidth="1"/>
    <col min="5" max="5" width="10.50390625" style="101" customWidth="1"/>
    <col min="6" max="6" width="13.50390625" style="101" customWidth="1"/>
    <col min="7" max="7" width="17.75390625" style="101" customWidth="1"/>
    <col min="8" max="8" width="12.125" style="99" customWidth="1"/>
    <col min="9" max="11" width="7.125" style="99" customWidth="1"/>
    <col min="12" max="12" width="11.625" style="99" customWidth="1"/>
    <col min="13" max="62" width="7.125" style="99" customWidth="1"/>
    <col min="63" max="255" width="7.125" style="36" customWidth="1"/>
    <col min="256" max="16384" width="7.125" style="3" customWidth="1"/>
  </cols>
  <sheetData>
    <row r="1" spans="2:7" ht="12.75" customHeight="1">
      <c r="B1" s="102"/>
      <c r="C1" s="103"/>
      <c r="D1" s="5"/>
      <c r="E1" s="6"/>
      <c r="F1" s="7" t="s">
        <v>168</v>
      </c>
      <c r="G1" s="7"/>
    </row>
    <row r="2" spans="2:7" ht="12.75" customHeight="1">
      <c r="B2" s="13" t="s">
        <v>1</v>
      </c>
      <c r="C2" s="13"/>
      <c r="D2" s="13"/>
      <c r="E2" s="13"/>
      <c r="F2" s="13"/>
      <c r="G2" s="13"/>
    </row>
    <row r="3" spans="2:7" ht="12.75" customHeight="1">
      <c r="B3" s="13" t="s">
        <v>2</v>
      </c>
      <c r="C3" s="13"/>
      <c r="D3" s="13"/>
      <c r="E3" s="13"/>
      <c r="F3" s="13"/>
      <c r="G3" s="13"/>
    </row>
    <row r="4" spans="2:7" ht="12.75" customHeight="1">
      <c r="B4" s="9" t="s">
        <v>3</v>
      </c>
      <c r="C4" s="9"/>
      <c r="D4" s="9"/>
      <c r="E4" s="9"/>
      <c r="F4" s="9"/>
      <c r="G4" s="9"/>
    </row>
    <row r="5" spans="2:7" ht="12.75" customHeight="1">
      <c r="B5" s="102"/>
      <c r="C5" s="103"/>
      <c r="D5" s="103"/>
      <c r="E5" s="4"/>
      <c r="F5" s="87"/>
      <c r="G5" s="6"/>
    </row>
    <row r="6" spans="2:7" ht="12.75" customHeight="1">
      <c r="B6" s="104" t="s">
        <v>179</v>
      </c>
      <c r="C6" s="104"/>
      <c r="D6" s="104"/>
      <c r="E6" s="104"/>
      <c r="F6" s="104"/>
      <c r="G6" s="104"/>
    </row>
    <row r="7" spans="2:7" ht="12.75" customHeight="1">
      <c r="B7" s="105" t="s">
        <v>46</v>
      </c>
      <c r="C7" s="105"/>
      <c r="D7" s="105"/>
      <c r="E7" s="105"/>
      <c r="F7" s="105"/>
      <c r="G7" s="105"/>
    </row>
    <row r="8" spans="2:7" ht="12.75" customHeight="1">
      <c r="B8" s="105" t="s">
        <v>5</v>
      </c>
      <c r="C8" s="105"/>
      <c r="D8" s="105"/>
      <c r="E8" s="105"/>
      <c r="F8" s="105"/>
      <c r="G8" s="105"/>
    </row>
    <row r="9" spans="2:9" ht="12.75" customHeight="1">
      <c r="B9" s="9" t="s">
        <v>6</v>
      </c>
      <c r="C9" s="9"/>
      <c r="D9" s="9"/>
      <c r="E9" s="9"/>
      <c r="F9" s="9"/>
      <c r="G9" s="9"/>
      <c r="H9" s="6"/>
      <c r="I9" s="6"/>
    </row>
    <row r="10" spans="2:4" ht="12.75" customHeight="1">
      <c r="B10" s="37"/>
      <c r="C10" s="106"/>
      <c r="D10" s="106"/>
    </row>
    <row r="11" spans="2:7" ht="36.75" customHeight="1">
      <c r="B11" s="107" t="s">
        <v>180</v>
      </c>
      <c r="C11" s="107"/>
      <c r="D11" s="107"/>
      <c r="E11" s="107"/>
      <c r="F11" s="107"/>
      <c r="G11" s="107"/>
    </row>
    <row r="12" spans="2:7" ht="12.75" customHeight="1">
      <c r="B12" s="108"/>
      <c r="C12" s="109"/>
      <c r="D12" s="109"/>
      <c r="G12" s="6" t="s">
        <v>181</v>
      </c>
    </row>
    <row r="13" spans="2:7" ht="45.75" customHeight="1">
      <c r="B13" s="110" t="s">
        <v>182</v>
      </c>
      <c r="C13" s="111" t="s">
        <v>183</v>
      </c>
      <c r="D13" s="111" t="s">
        <v>184</v>
      </c>
      <c r="E13" s="19">
        <v>2022</v>
      </c>
      <c r="F13" s="19">
        <v>2023</v>
      </c>
      <c r="G13" s="19">
        <v>2024</v>
      </c>
    </row>
    <row r="14" spans="2:7" ht="12.75" customHeight="1">
      <c r="B14" s="112" t="s">
        <v>178</v>
      </c>
      <c r="C14" s="113"/>
      <c r="D14" s="113"/>
      <c r="E14" s="114">
        <f>E15+E23+E26+E28+E32+E40+E46+E49+E54+E58+E56+E38</f>
        <v>341961.4</v>
      </c>
      <c r="F14" s="114">
        <f>F15+F23+F26+F28+F32+F40+F46+F49+F54+F58+F56+F61</f>
        <v>255721.40000000002</v>
      </c>
      <c r="G14" s="114">
        <f>G15+G23+G26+G28+G32+G40+G46+G49+G54+G58+G56+G61</f>
        <v>238137.00000000003</v>
      </c>
    </row>
    <row r="15" spans="2:7" ht="12.75" customHeight="1">
      <c r="B15" s="115" t="s">
        <v>185</v>
      </c>
      <c r="C15" s="116" t="s">
        <v>186</v>
      </c>
      <c r="D15" s="113"/>
      <c r="E15" s="114">
        <f>E16+E17+E18+E20+E21+E22+E19</f>
        <v>45556.799999999996</v>
      </c>
      <c r="F15" s="114">
        <f>F16+F17+F18+F20+F21+F22+F19</f>
        <v>26668.4</v>
      </c>
      <c r="G15" s="114">
        <f>G16+G17+G18+G20+G21+G22+G19</f>
        <v>28617.300000000003</v>
      </c>
    </row>
    <row r="16" spans="2:7" ht="27.75" customHeight="1">
      <c r="B16" s="94" t="s">
        <v>187</v>
      </c>
      <c r="C16" s="117" t="s">
        <v>186</v>
      </c>
      <c r="D16" s="117" t="s">
        <v>188</v>
      </c>
      <c r="E16" s="118">
        <f>'Прил. 7'!H24</f>
        <v>1733.5</v>
      </c>
      <c r="F16" s="118">
        <f>'Прил. 7'!I24</f>
        <v>1366.8</v>
      </c>
      <c r="G16" s="118">
        <f>'Прил. 7'!J24</f>
        <v>1566.8</v>
      </c>
    </row>
    <row r="17" spans="2:7" ht="40.5" customHeight="1">
      <c r="B17" s="94" t="s">
        <v>189</v>
      </c>
      <c r="C17" s="117" t="s">
        <v>186</v>
      </c>
      <c r="D17" s="117" t="s">
        <v>190</v>
      </c>
      <c r="E17" s="118">
        <f>'Прил. 7'!H34</f>
        <v>810.9</v>
      </c>
      <c r="F17" s="118">
        <f>'Прил. 7'!I34</f>
        <v>583</v>
      </c>
      <c r="G17" s="118">
        <f>'Прил. 7'!J34</f>
        <v>683</v>
      </c>
    </row>
    <row r="18" spans="2:7" ht="40.5" customHeight="1">
      <c r="B18" s="94" t="s">
        <v>191</v>
      </c>
      <c r="C18" s="117" t="s">
        <v>186</v>
      </c>
      <c r="D18" s="117" t="s">
        <v>192</v>
      </c>
      <c r="E18" s="118">
        <f>'Прил. 7'!H46</f>
        <v>15477.300000000001</v>
      </c>
      <c r="F18" s="118">
        <f>'Прил. 7'!I46</f>
        <v>11856.5</v>
      </c>
      <c r="G18" s="118">
        <f>'Прил. 7'!J46</f>
        <v>12256.4</v>
      </c>
    </row>
    <row r="19" spans="2:7" ht="14.25" customHeight="1">
      <c r="B19" s="119" t="s">
        <v>193</v>
      </c>
      <c r="C19" s="117" t="s">
        <v>186</v>
      </c>
      <c r="D19" s="117" t="s">
        <v>194</v>
      </c>
      <c r="E19" s="118">
        <f>'Прил. 7'!H68</f>
        <v>48.2</v>
      </c>
      <c r="F19" s="118">
        <f>'Прил. 7'!I68</f>
        <v>3.4</v>
      </c>
      <c r="G19" s="118">
        <f>'Прил. 7'!J68</f>
        <v>3</v>
      </c>
    </row>
    <row r="20" spans="2:7" ht="27.75" customHeight="1">
      <c r="B20" s="94" t="s">
        <v>195</v>
      </c>
      <c r="C20" s="117" t="s">
        <v>186</v>
      </c>
      <c r="D20" s="117" t="s">
        <v>196</v>
      </c>
      <c r="E20" s="118">
        <f>'Прил. 7'!H74</f>
        <v>4455</v>
      </c>
      <c r="F20" s="118">
        <f>'Прил. 7'!I74</f>
        <v>2738.5</v>
      </c>
      <c r="G20" s="118">
        <f>'Прил. 7'!J74</f>
        <v>3279</v>
      </c>
    </row>
    <row r="21" spans="2:7" ht="12.75" customHeight="1">
      <c r="B21" s="94" t="s">
        <v>197</v>
      </c>
      <c r="C21" s="117" t="s">
        <v>186</v>
      </c>
      <c r="D21" s="117" t="s">
        <v>198</v>
      </c>
      <c r="E21" s="118">
        <f>'Прил. 7'!H90</f>
        <v>100</v>
      </c>
      <c r="F21" s="118">
        <f>'Прил. 7'!I90</f>
        <v>100</v>
      </c>
      <c r="G21" s="118">
        <f>'Прил. 7'!J90</f>
        <v>100</v>
      </c>
    </row>
    <row r="22" spans="2:7" ht="12.75" customHeight="1">
      <c r="B22" s="94" t="s">
        <v>199</v>
      </c>
      <c r="C22" s="117" t="s">
        <v>186</v>
      </c>
      <c r="D22" s="117" t="s">
        <v>200</v>
      </c>
      <c r="E22" s="118">
        <f>'Прил. 7'!H103</f>
        <v>22931.899999999998</v>
      </c>
      <c r="F22" s="118">
        <f>'Прил. 7'!I103</f>
        <v>10020.199999999999</v>
      </c>
      <c r="G22" s="118">
        <f>'Прил. 7'!J103</f>
        <v>10729.1</v>
      </c>
    </row>
    <row r="23" spans="2:7" ht="12.75" customHeight="1">
      <c r="B23" s="120" t="s">
        <v>201</v>
      </c>
      <c r="C23" s="116" t="s">
        <v>202</v>
      </c>
      <c r="D23" s="116"/>
      <c r="E23" s="114">
        <f>E24+E25</f>
        <v>819.3</v>
      </c>
      <c r="F23" s="114">
        <f>F24+F25</f>
        <v>799</v>
      </c>
      <c r="G23" s="114">
        <f>G24+G25</f>
        <v>826.8</v>
      </c>
    </row>
    <row r="24" spans="2:7" ht="12.75" customHeight="1">
      <c r="B24" s="94" t="s">
        <v>203</v>
      </c>
      <c r="C24" s="117" t="s">
        <v>202</v>
      </c>
      <c r="D24" s="117" t="s">
        <v>204</v>
      </c>
      <c r="E24" s="118">
        <f>'Прил. 7'!H275</f>
        <v>819.3</v>
      </c>
      <c r="F24" s="118">
        <f>'Прил. 7'!I275</f>
        <v>799</v>
      </c>
      <c r="G24" s="118">
        <f>'Прил. 7'!J275</f>
        <v>826.8</v>
      </c>
    </row>
    <row r="25" spans="2:7" ht="12.75" customHeight="1" hidden="1">
      <c r="B25" s="94"/>
      <c r="C25" s="117"/>
      <c r="D25" s="117"/>
      <c r="E25" s="118"/>
      <c r="F25" s="121"/>
      <c r="G25" s="121"/>
    </row>
    <row r="26" spans="2:7" ht="12.75" customHeight="1" hidden="1">
      <c r="B26" s="120"/>
      <c r="C26" s="116"/>
      <c r="D26" s="116"/>
      <c r="E26" s="114"/>
      <c r="F26" s="121"/>
      <c r="G26" s="121"/>
    </row>
    <row r="27" spans="2:7" ht="25.5" customHeight="1" hidden="1">
      <c r="B27" s="94"/>
      <c r="C27" s="117"/>
      <c r="D27" s="117"/>
      <c r="E27" s="118"/>
      <c r="F27" s="121"/>
      <c r="G27" s="121"/>
    </row>
    <row r="28" spans="2:7" ht="12.75" customHeight="1">
      <c r="B28" s="120" t="s">
        <v>205</v>
      </c>
      <c r="C28" s="116" t="s">
        <v>206</v>
      </c>
      <c r="D28" s="116"/>
      <c r="E28" s="114">
        <f>E29+E30+E31</f>
        <v>58982.5</v>
      </c>
      <c r="F28" s="114">
        <f>F29+F30+F31</f>
        <v>30910.1</v>
      </c>
      <c r="G28" s="114">
        <f>G29+G30+G31</f>
        <v>30920.4</v>
      </c>
    </row>
    <row r="29" spans="2:7" ht="12.75" customHeight="1">
      <c r="B29" s="62" t="s">
        <v>207</v>
      </c>
      <c r="C29" s="117" t="s">
        <v>206</v>
      </c>
      <c r="D29" s="117" t="s">
        <v>208</v>
      </c>
      <c r="E29" s="118">
        <f>'Прил. 7'!H309</f>
        <v>1375</v>
      </c>
      <c r="F29" s="118">
        <f>'Прил. 7'!I309</f>
        <v>910.1</v>
      </c>
      <c r="G29" s="118">
        <f>'Прил. 7'!J309</f>
        <v>920.4</v>
      </c>
    </row>
    <row r="30" spans="2:7" ht="12.75" customHeight="1">
      <c r="B30" s="94" t="s">
        <v>209</v>
      </c>
      <c r="C30" s="117" t="s">
        <v>206</v>
      </c>
      <c r="D30" s="117" t="s">
        <v>210</v>
      </c>
      <c r="E30" s="118">
        <f>'Прил. 7'!H316</f>
        <v>57607.5</v>
      </c>
      <c r="F30" s="118">
        <f>'Прил. 7'!I316</f>
        <v>30000</v>
      </c>
      <c r="G30" s="118">
        <f>'Прил. 7'!J316</f>
        <v>30000</v>
      </c>
    </row>
    <row r="31" spans="2:7" ht="12.75" customHeight="1" hidden="1">
      <c r="B31" s="122"/>
      <c r="C31" s="117"/>
      <c r="D31" s="117"/>
      <c r="E31" s="118"/>
      <c r="F31" s="121"/>
      <c r="G31" s="121"/>
    </row>
    <row r="32" spans="2:7" ht="12.75" customHeight="1">
      <c r="B32" s="120" t="s">
        <v>211</v>
      </c>
      <c r="C32" s="116" t="s">
        <v>212</v>
      </c>
      <c r="D32" s="116"/>
      <c r="E32" s="114">
        <f>E33+E35+E36+E37+E34</f>
        <v>24665.6</v>
      </c>
      <c r="F32" s="114">
        <f>F33+F35+F36+F37+F34</f>
        <v>26992.6</v>
      </c>
      <c r="G32" s="114">
        <f>G33+G35+G36+G37+G34</f>
        <v>6143</v>
      </c>
    </row>
    <row r="33" spans="2:7" ht="12.75" customHeight="1" hidden="1">
      <c r="B33" s="94"/>
      <c r="C33" s="117"/>
      <c r="D33" s="117"/>
      <c r="E33" s="118"/>
      <c r="F33" s="121"/>
      <c r="G33" s="121"/>
    </row>
    <row r="34" spans="2:7" ht="12.75" customHeight="1">
      <c r="B34" s="94" t="s">
        <v>213</v>
      </c>
      <c r="C34" s="117" t="s">
        <v>212</v>
      </c>
      <c r="D34" s="117" t="s">
        <v>214</v>
      </c>
      <c r="E34" s="118">
        <f>'Прил. 7'!H368</f>
        <v>190.6</v>
      </c>
      <c r="F34" s="118">
        <f>'Прил. 7'!I368</f>
        <v>75</v>
      </c>
      <c r="G34" s="118">
        <f>'Прил. 7'!J368</f>
        <v>4039.1</v>
      </c>
    </row>
    <row r="35" spans="2:7" ht="12.75" customHeight="1">
      <c r="B35" s="94" t="s">
        <v>215</v>
      </c>
      <c r="C35" s="117" t="s">
        <v>212</v>
      </c>
      <c r="D35" s="117" t="s">
        <v>216</v>
      </c>
      <c r="E35" s="118">
        <f>'Прил. 7'!H393</f>
        <v>17068.9</v>
      </c>
      <c r="F35" s="118">
        <f>'Прил. 7'!I393</f>
        <v>22089</v>
      </c>
      <c r="G35" s="118">
        <f>'Прил. 7'!J393</f>
        <v>25.6</v>
      </c>
    </row>
    <row r="36" spans="2:7" ht="15.75" customHeight="1">
      <c r="B36" s="123" t="s">
        <v>217</v>
      </c>
      <c r="C36" s="124" t="s">
        <v>212</v>
      </c>
      <c r="D36" s="124" t="s">
        <v>218</v>
      </c>
      <c r="E36" s="125">
        <f>'Прил. 7'!H441</f>
        <v>4834.5</v>
      </c>
      <c r="F36" s="125">
        <f>'Прил. 7'!I441</f>
        <v>2950.3</v>
      </c>
      <c r="G36" s="125">
        <f>'Прил. 7'!J441</f>
        <v>0</v>
      </c>
    </row>
    <row r="37" spans="2:7" ht="14.25" customHeight="1">
      <c r="B37" s="122" t="s">
        <v>219</v>
      </c>
      <c r="C37" s="126" t="s">
        <v>212</v>
      </c>
      <c r="D37" s="124" t="s">
        <v>220</v>
      </c>
      <c r="E37" s="125">
        <f>'Прил. 7'!H504</f>
        <v>2571.6000000000004</v>
      </c>
      <c r="F37" s="125">
        <f>'Прил. 7'!I504</f>
        <v>1878.3</v>
      </c>
      <c r="G37" s="125">
        <f>'Прил. 7'!J504</f>
        <v>2078.2999999999997</v>
      </c>
    </row>
    <row r="38" spans="2:7" ht="14.25" customHeight="1">
      <c r="B38" s="127" t="s">
        <v>221</v>
      </c>
      <c r="C38" s="116" t="s">
        <v>222</v>
      </c>
      <c r="D38" s="116"/>
      <c r="E38" s="114">
        <f>E39</f>
        <v>0</v>
      </c>
      <c r="F38" s="114">
        <f>F39</f>
        <v>0</v>
      </c>
      <c r="G38" s="114">
        <f>G39</f>
        <v>0</v>
      </c>
    </row>
    <row r="39" spans="2:7" ht="14.25" customHeight="1">
      <c r="B39" s="128" t="s">
        <v>223</v>
      </c>
      <c r="C39" s="117" t="s">
        <v>222</v>
      </c>
      <c r="D39" s="117" t="s">
        <v>224</v>
      </c>
      <c r="E39" s="118">
        <f>'Прил. 7'!H523</f>
        <v>0</v>
      </c>
      <c r="F39" s="118">
        <f>'Прил. 7'!I515</f>
        <v>0</v>
      </c>
      <c r="G39" s="118">
        <f>'Прил. 7'!J515</f>
        <v>0</v>
      </c>
    </row>
    <row r="40" spans="2:7" ht="12.75" customHeight="1">
      <c r="B40" s="129" t="s">
        <v>225</v>
      </c>
      <c r="C40" s="116" t="s">
        <v>226</v>
      </c>
      <c r="D40" s="116"/>
      <c r="E40" s="114">
        <f>E41+E42+E44+E43+E45</f>
        <v>179138.7</v>
      </c>
      <c r="F40" s="114">
        <f>F41+F42+F44+F43+F45</f>
        <v>147707.4</v>
      </c>
      <c r="G40" s="114">
        <f>G41+G42+G44+G43+G45</f>
        <v>147201.2</v>
      </c>
    </row>
    <row r="41" spans="2:7" ht="12.75" customHeight="1">
      <c r="B41" s="94" t="s">
        <v>227</v>
      </c>
      <c r="C41" s="117" t="s">
        <v>226</v>
      </c>
      <c r="D41" s="117" t="s">
        <v>228</v>
      </c>
      <c r="E41" s="118">
        <f>'Прил. 7'!H534</f>
        <v>25167.699999999997</v>
      </c>
      <c r="F41" s="118">
        <f>'Прил. 7'!I534</f>
        <v>22935.199999999997</v>
      </c>
      <c r="G41" s="118">
        <f>'Прил. 7'!J534</f>
        <v>22437</v>
      </c>
    </row>
    <row r="42" spans="2:8" ht="12.75" customHeight="1">
      <c r="B42" s="94" t="s">
        <v>229</v>
      </c>
      <c r="C42" s="117" t="s">
        <v>226</v>
      </c>
      <c r="D42" s="117" t="s">
        <v>230</v>
      </c>
      <c r="E42" s="118">
        <f>'Прил. 7'!H566</f>
        <v>134904.5</v>
      </c>
      <c r="F42" s="118">
        <f>'Прил. 7'!I566</f>
        <v>109613.7</v>
      </c>
      <c r="G42" s="118">
        <f>'Прил. 7'!J566</f>
        <v>110994.49999999999</v>
      </c>
      <c r="H42" s="130"/>
    </row>
    <row r="43" spans="2:7" ht="12.75" customHeight="1">
      <c r="B43" s="94" t="s">
        <v>231</v>
      </c>
      <c r="C43" s="117" t="s">
        <v>226</v>
      </c>
      <c r="D43" s="117" t="s">
        <v>232</v>
      </c>
      <c r="E43" s="118">
        <f>'Прил. 7'!H634</f>
        <v>13474.399999999998</v>
      </c>
      <c r="F43" s="118">
        <f>'Прил. 7'!I634</f>
        <v>10807.3</v>
      </c>
      <c r="G43" s="118">
        <f>'Прил. 7'!J634</f>
        <v>9018.5</v>
      </c>
    </row>
    <row r="44" spans="2:7" ht="12.75" customHeight="1">
      <c r="B44" s="94" t="s">
        <v>233</v>
      </c>
      <c r="C44" s="117" t="s">
        <v>226</v>
      </c>
      <c r="D44" s="117" t="s">
        <v>234</v>
      </c>
      <c r="E44" s="118">
        <f>'Прил. 7'!H695</f>
        <v>591.2</v>
      </c>
      <c r="F44" s="118">
        <f>'Прил. 7'!I695</f>
        <v>498.2</v>
      </c>
      <c r="G44" s="118">
        <f>'Прил. 7'!J695</f>
        <v>498.2</v>
      </c>
    </row>
    <row r="45" spans="2:7" ht="12.75" customHeight="1">
      <c r="B45" s="94" t="s">
        <v>235</v>
      </c>
      <c r="C45" s="117" t="s">
        <v>226</v>
      </c>
      <c r="D45" s="117" t="s">
        <v>236</v>
      </c>
      <c r="E45" s="118">
        <f>'Прил. 7'!H835</f>
        <v>5000.9</v>
      </c>
      <c r="F45" s="118">
        <f>'Прил. 7'!I835</f>
        <v>3853</v>
      </c>
      <c r="G45" s="118">
        <f>'Прил. 7'!J835</f>
        <v>4253</v>
      </c>
    </row>
    <row r="46" spans="2:7" ht="12.75" customHeight="1">
      <c r="B46" s="120" t="s">
        <v>237</v>
      </c>
      <c r="C46" s="116" t="s">
        <v>238</v>
      </c>
      <c r="D46" s="116"/>
      <c r="E46" s="114">
        <f>E47+E48</f>
        <v>13707.2</v>
      </c>
      <c r="F46" s="114">
        <f>F47+F48</f>
        <v>8935</v>
      </c>
      <c r="G46" s="114">
        <f>G47+G48</f>
        <v>9385.5</v>
      </c>
    </row>
    <row r="47" spans="2:7" ht="12.75" customHeight="1">
      <c r="B47" s="94" t="s">
        <v>239</v>
      </c>
      <c r="C47" s="117" t="s">
        <v>238</v>
      </c>
      <c r="D47" s="117" t="s">
        <v>240</v>
      </c>
      <c r="E47" s="118">
        <f>'Прил. 7'!H870</f>
        <v>10784.6</v>
      </c>
      <c r="F47" s="118">
        <f>'Прил. 7'!I870</f>
        <v>6907.799999999999</v>
      </c>
      <c r="G47" s="118">
        <f>'Прил. 7'!J870</f>
        <v>7358.299999999999</v>
      </c>
    </row>
    <row r="48" spans="2:7" ht="12.75" customHeight="1">
      <c r="B48" s="131" t="s">
        <v>241</v>
      </c>
      <c r="C48" s="117" t="s">
        <v>238</v>
      </c>
      <c r="D48" s="117" t="s">
        <v>242</v>
      </c>
      <c r="E48" s="118">
        <f>'Прил. 7'!H921</f>
        <v>2922.6</v>
      </c>
      <c r="F48" s="118">
        <f>'Прил. 7'!I921</f>
        <v>2027.1999999999998</v>
      </c>
      <c r="G48" s="118">
        <f>'Прил. 7'!J921</f>
        <v>2027.1999999999998</v>
      </c>
    </row>
    <row r="49" spans="2:7" ht="12.75" customHeight="1">
      <c r="B49" s="120" t="s">
        <v>243</v>
      </c>
      <c r="C49" s="116" t="s">
        <v>244</v>
      </c>
      <c r="D49" s="116"/>
      <c r="E49" s="114">
        <f>E50+E51+E52+E53</f>
        <v>9246.7</v>
      </c>
      <c r="F49" s="114">
        <f>F50+F51+F52+F53</f>
        <v>6671.700000000001</v>
      </c>
      <c r="G49" s="114">
        <f>G50+G51+G52+G53</f>
        <v>5533.1</v>
      </c>
    </row>
    <row r="50" spans="2:7" ht="12.75" customHeight="1">
      <c r="B50" s="94" t="s">
        <v>245</v>
      </c>
      <c r="C50" s="117" t="s">
        <v>244</v>
      </c>
      <c r="D50" s="117" t="s">
        <v>246</v>
      </c>
      <c r="E50" s="118">
        <f>'Прил. 7'!H974</f>
        <v>1400</v>
      </c>
      <c r="F50" s="118">
        <f>'Прил. 7'!I974</f>
        <v>1256.3</v>
      </c>
      <c r="G50" s="118">
        <f>'Прил. 7'!J974</f>
        <v>854.7</v>
      </c>
    </row>
    <row r="51" spans="2:7" ht="12.75" customHeight="1">
      <c r="B51" s="94" t="s">
        <v>247</v>
      </c>
      <c r="C51" s="117" t="s">
        <v>244</v>
      </c>
      <c r="D51" s="117" t="s">
        <v>248</v>
      </c>
      <c r="E51" s="118">
        <f>'Прил. 7'!H980</f>
        <v>1304</v>
      </c>
      <c r="F51" s="118">
        <f>'Прил. 7'!I980</f>
        <v>860</v>
      </c>
      <c r="G51" s="118">
        <f>'Прил. 7'!J980</f>
        <v>150</v>
      </c>
    </row>
    <row r="52" spans="2:7" ht="12.75" customHeight="1">
      <c r="B52" s="94" t="s">
        <v>249</v>
      </c>
      <c r="C52" s="117" t="s">
        <v>244</v>
      </c>
      <c r="D52" s="117" t="s">
        <v>250</v>
      </c>
      <c r="E52" s="118">
        <f>'Прил. 7'!H1014</f>
        <v>4760.6</v>
      </c>
      <c r="F52" s="118">
        <f>'Прил. 7'!I1014</f>
        <v>3232.9</v>
      </c>
      <c r="G52" s="118">
        <f>'Прил. 7'!J1014</f>
        <v>3205.9</v>
      </c>
    </row>
    <row r="53" spans="2:7" ht="12.75" customHeight="1">
      <c r="B53" s="94" t="s">
        <v>251</v>
      </c>
      <c r="C53" s="117" t="s">
        <v>244</v>
      </c>
      <c r="D53" s="117" t="s">
        <v>252</v>
      </c>
      <c r="E53" s="118">
        <f>'Прил. 7'!H1058</f>
        <v>1782.1000000000001</v>
      </c>
      <c r="F53" s="118">
        <f>'Прил. 7'!I1058</f>
        <v>1322.5</v>
      </c>
      <c r="G53" s="118">
        <f>'Прил. 7'!J1058</f>
        <v>1322.5</v>
      </c>
    </row>
    <row r="54" spans="2:7" ht="12.75" customHeight="1">
      <c r="B54" s="120" t="s">
        <v>253</v>
      </c>
      <c r="C54" s="116" t="s">
        <v>254</v>
      </c>
      <c r="D54" s="116"/>
      <c r="E54" s="114">
        <f>E55</f>
        <v>352</v>
      </c>
      <c r="F54" s="114">
        <f>F55</f>
        <v>352</v>
      </c>
      <c r="G54" s="114">
        <f>G55</f>
        <v>352</v>
      </c>
    </row>
    <row r="55" spans="2:7" ht="12.75" customHeight="1">
      <c r="B55" s="94" t="s">
        <v>255</v>
      </c>
      <c r="C55" s="117" t="s">
        <v>254</v>
      </c>
      <c r="D55" s="117" t="s">
        <v>256</v>
      </c>
      <c r="E55" s="118">
        <f>'Прил. 7'!H1089</f>
        <v>352</v>
      </c>
      <c r="F55" s="118">
        <f>'Прил. 7'!I1089</f>
        <v>352</v>
      </c>
      <c r="G55" s="118">
        <f>'Прил. 7'!J1089</f>
        <v>352</v>
      </c>
    </row>
    <row r="56" spans="2:7" ht="12.75" customHeight="1">
      <c r="B56" s="127" t="s">
        <v>257</v>
      </c>
      <c r="C56" s="132">
        <v>1300</v>
      </c>
      <c r="D56" s="117"/>
      <c r="E56" s="114">
        <f>E57</f>
        <v>450</v>
      </c>
      <c r="F56" s="114">
        <f>F57</f>
        <v>288</v>
      </c>
      <c r="G56" s="114">
        <f>G57</f>
        <v>0</v>
      </c>
    </row>
    <row r="57" spans="2:7" ht="14.25" customHeight="1">
      <c r="B57" s="128" t="s">
        <v>258</v>
      </c>
      <c r="C57" s="133">
        <v>1300</v>
      </c>
      <c r="D57" s="133">
        <v>1301</v>
      </c>
      <c r="E57" s="118">
        <f>'Прил. 7'!H1129</f>
        <v>450</v>
      </c>
      <c r="F57" s="118">
        <f>'Прил. 7'!I1129</f>
        <v>288</v>
      </c>
      <c r="G57" s="118">
        <f>'Прил. 7'!J1129</f>
        <v>0</v>
      </c>
    </row>
    <row r="58" spans="2:7" ht="26.25" customHeight="1">
      <c r="B58" s="120" t="s">
        <v>259</v>
      </c>
      <c r="C58" s="116" t="s">
        <v>260</v>
      </c>
      <c r="D58" s="116"/>
      <c r="E58" s="114">
        <f>E59+E60</f>
        <v>9042.6</v>
      </c>
      <c r="F58" s="114">
        <f>F59+F60</f>
        <v>3655.6</v>
      </c>
      <c r="G58" s="114">
        <f>G59+G60</f>
        <v>3655.6</v>
      </c>
    </row>
    <row r="59" spans="2:7" ht="27.75" customHeight="1">
      <c r="B59" s="94" t="s">
        <v>261</v>
      </c>
      <c r="C59" s="117" t="s">
        <v>260</v>
      </c>
      <c r="D59" s="117" t="s">
        <v>262</v>
      </c>
      <c r="E59" s="118">
        <f>'Прил. 7'!H1137</f>
        <v>3655.6</v>
      </c>
      <c r="F59" s="118">
        <f>'Прил. 7'!I1137</f>
        <v>3655.6</v>
      </c>
      <c r="G59" s="118">
        <f>'Прил. 7'!J1137</f>
        <v>3655.6</v>
      </c>
    </row>
    <row r="60" spans="2:7" ht="12.75" customHeight="1">
      <c r="B60" s="94" t="s">
        <v>263</v>
      </c>
      <c r="C60" s="117" t="s">
        <v>260</v>
      </c>
      <c r="D60" s="117" t="s">
        <v>264</v>
      </c>
      <c r="E60" s="118">
        <f>'Прил. 7'!H1143</f>
        <v>5387</v>
      </c>
      <c r="F60" s="118">
        <f>'Прил. 7'!I1143</f>
        <v>0</v>
      </c>
      <c r="G60" s="118">
        <f>'Прил. 7'!J1143</f>
        <v>0</v>
      </c>
    </row>
    <row r="61" spans="2:7" ht="12.75" customHeight="1">
      <c r="B61" s="134" t="s">
        <v>265</v>
      </c>
      <c r="C61" s="135">
        <v>9900</v>
      </c>
      <c r="D61" s="135"/>
      <c r="E61" s="136">
        <f>E62</f>
        <v>0</v>
      </c>
      <c r="F61" s="137">
        <f>F62</f>
        <v>2741.6</v>
      </c>
      <c r="G61" s="137">
        <f>G62</f>
        <v>5502.1</v>
      </c>
    </row>
    <row r="62" spans="2:7" ht="12.75" customHeight="1">
      <c r="B62" s="138" t="s">
        <v>265</v>
      </c>
      <c r="C62" s="139">
        <v>9900</v>
      </c>
      <c r="D62" s="139">
        <v>9999</v>
      </c>
      <c r="E62" s="140">
        <f>'Прил. 7'!H1149</f>
        <v>0</v>
      </c>
      <c r="F62" s="141">
        <f>'Прил. 7'!I1149</f>
        <v>2741.6</v>
      </c>
      <c r="G62" s="141">
        <f>'Прил. 7'!J1149</f>
        <v>5502.1</v>
      </c>
    </row>
  </sheetData>
  <sheetProtection selectLockedCells="1" selectUnlockedCells="1"/>
  <autoFilter ref="B13:G725"/>
  <mergeCells count="9">
    <mergeCell ref="F1:G1"/>
    <mergeCell ref="B2:G2"/>
    <mergeCell ref="B3:G3"/>
    <mergeCell ref="B4:G4"/>
    <mergeCell ref="B6:G6"/>
    <mergeCell ref="B7:G7"/>
    <mergeCell ref="B8:G8"/>
    <mergeCell ref="B9:G9"/>
    <mergeCell ref="B11:G11"/>
  </mergeCells>
  <printOptions/>
  <pageMargins left="1.1" right="0.22013888888888888" top="0.5701388888888889" bottom="0.2701388888888889" header="0.5118110236220472" footer="0.5118110236220472"/>
  <pageSetup horizontalDpi="300" verticalDpi="3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B1:P1157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7.125" style="142" customWidth="1"/>
    <col min="2" max="2" width="103.50390625" style="143" customWidth="1"/>
    <col min="3" max="4" width="9.625" style="144" customWidth="1"/>
    <col min="5" max="5" width="14.625" style="144" customWidth="1"/>
    <col min="6" max="6" width="4.625" style="144" customWidth="1"/>
    <col min="7" max="7" width="5.125" style="144" customWidth="1"/>
    <col min="8" max="8" width="10.75390625" style="144" customWidth="1"/>
    <col min="9" max="9" width="11.125" style="144" customWidth="1"/>
    <col min="10" max="10" width="10.75390625" style="144" customWidth="1"/>
    <col min="11" max="11" width="9.75390625" style="142" customWidth="1"/>
    <col min="12" max="13" width="8.125" style="142" customWidth="1"/>
    <col min="14" max="64" width="7.125" style="142" customWidth="1"/>
    <col min="65" max="16384" width="7.125" style="145" customWidth="1"/>
  </cols>
  <sheetData>
    <row r="1" spans="3:10" ht="12.75" customHeight="1">
      <c r="C1" s="146"/>
      <c r="D1" s="147"/>
      <c r="E1" s="148"/>
      <c r="F1" s="148"/>
      <c r="G1" s="5"/>
      <c r="H1" s="6"/>
      <c r="I1" s="7" t="s">
        <v>266</v>
      </c>
      <c r="J1" s="7"/>
    </row>
    <row r="2" spans="2:10" ht="12.75" customHeight="1">
      <c r="B2" s="149" t="s">
        <v>1</v>
      </c>
      <c r="C2" s="149"/>
      <c r="D2" s="149"/>
      <c r="E2" s="149"/>
      <c r="F2" s="149"/>
      <c r="G2" s="149"/>
      <c r="H2" s="149"/>
      <c r="I2" s="149"/>
      <c r="J2" s="149"/>
    </row>
    <row r="3" spans="2:10" ht="12.75" customHeight="1">
      <c r="B3" s="149" t="s">
        <v>2</v>
      </c>
      <c r="C3" s="149"/>
      <c r="D3" s="149"/>
      <c r="E3" s="149"/>
      <c r="F3" s="149"/>
      <c r="G3" s="149"/>
      <c r="H3" s="149"/>
      <c r="I3" s="149"/>
      <c r="J3" s="149"/>
    </row>
    <row r="4" spans="2:10" ht="12.75" customHeight="1">
      <c r="B4" s="9" t="s">
        <v>3</v>
      </c>
      <c r="C4" s="9"/>
      <c r="D4" s="9"/>
      <c r="E4" s="9"/>
      <c r="F4" s="9"/>
      <c r="G4" s="9"/>
      <c r="H4" s="9"/>
      <c r="I4" s="9"/>
      <c r="J4" s="9"/>
    </row>
    <row r="5" spans="3:10" ht="18" customHeight="1">
      <c r="C5" s="150"/>
      <c r="D5" s="150"/>
      <c r="E5" s="150"/>
      <c r="F5" s="150"/>
      <c r="G5" s="150"/>
      <c r="H5" s="150"/>
      <c r="I5" s="150"/>
      <c r="J5" s="150"/>
    </row>
    <row r="6" spans="3:10" ht="15.75" customHeight="1">
      <c r="C6" s="147"/>
      <c r="D6" s="147"/>
      <c r="E6" s="147"/>
      <c r="F6" s="147"/>
      <c r="G6" s="151" t="s">
        <v>267</v>
      </c>
      <c r="H6" s="151"/>
      <c r="I6" s="151"/>
      <c r="J6" s="151"/>
    </row>
    <row r="7" spans="3:10" ht="12.75" customHeight="1">
      <c r="C7" s="152" t="s">
        <v>46</v>
      </c>
      <c r="D7" s="152"/>
      <c r="E7" s="152"/>
      <c r="F7" s="152"/>
      <c r="G7" s="152"/>
      <c r="H7" s="152"/>
      <c r="I7" s="152"/>
      <c r="J7" s="152"/>
    </row>
    <row r="8" spans="2:10" ht="12.75" customHeight="1">
      <c r="B8" s="153" t="s">
        <v>5</v>
      </c>
      <c r="C8" s="153"/>
      <c r="D8" s="153"/>
      <c r="E8" s="153"/>
      <c r="F8" s="153"/>
      <c r="G8" s="153"/>
      <c r="H8" s="153"/>
      <c r="I8" s="153"/>
      <c r="J8" s="153"/>
    </row>
    <row r="9" spans="2:13" ht="12.75" customHeight="1">
      <c r="B9" s="154" t="s">
        <v>6</v>
      </c>
      <c r="C9" s="154"/>
      <c r="D9" s="154"/>
      <c r="E9" s="154"/>
      <c r="F9" s="154"/>
      <c r="G9" s="154"/>
      <c r="H9" s="154"/>
      <c r="I9" s="154"/>
      <c r="J9" s="154"/>
      <c r="K9" s="6"/>
      <c r="L9" s="6"/>
      <c r="M9" s="6"/>
    </row>
    <row r="10" spans="2:8" ht="12.75" customHeight="1">
      <c r="B10" s="155"/>
      <c r="C10" s="146"/>
      <c r="D10" s="146"/>
      <c r="E10" s="146"/>
      <c r="F10" s="146"/>
      <c r="G10" s="146"/>
      <c r="H10" s="156"/>
    </row>
    <row r="11" spans="2:10" ht="41.25" customHeight="1">
      <c r="B11" s="157" t="s">
        <v>268</v>
      </c>
      <c r="C11" s="157"/>
      <c r="D11" s="157"/>
      <c r="E11" s="157"/>
      <c r="F11" s="157"/>
      <c r="G11" s="157"/>
      <c r="H11" s="157"/>
      <c r="I11" s="157"/>
      <c r="J11" s="157"/>
    </row>
    <row r="12" spans="2:10" ht="12.75" customHeight="1">
      <c r="B12" s="158"/>
      <c r="J12" s="6" t="s">
        <v>181</v>
      </c>
    </row>
    <row r="13" spans="2:10" ht="22.5" customHeight="1">
      <c r="B13" s="159" t="s">
        <v>182</v>
      </c>
      <c r="C13" s="111" t="s">
        <v>183</v>
      </c>
      <c r="D13" s="111" t="s">
        <v>184</v>
      </c>
      <c r="E13" s="111" t="s">
        <v>269</v>
      </c>
      <c r="F13" s="111" t="s">
        <v>270</v>
      </c>
      <c r="G13" s="160" t="s">
        <v>271</v>
      </c>
      <c r="H13" s="19">
        <v>2022</v>
      </c>
      <c r="I13" s="19">
        <v>2023</v>
      </c>
      <c r="J13" s="19">
        <v>2024</v>
      </c>
    </row>
    <row r="14" spans="2:10" ht="12.75" customHeight="1">
      <c r="B14" s="161" t="s">
        <v>178</v>
      </c>
      <c r="C14" s="113"/>
      <c r="D14" s="113"/>
      <c r="E14" s="113"/>
      <c r="F14" s="113"/>
      <c r="G14" s="113"/>
      <c r="H14" s="162">
        <f>H20+H272+H306+H364+H530+H864+H970+H1086+H1127+H1134+H520+H1149</f>
        <v>341961.4</v>
      </c>
      <c r="I14" s="162">
        <f>I20+I272+I306+I364+I530+I864+I970+I1086+I1127+I1134+I520+I1149</f>
        <v>255721.40000000002</v>
      </c>
      <c r="J14" s="162">
        <f>J20+J272+J306+J364+J530+J864+J970+J1086+J1127+J1134+J520+J1149</f>
        <v>238137.00000000003</v>
      </c>
    </row>
    <row r="15" spans="2:10" ht="12.75" customHeight="1" hidden="1">
      <c r="B15" s="161" t="s">
        <v>272</v>
      </c>
      <c r="C15" s="113"/>
      <c r="D15" s="113"/>
      <c r="E15" s="113"/>
      <c r="F15" s="113"/>
      <c r="G15" s="113">
        <v>1</v>
      </c>
      <c r="H15" s="162">
        <f>H865</f>
        <v>0</v>
      </c>
      <c r="I15" s="162">
        <f>I865</f>
        <v>0</v>
      </c>
      <c r="J15" s="162">
        <f>J865</f>
        <v>0</v>
      </c>
    </row>
    <row r="16" spans="2:10" ht="12.75" customHeight="1">
      <c r="B16" s="161" t="s">
        <v>273</v>
      </c>
      <c r="C16" s="113"/>
      <c r="D16" s="113"/>
      <c r="E16" s="113"/>
      <c r="F16" s="113"/>
      <c r="G16" s="113">
        <v>2</v>
      </c>
      <c r="H16" s="162">
        <f>H21+H307+H365+H531+H866+H971+H1087+H1135+H1128+H521+H1150</f>
        <v>157582.90000000002</v>
      </c>
      <c r="I16" s="162">
        <f>I21+I307+I365+I531+I866+I971+I1087+I1135+I1128+I521+I1150</f>
        <v>109626.20000000001</v>
      </c>
      <c r="J16" s="162">
        <f>J21+J307+J365+J531+J866+J971+J1087+J1135+J1128+J521+J1150</f>
        <v>109992</v>
      </c>
    </row>
    <row r="17" spans="2:10" ht="12.75" customHeight="1">
      <c r="B17" s="161" t="s">
        <v>274</v>
      </c>
      <c r="C17" s="113"/>
      <c r="D17" s="113"/>
      <c r="E17" s="113"/>
      <c r="F17" s="113"/>
      <c r="G17" s="113">
        <v>3</v>
      </c>
      <c r="H17" s="162">
        <f>H22+H308+H366+H532+H867+H972+H1136+H522</f>
        <v>165136.89999999997</v>
      </c>
      <c r="I17" s="162">
        <f>I22+I308+I366+I532+I867+I972+I1136+I522</f>
        <v>131563.2</v>
      </c>
      <c r="J17" s="162">
        <f>J22+J308+J366+J532+J867+J972+J1136+J522</f>
        <v>111485.79999999999</v>
      </c>
    </row>
    <row r="18" spans="2:10" ht="12.75" customHeight="1">
      <c r="B18" s="161" t="s">
        <v>275</v>
      </c>
      <c r="C18" s="113"/>
      <c r="D18" s="113"/>
      <c r="E18" s="113"/>
      <c r="F18" s="113"/>
      <c r="G18" s="113">
        <v>4</v>
      </c>
      <c r="H18" s="162">
        <f>H23+H274+H533+H868+H973+H367</f>
        <v>19241.600000000002</v>
      </c>
      <c r="I18" s="162">
        <f>I23+I274+I533+I868+I973+I367</f>
        <v>14531.999999999998</v>
      </c>
      <c r="J18" s="162">
        <f>J23+J274+J533+J868+J973+J367</f>
        <v>16659.2</v>
      </c>
    </row>
    <row r="19" spans="2:10" ht="12.75" customHeight="1" hidden="1">
      <c r="B19" s="161" t="s">
        <v>276</v>
      </c>
      <c r="C19" s="113"/>
      <c r="D19" s="113"/>
      <c r="E19" s="113"/>
      <c r="F19" s="113"/>
      <c r="G19" s="113">
        <v>6</v>
      </c>
      <c r="H19" s="162"/>
      <c r="I19" s="163"/>
      <c r="J19" s="163"/>
    </row>
    <row r="20" spans="2:10" ht="12.75" customHeight="1">
      <c r="B20" s="164" t="s">
        <v>185</v>
      </c>
      <c r="C20" s="116" t="s">
        <v>186</v>
      </c>
      <c r="D20" s="113"/>
      <c r="E20" s="113"/>
      <c r="F20" s="113"/>
      <c r="G20" s="113"/>
      <c r="H20" s="162">
        <f>H24+H34+H46+H68+H74+H90+H103</f>
        <v>45556.8</v>
      </c>
      <c r="I20" s="162">
        <f>I24+I34+I46+I68+I74+I90+I103</f>
        <v>26668.399999999994</v>
      </c>
      <c r="J20" s="162">
        <f>J24+J34+J46+J68+J74+J90+J103</f>
        <v>28617.300000000003</v>
      </c>
    </row>
    <row r="21" spans="2:10" ht="12.75" customHeight="1">
      <c r="B21" s="161" t="s">
        <v>273</v>
      </c>
      <c r="C21" s="113"/>
      <c r="D21" s="113"/>
      <c r="E21" s="113"/>
      <c r="F21" s="113"/>
      <c r="G21" s="113">
        <v>2</v>
      </c>
      <c r="H21" s="162">
        <f>H29+H39+H42+H52+H57+H60+H63+H79+H82+H95+H114+H132+H225+H229+H232+H241+H256+H259+H263+H261+H85+H45+H160+H168+H221+H237+H239+H235+H196+H245+H248+H161+H107</f>
        <v>43328.40000000001</v>
      </c>
      <c r="I21" s="162">
        <f>I29+I39+I42+I52+I57+I60+I63+I79+I82+I95+I114+I132+I225+I229+I232+I241+I256+I259+I263+I261+I85+I45+I160+I168+I221+I237+I239</f>
        <v>25647.099999999995</v>
      </c>
      <c r="J21" s="162">
        <f>J29+J39+J42+J52+J57+J60+J63+J79+J82+J95+J114+J132+J225+J229+J232+J241+J256+J259+J263+J261+J85+J45+J160+J168+J221+J237+J239</f>
        <v>27596.399999999998</v>
      </c>
    </row>
    <row r="22" spans="2:10" ht="12.75" customHeight="1">
      <c r="B22" s="161" t="s">
        <v>274</v>
      </c>
      <c r="C22" s="113"/>
      <c r="D22" s="113"/>
      <c r="E22" s="113"/>
      <c r="F22" s="113"/>
      <c r="G22" s="113">
        <v>3</v>
      </c>
      <c r="H22" s="162">
        <f>H200+H203+H207+H210+H214+H217+H252+H67+H89+H267+H33</f>
        <v>1580.3</v>
      </c>
      <c r="I22" s="162">
        <f>I200+I203+I207+I210+I214+I217+I252+I67+I89+I267</f>
        <v>1017.9000000000001</v>
      </c>
      <c r="J22" s="162">
        <f>J200+J203+J207+J210+J214+J217+J252+J67+J89+J267</f>
        <v>1017.9000000000001</v>
      </c>
    </row>
    <row r="23" spans="2:10" ht="12.75" customHeight="1">
      <c r="B23" s="161" t="s">
        <v>275</v>
      </c>
      <c r="C23" s="113"/>
      <c r="D23" s="113"/>
      <c r="E23" s="113"/>
      <c r="F23" s="113"/>
      <c r="G23" s="113">
        <v>4</v>
      </c>
      <c r="H23" s="162">
        <f>H73+H271</f>
        <v>648.1</v>
      </c>
      <c r="I23" s="162">
        <f>I73</f>
        <v>3.4</v>
      </c>
      <c r="J23" s="162">
        <f>J73</f>
        <v>3</v>
      </c>
    </row>
    <row r="24" spans="2:10" ht="27" customHeight="1">
      <c r="B24" s="165" t="s">
        <v>187</v>
      </c>
      <c r="C24" s="166" t="s">
        <v>186</v>
      </c>
      <c r="D24" s="166" t="s">
        <v>188</v>
      </c>
      <c r="E24" s="117"/>
      <c r="F24" s="117"/>
      <c r="G24" s="117"/>
      <c r="H24" s="163">
        <f>H25+H30</f>
        <v>1733.5</v>
      </c>
      <c r="I24" s="163">
        <f aca="true" t="shared" si="0" ref="I24:I28">I25</f>
        <v>1366.8</v>
      </c>
      <c r="J24" s="163">
        <f aca="true" t="shared" si="1" ref="J24:J28">J25</f>
        <v>1566.8</v>
      </c>
    </row>
    <row r="25" spans="2:10" ht="15.75" customHeight="1">
      <c r="B25" s="167" t="s">
        <v>277</v>
      </c>
      <c r="C25" s="168" t="s">
        <v>186</v>
      </c>
      <c r="D25" s="117" t="s">
        <v>188</v>
      </c>
      <c r="E25" s="117" t="s">
        <v>278</v>
      </c>
      <c r="F25" s="117"/>
      <c r="G25" s="117"/>
      <c r="H25" s="163">
        <f aca="true" t="shared" si="2" ref="H25:H28">H26</f>
        <v>1680.4</v>
      </c>
      <c r="I25" s="163">
        <f t="shared" si="0"/>
        <v>1366.8</v>
      </c>
      <c r="J25" s="163">
        <f t="shared" si="1"/>
        <v>1566.8</v>
      </c>
    </row>
    <row r="26" spans="2:10" ht="12.75" customHeight="1">
      <c r="B26" s="169" t="s">
        <v>279</v>
      </c>
      <c r="C26" s="117" t="s">
        <v>186</v>
      </c>
      <c r="D26" s="117" t="s">
        <v>188</v>
      </c>
      <c r="E26" s="170" t="s">
        <v>280</v>
      </c>
      <c r="F26" s="117"/>
      <c r="G26" s="117"/>
      <c r="H26" s="163">
        <f t="shared" si="2"/>
        <v>1680.4</v>
      </c>
      <c r="I26" s="163">
        <f t="shared" si="0"/>
        <v>1366.8</v>
      </c>
      <c r="J26" s="163">
        <f t="shared" si="1"/>
        <v>1566.8</v>
      </c>
    </row>
    <row r="27" spans="2:10" ht="40.5" customHeight="1">
      <c r="B27" s="167" t="s">
        <v>281</v>
      </c>
      <c r="C27" s="117" t="s">
        <v>186</v>
      </c>
      <c r="D27" s="117" t="s">
        <v>188</v>
      </c>
      <c r="E27" s="170" t="s">
        <v>280</v>
      </c>
      <c r="F27" s="117" t="s">
        <v>282</v>
      </c>
      <c r="G27" s="117"/>
      <c r="H27" s="163">
        <f t="shared" si="2"/>
        <v>1680.4</v>
      </c>
      <c r="I27" s="163">
        <f t="shared" si="0"/>
        <v>1366.8</v>
      </c>
      <c r="J27" s="163">
        <f t="shared" si="1"/>
        <v>1566.8</v>
      </c>
    </row>
    <row r="28" spans="2:10" ht="15.75" customHeight="1">
      <c r="B28" s="167" t="s">
        <v>283</v>
      </c>
      <c r="C28" s="117" t="s">
        <v>186</v>
      </c>
      <c r="D28" s="117" t="s">
        <v>188</v>
      </c>
      <c r="E28" s="170" t="s">
        <v>280</v>
      </c>
      <c r="F28" s="117" t="s">
        <v>284</v>
      </c>
      <c r="G28" s="117"/>
      <c r="H28" s="163">
        <f t="shared" si="2"/>
        <v>1680.4</v>
      </c>
      <c r="I28" s="163">
        <f t="shared" si="0"/>
        <v>1366.8</v>
      </c>
      <c r="J28" s="163">
        <f t="shared" si="1"/>
        <v>1566.8</v>
      </c>
    </row>
    <row r="29" spans="2:10" ht="15.75" customHeight="1">
      <c r="B29" s="167" t="s">
        <v>273</v>
      </c>
      <c r="C29" s="117" t="s">
        <v>186</v>
      </c>
      <c r="D29" s="117" t="s">
        <v>188</v>
      </c>
      <c r="E29" s="170" t="s">
        <v>280</v>
      </c>
      <c r="F29" s="117" t="s">
        <v>284</v>
      </c>
      <c r="G29" s="117">
        <v>2</v>
      </c>
      <c r="H29" s="163">
        <f>'Прил. 8'!I106</f>
        <v>1680.4</v>
      </c>
      <c r="I29" s="163">
        <f>'Прил. 8'!J106</f>
        <v>1366.8</v>
      </c>
      <c r="J29" s="163">
        <f>'Прил. 8'!K106</f>
        <v>1566.8</v>
      </c>
    </row>
    <row r="30" spans="2:10" ht="41.25">
      <c r="B30" s="171" t="s">
        <v>285</v>
      </c>
      <c r="C30" s="117" t="s">
        <v>186</v>
      </c>
      <c r="D30" s="117" t="s">
        <v>188</v>
      </c>
      <c r="E30" s="172" t="s">
        <v>278</v>
      </c>
      <c r="F30" s="111"/>
      <c r="G30" s="111"/>
      <c r="H30" s="163">
        <f aca="true" t="shared" si="3" ref="H30:H32">H31</f>
        <v>53.1</v>
      </c>
      <c r="I30" s="163">
        <f aca="true" t="shared" si="4" ref="I30:I32">I31</f>
        <v>0</v>
      </c>
      <c r="J30" s="163">
        <f aca="true" t="shared" si="5" ref="J30:J32">J31</f>
        <v>0</v>
      </c>
    </row>
    <row r="31" spans="2:10" ht="15.75" customHeight="1">
      <c r="B31" s="173" t="s">
        <v>281</v>
      </c>
      <c r="C31" s="117" t="s">
        <v>186</v>
      </c>
      <c r="D31" s="117" t="s">
        <v>188</v>
      </c>
      <c r="E31" s="172" t="s">
        <v>286</v>
      </c>
      <c r="F31" s="117" t="s">
        <v>282</v>
      </c>
      <c r="G31" s="111"/>
      <c r="H31" s="163">
        <f t="shared" si="3"/>
        <v>53.1</v>
      </c>
      <c r="I31" s="163">
        <f t="shared" si="4"/>
        <v>0</v>
      </c>
      <c r="J31" s="163">
        <f t="shared" si="5"/>
        <v>0</v>
      </c>
    </row>
    <row r="32" spans="2:10" ht="15.75" customHeight="1">
      <c r="B32" s="174" t="s">
        <v>283</v>
      </c>
      <c r="C32" s="117" t="s">
        <v>186</v>
      </c>
      <c r="D32" s="117" t="s">
        <v>188</v>
      </c>
      <c r="E32" s="172" t="s">
        <v>286</v>
      </c>
      <c r="F32" s="117" t="s">
        <v>284</v>
      </c>
      <c r="G32" s="111"/>
      <c r="H32" s="163">
        <f t="shared" si="3"/>
        <v>53.1</v>
      </c>
      <c r="I32" s="163">
        <f t="shared" si="4"/>
        <v>0</v>
      </c>
      <c r="J32" s="163">
        <f t="shared" si="5"/>
        <v>0</v>
      </c>
    </row>
    <row r="33" spans="2:10" ht="15.75" customHeight="1">
      <c r="B33" s="174" t="s">
        <v>274</v>
      </c>
      <c r="C33" s="117" t="s">
        <v>186</v>
      </c>
      <c r="D33" s="117" t="s">
        <v>188</v>
      </c>
      <c r="E33" s="172" t="s">
        <v>286</v>
      </c>
      <c r="F33" s="117" t="s">
        <v>284</v>
      </c>
      <c r="G33" s="111">
        <v>3</v>
      </c>
      <c r="H33" s="163">
        <f>'Прил. 8'!I110</f>
        <v>53.1</v>
      </c>
      <c r="I33" s="163"/>
      <c r="J33" s="163"/>
    </row>
    <row r="34" spans="2:10" ht="27.75" customHeight="1">
      <c r="B34" s="165" t="s">
        <v>189</v>
      </c>
      <c r="C34" s="166" t="s">
        <v>186</v>
      </c>
      <c r="D34" s="166" t="s">
        <v>190</v>
      </c>
      <c r="E34" s="175"/>
      <c r="F34" s="117"/>
      <c r="G34" s="117"/>
      <c r="H34" s="163">
        <f aca="true" t="shared" si="6" ref="H34:H35">H35</f>
        <v>810.9</v>
      </c>
      <c r="I34" s="163">
        <f aca="true" t="shared" si="7" ref="I34:I35">I35</f>
        <v>583</v>
      </c>
      <c r="J34" s="163">
        <f aca="true" t="shared" si="8" ref="J34:J35">J35</f>
        <v>683</v>
      </c>
    </row>
    <row r="35" spans="2:10" ht="15.75" customHeight="1">
      <c r="B35" s="167" t="s">
        <v>277</v>
      </c>
      <c r="C35" s="117" t="s">
        <v>186</v>
      </c>
      <c r="D35" s="117" t="s">
        <v>190</v>
      </c>
      <c r="E35" s="117" t="s">
        <v>278</v>
      </c>
      <c r="F35" s="117"/>
      <c r="G35" s="117"/>
      <c r="H35" s="163">
        <f t="shared" si="6"/>
        <v>810.9</v>
      </c>
      <c r="I35" s="163">
        <f t="shared" si="7"/>
        <v>583</v>
      </c>
      <c r="J35" s="163">
        <f t="shared" si="8"/>
        <v>683</v>
      </c>
    </row>
    <row r="36" spans="2:10" ht="15.75" customHeight="1">
      <c r="B36" s="176" t="s">
        <v>287</v>
      </c>
      <c r="C36" s="117" t="s">
        <v>186</v>
      </c>
      <c r="D36" s="117" t="s">
        <v>190</v>
      </c>
      <c r="E36" s="170" t="s">
        <v>288</v>
      </c>
      <c r="F36" s="117"/>
      <c r="G36" s="117"/>
      <c r="H36" s="163">
        <f>H37+H40+H43</f>
        <v>810.9</v>
      </c>
      <c r="I36" s="163">
        <f>I37+I40</f>
        <v>583</v>
      </c>
      <c r="J36" s="163">
        <f>J37+J40</f>
        <v>683</v>
      </c>
    </row>
    <row r="37" spans="2:10" ht="40.5" customHeight="1">
      <c r="B37" s="167" t="s">
        <v>281</v>
      </c>
      <c r="C37" s="117" t="s">
        <v>186</v>
      </c>
      <c r="D37" s="117" t="s">
        <v>190</v>
      </c>
      <c r="E37" s="170" t="s">
        <v>288</v>
      </c>
      <c r="F37" s="117" t="s">
        <v>282</v>
      </c>
      <c r="G37" s="117"/>
      <c r="H37" s="163">
        <f aca="true" t="shared" si="9" ref="H37:H38">H38</f>
        <v>701.3</v>
      </c>
      <c r="I37" s="163">
        <f aca="true" t="shared" si="10" ref="I37:I38">I38</f>
        <v>538.5</v>
      </c>
      <c r="J37" s="163">
        <f aca="true" t="shared" si="11" ref="J37:J38">J38</f>
        <v>638.5</v>
      </c>
    </row>
    <row r="38" spans="2:10" ht="15.75" customHeight="1">
      <c r="B38" s="167" t="s">
        <v>283</v>
      </c>
      <c r="C38" s="117" t="s">
        <v>186</v>
      </c>
      <c r="D38" s="117" t="s">
        <v>190</v>
      </c>
      <c r="E38" s="170" t="s">
        <v>288</v>
      </c>
      <c r="F38" s="117" t="s">
        <v>284</v>
      </c>
      <c r="G38" s="117"/>
      <c r="H38" s="163">
        <f t="shared" si="9"/>
        <v>701.3</v>
      </c>
      <c r="I38" s="163">
        <f t="shared" si="10"/>
        <v>538.5</v>
      </c>
      <c r="J38" s="163">
        <f t="shared" si="11"/>
        <v>638.5</v>
      </c>
    </row>
    <row r="39" spans="2:10" ht="15.75" customHeight="1">
      <c r="B39" s="167" t="s">
        <v>273</v>
      </c>
      <c r="C39" s="117" t="s">
        <v>186</v>
      </c>
      <c r="D39" s="117" t="s">
        <v>190</v>
      </c>
      <c r="E39" s="170" t="s">
        <v>288</v>
      </c>
      <c r="F39" s="117" t="s">
        <v>284</v>
      </c>
      <c r="G39" s="117">
        <v>2</v>
      </c>
      <c r="H39" s="163">
        <f>'Прил. 8'!I648</f>
        <v>701.3</v>
      </c>
      <c r="I39" s="163">
        <f>'Прил. 8'!J648</f>
        <v>538.5</v>
      </c>
      <c r="J39" s="163">
        <f>'Прил. 8'!K648</f>
        <v>638.5</v>
      </c>
    </row>
    <row r="40" spans="2:10" ht="12.75" customHeight="1">
      <c r="B40" s="167" t="s">
        <v>289</v>
      </c>
      <c r="C40" s="117" t="s">
        <v>186</v>
      </c>
      <c r="D40" s="117" t="s">
        <v>190</v>
      </c>
      <c r="E40" s="170" t="s">
        <v>288</v>
      </c>
      <c r="F40" s="117" t="s">
        <v>290</v>
      </c>
      <c r="G40" s="117"/>
      <c r="H40" s="163">
        <f aca="true" t="shared" si="12" ref="H40:H41">H41</f>
        <v>104.5</v>
      </c>
      <c r="I40" s="163">
        <f aca="true" t="shared" si="13" ref="I40:I41">I41</f>
        <v>44.5</v>
      </c>
      <c r="J40" s="163">
        <f aca="true" t="shared" si="14" ref="J40:J41">J41</f>
        <v>44.5</v>
      </c>
    </row>
    <row r="41" spans="2:10" ht="12.75" customHeight="1">
      <c r="B41" s="177" t="s">
        <v>291</v>
      </c>
      <c r="C41" s="117" t="s">
        <v>186</v>
      </c>
      <c r="D41" s="117" t="s">
        <v>190</v>
      </c>
      <c r="E41" s="170" t="s">
        <v>288</v>
      </c>
      <c r="F41" s="117" t="s">
        <v>292</v>
      </c>
      <c r="G41" s="117"/>
      <c r="H41" s="163">
        <f t="shared" si="12"/>
        <v>104.5</v>
      </c>
      <c r="I41" s="163">
        <f t="shared" si="13"/>
        <v>44.5</v>
      </c>
      <c r="J41" s="163">
        <f t="shared" si="14"/>
        <v>44.5</v>
      </c>
    </row>
    <row r="42" spans="2:10" ht="14.25" customHeight="1">
      <c r="B42" s="174" t="s">
        <v>273</v>
      </c>
      <c r="C42" s="117" t="s">
        <v>186</v>
      </c>
      <c r="D42" s="117" t="s">
        <v>190</v>
      </c>
      <c r="E42" s="170" t="s">
        <v>288</v>
      </c>
      <c r="F42" s="117" t="s">
        <v>292</v>
      </c>
      <c r="G42" s="117">
        <v>2</v>
      </c>
      <c r="H42" s="163">
        <f>'Прил. 8'!I651</f>
        <v>104.5</v>
      </c>
      <c r="I42" s="163">
        <f>'Прил. 8'!J651</f>
        <v>44.5</v>
      </c>
      <c r="J42" s="163">
        <f>'Прил. 8'!K651</f>
        <v>44.5</v>
      </c>
    </row>
    <row r="43" spans="2:10" ht="14.25" customHeight="1">
      <c r="B43" s="178" t="s">
        <v>293</v>
      </c>
      <c r="C43" s="117" t="s">
        <v>186</v>
      </c>
      <c r="D43" s="117" t="s">
        <v>190</v>
      </c>
      <c r="E43" s="170" t="s">
        <v>288</v>
      </c>
      <c r="F43" s="117" t="s">
        <v>294</v>
      </c>
      <c r="G43" s="117"/>
      <c r="H43" s="163">
        <f aca="true" t="shared" si="15" ref="H43:H44">H44</f>
        <v>5.1</v>
      </c>
      <c r="I43" s="163">
        <f aca="true" t="shared" si="16" ref="I43:I44">I44</f>
        <v>0</v>
      </c>
      <c r="J43" s="163">
        <f aca="true" t="shared" si="17" ref="J43:J44">J44</f>
        <v>0</v>
      </c>
    </row>
    <row r="44" spans="2:10" ht="14.25" customHeight="1">
      <c r="B44" s="178" t="s">
        <v>295</v>
      </c>
      <c r="C44" s="117" t="s">
        <v>186</v>
      </c>
      <c r="D44" s="117" t="s">
        <v>190</v>
      </c>
      <c r="E44" s="170" t="s">
        <v>288</v>
      </c>
      <c r="F44" s="117" t="s">
        <v>296</v>
      </c>
      <c r="G44" s="117"/>
      <c r="H44" s="163">
        <f t="shared" si="15"/>
        <v>5.1</v>
      </c>
      <c r="I44" s="163">
        <f t="shared" si="16"/>
        <v>0</v>
      </c>
      <c r="J44" s="163">
        <f t="shared" si="17"/>
        <v>0</v>
      </c>
    </row>
    <row r="45" spans="2:10" ht="14.25" customHeight="1">
      <c r="B45" s="178" t="s">
        <v>273</v>
      </c>
      <c r="C45" s="117" t="s">
        <v>186</v>
      </c>
      <c r="D45" s="117" t="s">
        <v>190</v>
      </c>
      <c r="E45" s="170" t="s">
        <v>288</v>
      </c>
      <c r="F45" s="117" t="s">
        <v>296</v>
      </c>
      <c r="G45" s="117" t="s">
        <v>297</v>
      </c>
      <c r="H45" s="163">
        <f>'Прил. 8'!I654</f>
        <v>5.1</v>
      </c>
      <c r="I45" s="163">
        <f>'Прил. 8'!J654</f>
        <v>0</v>
      </c>
      <c r="J45" s="163">
        <f>'Прил. 8'!K654</f>
        <v>0</v>
      </c>
    </row>
    <row r="46" spans="2:10" ht="27.75" customHeight="1">
      <c r="B46" s="165" t="s">
        <v>191</v>
      </c>
      <c r="C46" s="166" t="s">
        <v>186</v>
      </c>
      <c r="D46" s="166" t="s">
        <v>192</v>
      </c>
      <c r="E46" s="175"/>
      <c r="F46" s="117"/>
      <c r="G46" s="117"/>
      <c r="H46" s="163">
        <f>H47+H53+H64</f>
        <v>15477.300000000001</v>
      </c>
      <c r="I46" s="163">
        <f>I47+I53</f>
        <v>11856.5</v>
      </c>
      <c r="J46" s="163">
        <f>J47+J53</f>
        <v>12256.4</v>
      </c>
    </row>
    <row r="47" spans="2:10" ht="28.5" customHeight="1">
      <c r="B47" s="164" t="s">
        <v>298</v>
      </c>
      <c r="C47" s="117" t="s">
        <v>186</v>
      </c>
      <c r="D47" s="117" t="s">
        <v>192</v>
      </c>
      <c r="E47" s="170" t="s">
        <v>299</v>
      </c>
      <c r="F47" s="117"/>
      <c r="G47" s="117"/>
      <c r="H47" s="163">
        <f>H49</f>
        <v>15</v>
      </c>
      <c r="I47" s="163">
        <f>I49</f>
        <v>0</v>
      </c>
      <c r="J47" s="163">
        <f>J49</f>
        <v>0</v>
      </c>
    </row>
    <row r="48" spans="2:10" ht="12.75" customHeight="1">
      <c r="B48" s="174" t="s">
        <v>300</v>
      </c>
      <c r="C48" s="117" t="s">
        <v>186</v>
      </c>
      <c r="D48" s="117" t="s">
        <v>192</v>
      </c>
      <c r="E48" s="170" t="s">
        <v>299</v>
      </c>
      <c r="F48" s="117"/>
      <c r="G48" s="117"/>
      <c r="H48" s="163">
        <f aca="true" t="shared" si="18" ref="H48:H51">H49</f>
        <v>15</v>
      </c>
      <c r="I48" s="163">
        <f aca="true" t="shared" si="19" ref="I48:I51">I49</f>
        <v>0</v>
      </c>
      <c r="J48" s="163">
        <f aca="true" t="shared" si="20" ref="J48:J51">J49</f>
        <v>0</v>
      </c>
    </row>
    <row r="49" spans="2:10" ht="12.75" customHeight="1">
      <c r="B49" s="174" t="s">
        <v>301</v>
      </c>
      <c r="C49" s="117" t="s">
        <v>186</v>
      </c>
      <c r="D49" s="117" t="s">
        <v>192</v>
      </c>
      <c r="E49" s="170" t="s">
        <v>302</v>
      </c>
      <c r="F49" s="117"/>
      <c r="G49" s="117"/>
      <c r="H49" s="163">
        <f t="shared" si="18"/>
        <v>15</v>
      </c>
      <c r="I49" s="163">
        <f t="shared" si="19"/>
        <v>0</v>
      </c>
      <c r="J49" s="163">
        <f t="shared" si="20"/>
        <v>0</v>
      </c>
    </row>
    <row r="50" spans="2:10" ht="12.75" customHeight="1">
      <c r="B50" s="177" t="s">
        <v>289</v>
      </c>
      <c r="C50" s="117" t="s">
        <v>186</v>
      </c>
      <c r="D50" s="117" t="s">
        <v>192</v>
      </c>
      <c r="E50" s="170" t="s">
        <v>302</v>
      </c>
      <c r="F50" s="117" t="s">
        <v>290</v>
      </c>
      <c r="G50" s="117"/>
      <c r="H50" s="163">
        <f t="shared" si="18"/>
        <v>15</v>
      </c>
      <c r="I50" s="163">
        <f t="shared" si="19"/>
        <v>0</v>
      </c>
      <c r="J50" s="163">
        <f t="shared" si="20"/>
        <v>0</v>
      </c>
    </row>
    <row r="51" spans="2:10" ht="12.75" customHeight="1">
      <c r="B51" s="177" t="s">
        <v>291</v>
      </c>
      <c r="C51" s="117" t="s">
        <v>186</v>
      </c>
      <c r="D51" s="117" t="s">
        <v>192</v>
      </c>
      <c r="E51" s="170" t="s">
        <v>302</v>
      </c>
      <c r="F51" s="117" t="s">
        <v>292</v>
      </c>
      <c r="G51" s="117"/>
      <c r="H51" s="163">
        <f t="shared" si="18"/>
        <v>15</v>
      </c>
      <c r="I51" s="163">
        <f t="shared" si="19"/>
        <v>0</v>
      </c>
      <c r="J51" s="163">
        <f t="shared" si="20"/>
        <v>0</v>
      </c>
    </row>
    <row r="52" spans="2:10" ht="14.25" customHeight="1">
      <c r="B52" s="174" t="s">
        <v>273</v>
      </c>
      <c r="C52" s="117" t="s">
        <v>186</v>
      </c>
      <c r="D52" s="117" t="s">
        <v>192</v>
      </c>
      <c r="E52" s="170" t="s">
        <v>302</v>
      </c>
      <c r="F52" s="117" t="s">
        <v>292</v>
      </c>
      <c r="G52" s="117" t="s">
        <v>297</v>
      </c>
      <c r="H52" s="163">
        <f>'Прил. 8'!I117</f>
        <v>15</v>
      </c>
      <c r="I52" s="163">
        <f>'Прил. 8'!J117</f>
        <v>0</v>
      </c>
      <c r="J52" s="163">
        <f>'Прил. 8'!K117</f>
        <v>0</v>
      </c>
    </row>
    <row r="53" spans="2:10" ht="12.75" customHeight="1">
      <c r="B53" s="174" t="s">
        <v>277</v>
      </c>
      <c r="C53" s="117" t="s">
        <v>186</v>
      </c>
      <c r="D53" s="117" t="s">
        <v>192</v>
      </c>
      <c r="E53" s="117" t="s">
        <v>278</v>
      </c>
      <c r="F53" s="117"/>
      <c r="G53" s="117"/>
      <c r="H53" s="163">
        <f>H54</f>
        <v>15074.2</v>
      </c>
      <c r="I53" s="163">
        <f>I54</f>
        <v>11856.5</v>
      </c>
      <c r="J53" s="163">
        <f>J54</f>
        <v>12256.4</v>
      </c>
    </row>
    <row r="54" spans="2:10" ht="12.75" customHeight="1">
      <c r="B54" s="179" t="s">
        <v>303</v>
      </c>
      <c r="C54" s="117" t="s">
        <v>186</v>
      </c>
      <c r="D54" s="117" t="s">
        <v>192</v>
      </c>
      <c r="E54" s="170" t="s">
        <v>304</v>
      </c>
      <c r="F54" s="117"/>
      <c r="G54" s="117"/>
      <c r="H54" s="163">
        <f>H55+H58+H61</f>
        <v>15074.2</v>
      </c>
      <c r="I54" s="163">
        <f>I55+I58+I61</f>
        <v>11856.5</v>
      </c>
      <c r="J54" s="163">
        <f>J55+J58+J61</f>
        <v>12256.4</v>
      </c>
    </row>
    <row r="55" spans="2:10" ht="40.5" customHeight="1">
      <c r="B55" s="167" t="s">
        <v>281</v>
      </c>
      <c r="C55" s="117" t="s">
        <v>186</v>
      </c>
      <c r="D55" s="117" t="s">
        <v>192</v>
      </c>
      <c r="E55" s="170" t="s">
        <v>304</v>
      </c>
      <c r="F55" s="117" t="s">
        <v>282</v>
      </c>
      <c r="G55" s="117"/>
      <c r="H55" s="163">
        <f aca="true" t="shared" si="21" ref="H55:H56">H56</f>
        <v>13852.4</v>
      </c>
      <c r="I55" s="163">
        <f aca="true" t="shared" si="22" ref="I55:I56">I56</f>
        <v>11629.8</v>
      </c>
      <c r="J55" s="163">
        <f aca="true" t="shared" si="23" ref="J55:J56">J56</f>
        <v>12029.8</v>
      </c>
    </row>
    <row r="56" spans="2:10" ht="12.75" customHeight="1">
      <c r="B56" s="174" t="s">
        <v>283</v>
      </c>
      <c r="C56" s="117" t="s">
        <v>186</v>
      </c>
      <c r="D56" s="117" t="s">
        <v>192</v>
      </c>
      <c r="E56" s="170" t="s">
        <v>304</v>
      </c>
      <c r="F56" s="117" t="s">
        <v>284</v>
      </c>
      <c r="G56" s="117"/>
      <c r="H56" s="163">
        <f t="shared" si="21"/>
        <v>13852.4</v>
      </c>
      <c r="I56" s="163">
        <f t="shared" si="22"/>
        <v>11629.8</v>
      </c>
      <c r="J56" s="163">
        <f t="shared" si="23"/>
        <v>12029.8</v>
      </c>
    </row>
    <row r="57" spans="2:10" ht="14.25" customHeight="1">
      <c r="B57" s="174" t="s">
        <v>273</v>
      </c>
      <c r="C57" s="117" t="s">
        <v>186</v>
      </c>
      <c r="D57" s="117" t="s">
        <v>192</v>
      </c>
      <c r="E57" s="170" t="s">
        <v>304</v>
      </c>
      <c r="F57" s="117" t="s">
        <v>284</v>
      </c>
      <c r="G57" s="117">
        <v>2</v>
      </c>
      <c r="H57" s="163">
        <f>'Прил. 8'!I30+'Прил. 8'!I122</f>
        <v>13852.4</v>
      </c>
      <c r="I57" s="163">
        <f>'Прил. 8'!J30+'Прил. 8'!J122</f>
        <v>11629.8</v>
      </c>
      <c r="J57" s="163">
        <f>'Прил. 8'!K30+'Прил. 8'!K122</f>
        <v>12029.8</v>
      </c>
    </row>
    <row r="58" spans="2:10" ht="12.75" customHeight="1">
      <c r="B58" s="177" t="s">
        <v>289</v>
      </c>
      <c r="C58" s="117" t="s">
        <v>186</v>
      </c>
      <c r="D58" s="117" t="s">
        <v>192</v>
      </c>
      <c r="E58" s="170" t="s">
        <v>304</v>
      </c>
      <c r="F58" s="117" t="s">
        <v>290</v>
      </c>
      <c r="G58" s="117"/>
      <c r="H58" s="163">
        <f aca="true" t="shared" si="24" ref="H58:H59">H59</f>
        <v>1138.1</v>
      </c>
      <c r="I58" s="163">
        <f aca="true" t="shared" si="25" ref="I58:I59">I59</f>
        <v>226.70000000000002</v>
      </c>
      <c r="J58" s="163">
        <f aca="true" t="shared" si="26" ref="J58:J59">J59</f>
        <v>226.60000000000002</v>
      </c>
    </row>
    <row r="59" spans="2:10" ht="12.75" customHeight="1">
      <c r="B59" s="177" t="s">
        <v>291</v>
      </c>
      <c r="C59" s="117" t="s">
        <v>186</v>
      </c>
      <c r="D59" s="117" t="s">
        <v>192</v>
      </c>
      <c r="E59" s="170" t="s">
        <v>304</v>
      </c>
      <c r="F59" s="117" t="s">
        <v>292</v>
      </c>
      <c r="G59" s="117"/>
      <c r="H59" s="163">
        <f t="shared" si="24"/>
        <v>1138.1</v>
      </c>
      <c r="I59" s="163">
        <f t="shared" si="25"/>
        <v>226.70000000000002</v>
      </c>
      <c r="J59" s="163">
        <f t="shared" si="26"/>
        <v>226.60000000000002</v>
      </c>
    </row>
    <row r="60" spans="2:10" ht="14.25" customHeight="1">
      <c r="B60" s="174" t="s">
        <v>273</v>
      </c>
      <c r="C60" s="117" t="s">
        <v>186</v>
      </c>
      <c r="D60" s="117" t="s">
        <v>192</v>
      </c>
      <c r="E60" s="170" t="s">
        <v>304</v>
      </c>
      <c r="F60" s="117" t="s">
        <v>292</v>
      </c>
      <c r="G60" s="117">
        <v>2</v>
      </c>
      <c r="H60" s="163">
        <f>'Прил. 8'!I33+'Прил. 8'!I125</f>
        <v>1138.1</v>
      </c>
      <c r="I60" s="163">
        <f>'Прил. 8'!J33+'Прил. 8'!J125</f>
        <v>226.70000000000002</v>
      </c>
      <c r="J60" s="163">
        <f>'Прил. 8'!K33+'Прил. 8'!K125</f>
        <v>226.60000000000002</v>
      </c>
    </row>
    <row r="61" spans="2:10" ht="12.75" customHeight="1">
      <c r="B61" s="178" t="s">
        <v>293</v>
      </c>
      <c r="C61" s="117" t="s">
        <v>186</v>
      </c>
      <c r="D61" s="117" t="s">
        <v>192</v>
      </c>
      <c r="E61" s="170" t="s">
        <v>304</v>
      </c>
      <c r="F61" s="111">
        <v>800</v>
      </c>
      <c r="G61" s="180"/>
      <c r="H61" s="163">
        <f aca="true" t="shared" si="27" ref="H61:H62">H62</f>
        <v>83.7</v>
      </c>
      <c r="I61" s="163">
        <f aca="true" t="shared" si="28" ref="I61:I62">I62</f>
        <v>0</v>
      </c>
      <c r="J61" s="163">
        <f aca="true" t="shared" si="29" ref="J61:J62">J62</f>
        <v>0</v>
      </c>
    </row>
    <row r="62" spans="2:10" ht="12.75" customHeight="1">
      <c r="B62" s="178" t="s">
        <v>295</v>
      </c>
      <c r="C62" s="117" t="s">
        <v>186</v>
      </c>
      <c r="D62" s="117" t="s">
        <v>192</v>
      </c>
      <c r="E62" s="170" t="s">
        <v>304</v>
      </c>
      <c r="F62" s="111">
        <v>850</v>
      </c>
      <c r="G62" s="180"/>
      <c r="H62" s="163">
        <f t="shared" si="27"/>
        <v>83.7</v>
      </c>
      <c r="I62" s="163">
        <f t="shared" si="28"/>
        <v>0</v>
      </c>
      <c r="J62" s="163">
        <f t="shared" si="29"/>
        <v>0</v>
      </c>
    </row>
    <row r="63" spans="2:10" ht="14.25" customHeight="1">
      <c r="B63" s="178" t="s">
        <v>273</v>
      </c>
      <c r="C63" s="117" t="s">
        <v>186</v>
      </c>
      <c r="D63" s="117" t="s">
        <v>192</v>
      </c>
      <c r="E63" s="170" t="s">
        <v>304</v>
      </c>
      <c r="F63" s="111">
        <v>850</v>
      </c>
      <c r="G63" s="111">
        <v>2</v>
      </c>
      <c r="H63" s="163">
        <f>'Прил. 8'!I36+'Прил. 8'!I128</f>
        <v>83.7</v>
      </c>
      <c r="I63" s="163">
        <f>'Прил. 8'!J36+'Прил. 8'!J128</f>
        <v>0</v>
      </c>
      <c r="J63" s="163">
        <f>'Прил. 8'!K36+'Прил. 8'!K128</f>
        <v>0</v>
      </c>
    </row>
    <row r="64" spans="2:10" ht="40.5" customHeight="1">
      <c r="B64" s="171" t="s">
        <v>285</v>
      </c>
      <c r="C64" s="117" t="s">
        <v>186</v>
      </c>
      <c r="D64" s="117" t="s">
        <v>192</v>
      </c>
      <c r="E64" s="172" t="s">
        <v>278</v>
      </c>
      <c r="F64" s="111"/>
      <c r="G64" s="111"/>
      <c r="H64" s="163">
        <f aca="true" t="shared" si="30" ref="H64:H66">H65</f>
        <v>388.1</v>
      </c>
      <c r="I64" s="163">
        <f aca="true" t="shared" si="31" ref="I64:I66">I65</f>
        <v>0</v>
      </c>
      <c r="J64" s="163">
        <f aca="true" t="shared" si="32" ref="J64:J66">J65</f>
        <v>0</v>
      </c>
    </row>
    <row r="65" spans="2:10" ht="40.5" customHeight="1">
      <c r="B65" s="173" t="s">
        <v>281</v>
      </c>
      <c r="C65" s="117" t="s">
        <v>186</v>
      </c>
      <c r="D65" s="117" t="s">
        <v>192</v>
      </c>
      <c r="E65" s="172" t="s">
        <v>286</v>
      </c>
      <c r="F65" s="117" t="s">
        <v>282</v>
      </c>
      <c r="G65" s="111"/>
      <c r="H65" s="163">
        <f t="shared" si="30"/>
        <v>388.1</v>
      </c>
      <c r="I65" s="163">
        <f t="shared" si="31"/>
        <v>0</v>
      </c>
      <c r="J65" s="163">
        <f t="shared" si="32"/>
        <v>0</v>
      </c>
    </row>
    <row r="66" spans="2:10" ht="14.25" customHeight="1">
      <c r="B66" s="174" t="s">
        <v>283</v>
      </c>
      <c r="C66" s="117" t="s">
        <v>186</v>
      </c>
      <c r="D66" s="117" t="s">
        <v>192</v>
      </c>
      <c r="E66" s="172" t="s">
        <v>286</v>
      </c>
      <c r="F66" s="117" t="s">
        <v>284</v>
      </c>
      <c r="G66" s="111"/>
      <c r="H66" s="163">
        <f t="shared" si="30"/>
        <v>388.1</v>
      </c>
      <c r="I66" s="163">
        <f t="shared" si="31"/>
        <v>0</v>
      </c>
      <c r="J66" s="163">
        <f t="shared" si="32"/>
        <v>0</v>
      </c>
    </row>
    <row r="67" spans="2:10" ht="14.25" customHeight="1">
      <c r="B67" s="174" t="s">
        <v>274</v>
      </c>
      <c r="C67" s="117" t="s">
        <v>186</v>
      </c>
      <c r="D67" s="117" t="s">
        <v>192</v>
      </c>
      <c r="E67" s="172" t="s">
        <v>286</v>
      </c>
      <c r="F67" s="117" t="s">
        <v>284</v>
      </c>
      <c r="G67" s="111">
        <v>3</v>
      </c>
      <c r="H67" s="163">
        <f>'Прил. 8'!I40+'Прил. 8'!I132</f>
        <v>388.1</v>
      </c>
      <c r="I67" s="163">
        <f>'Прил. 8'!J40+'Прил. 8'!J132</f>
        <v>0</v>
      </c>
      <c r="J67" s="163">
        <f>'Прил. 8'!K40+'Прил. 8'!K132</f>
        <v>0</v>
      </c>
    </row>
    <row r="68" spans="2:10" ht="14.25" customHeight="1">
      <c r="B68" s="181" t="s">
        <v>193</v>
      </c>
      <c r="C68" s="166" t="s">
        <v>186</v>
      </c>
      <c r="D68" s="166" t="s">
        <v>194</v>
      </c>
      <c r="E68" s="170"/>
      <c r="F68" s="117"/>
      <c r="G68" s="117"/>
      <c r="H68" s="163">
        <f aca="true" t="shared" si="33" ref="H68:H72">H69</f>
        <v>48.2</v>
      </c>
      <c r="I68" s="163">
        <f aca="true" t="shared" si="34" ref="I68:I72">I69</f>
        <v>3.4</v>
      </c>
      <c r="J68" s="163">
        <f aca="true" t="shared" si="35" ref="J68:J72">J69</f>
        <v>3</v>
      </c>
    </row>
    <row r="69" spans="2:10" ht="12.75" customHeight="1">
      <c r="B69" s="174" t="s">
        <v>277</v>
      </c>
      <c r="C69" s="117" t="s">
        <v>186</v>
      </c>
      <c r="D69" s="117" t="s">
        <v>194</v>
      </c>
      <c r="E69" s="117" t="s">
        <v>278</v>
      </c>
      <c r="F69" s="117"/>
      <c r="G69" s="117"/>
      <c r="H69" s="163">
        <f t="shared" si="33"/>
        <v>48.2</v>
      </c>
      <c r="I69" s="163">
        <f t="shared" si="34"/>
        <v>3.4</v>
      </c>
      <c r="J69" s="163">
        <f t="shared" si="35"/>
        <v>3</v>
      </c>
    </row>
    <row r="70" spans="2:10" ht="45.75" customHeight="1">
      <c r="B70" s="167" t="s">
        <v>305</v>
      </c>
      <c r="C70" s="117" t="s">
        <v>186</v>
      </c>
      <c r="D70" s="117" t="s">
        <v>194</v>
      </c>
      <c r="E70" s="170" t="s">
        <v>306</v>
      </c>
      <c r="F70" s="117"/>
      <c r="G70" s="117"/>
      <c r="H70" s="163">
        <f t="shared" si="33"/>
        <v>48.2</v>
      </c>
      <c r="I70" s="163">
        <f t="shared" si="34"/>
        <v>3.4</v>
      </c>
      <c r="J70" s="163">
        <f t="shared" si="35"/>
        <v>3</v>
      </c>
    </row>
    <row r="71" spans="2:10" ht="12.75" customHeight="1">
      <c r="B71" s="177" t="s">
        <v>289</v>
      </c>
      <c r="C71" s="117" t="s">
        <v>186</v>
      </c>
      <c r="D71" s="117" t="s">
        <v>194</v>
      </c>
      <c r="E71" s="170" t="s">
        <v>306</v>
      </c>
      <c r="F71" s="117" t="s">
        <v>290</v>
      </c>
      <c r="G71" s="117"/>
      <c r="H71" s="163">
        <f t="shared" si="33"/>
        <v>48.2</v>
      </c>
      <c r="I71" s="163">
        <f t="shared" si="34"/>
        <v>3.4</v>
      </c>
      <c r="J71" s="163">
        <f t="shared" si="35"/>
        <v>3</v>
      </c>
    </row>
    <row r="72" spans="2:10" ht="12.75" customHeight="1">
      <c r="B72" s="177" t="s">
        <v>291</v>
      </c>
      <c r="C72" s="117" t="s">
        <v>186</v>
      </c>
      <c r="D72" s="117" t="s">
        <v>194</v>
      </c>
      <c r="E72" s="170" t="s">
        <v>306</v>
      </c>
      <c r="F72" s="117" t="s">
        <v>292</v>
      </c>
      <c r="G72" s="117"/>
      <c r="H72" s="163">
        <f t="shared" si="33"/>
        <v>48.2</v>
      </c>
      <c r="I72" s="163">
        <f t="shared" si="34"/>
        <v>3.4</v>
      </c>
      <c r="J72" s="163">
        <f t="shared" si="35"/>
        <v>3</v>
      </c>
    </row>
    <row r="73" spans="2:10" ht="14.25" customHeight="1">
      <c r="B73" s="174" t="s">
        <v>275</v>
      </c>
      <c r="C73" s="117" t="s">
        <v>186</v>
      </c>
      <c r="D73" s="117" t="s">
        <v>194</v>
      </c>
      <c r="E73" s="170" t="s">
        <v>306</v>
      </c>
      <c r="F73" s="117" t="s">
        <v>292</v>
      </c>
      <c r="G73" s="117" t="s">
        <v>307</v>
      </c>
      <c r="H73" s="163">
        <f>'Прил. 8'!I138</f>
        <v>48.2</v>
      </c>
      <c r="I73" s="163">
        <f>'Прил. 8'!J138</f>
        <v>3.4</v>
      </c>
      <c r="J73" s="163">
        <f>'Прил. 8'!K138</f>
        <v>3</v>
      </c>
    </row>
    <row r="74" spans="2:10" ht="27.75" customHeight="1">
      <c r="B74" s="165" t="s">
        <v>195</v>
      </c>
      <c r="C74" s="166" t="s">
        <v>186</v>
      </c>
      <c r="D74" s="166" t="s">
        <v>196</v>
      </c>
      <c r="E74" s="117"/>
      <c r="F74" s="117"/>
      <c r="G74" s="117"/>
      <c r="H74" s="163">
        <f>H75</f>
        <v>4455</v>
      </c>
      <c r="I74" s="163">
        <f aca="true" t="shared" si="36" ref="I74:I75">I75</f>
        <v>2738.5</v>
      </c>
      <c r="J74" s="163">
        <f aca="true" t="shared" si="37" ref="J74:J75">J75</f>
        <v>3279</v>
      </c>
    </row>
    <row r="75" spans="2:10" ht="14.25" customHeight="1">
      <c r="B75" s="174" t="s">
        <v>277</v>
      </c>
      <c r="C75" s="117" t="s">
        <v>186</v>
      </c>
      <c r="D75" s="117" t="s">
        <v>196</v>
      </c>
      <c r="E75" s="175" t="s">
        <v>278</v>
      </c>
      <c r="F75" s="117"/>
      <c r="G75" s="117"/>
      <c r="H75" s="163">
        <f>H76+H86</f>
        <v>4455</v>
      </c>
      <c r="I75" s="163">
        <f t="shared" si="36"/>
        <v>2738.5</v>
      </c>
      <c r="J75" s="163">
        <f t="shared" si="37"/>
        <v>3279</v>
      </c>
    </row>
    <row r="76" spans="2:10" ht="15.75" customHeight="1">
      <c r="B76" s="179" t="s">
        <v>303</v>
      </c>
      <c r="C76" s="117" t="s">
        <v>186</v>
      </c>
      <c r="D76" s="117" t="s">
        <v>196</v>
      </c>
      <c r="E76" s="170" t="s">
        <v>304</v>
      </c>
      <c r="F76" s="117"/>
      <c r="G76" s="117"/>
      <c r="H76" s="163">
        <f>H77+H80+H83</f>
        <v>4370.8</v>
      </c>
      <c r="I76" s="163">
        <f>I77+I80</f>
        <v>2738.5</v>
      </c>
      <c r="J76" s="163">
        <f>J77+J80</f>
        <v>3279</v>
      </c>
    </row>
    <row r="77" spans="2:10" ht="40.5" customHeight="1">
      <c r="B77" s="167" t="s">
        <v>281</v>
      </c>
      <c r="C77" s="117" t="s">
        <v>186</v>
      </c>
      <c r="D77" s="117" t="s">
        <v>196</v>
      </c>
      <c r="E77" s="170" t="s">
        <v>304</v>
      </c>
      <c r="F77" s="117" t="s">
        <v>282</v>
      </c>
      <c r="G77" s="117"/>
      <c r="H77" s="163">
        <f aca="true" t="shared" si="38" ref="H77:H78">H78</f>
        <v>3762.1000000000004</v>
      </c>
      <c r="I77" s="163">
        <f aca="true" t="shared" si="39" ref="I77:I78">I78</f>
        <v>2414</v>
      </c>
      <c r="J77" s="163">
        <f aca="true" t="shared" si="40" ref="J77:J78">J78</f>
        <v>2966.5</v>
      </c>
    </row>
    <row r="78" spans="2:10" ht="12.75" customHeight="1">
      <c r="B78" s="174" t="s">
        <v>283</v>
      </c>
      <c r="C78" s="117" t="s">
        <v>186</v>
      </c>
      <c r="D78" s="117" t="s">
        <v>196</v>
      </c>
      <c r="E78" s="170" t="s">
        <v>304</v>
      </c>
      <c r="F78" s="117" t="s">
        <v>284</v>
      </c>
      <c r="G78" s="117"/>
      <c r="H78" s="163">
        <f t="shared" si="38"/>
        <v>3762.1000000000004</v>
      </c>
      <c r="I78" s="163">
        <f t="shared" si="39"/>
        <v>2414</v>
      </c>
      <c r="J78" s="163">
        <f t="shared" si="40"/>
        <v>2966.5</v>
      </c>
    </row>
    <row r="79" spans="2:10" ht="14.25" customHeight="1">
      <c r="B79" s="174" t="s">
        <v>273</v>
      </c>
      <c r="C79" s="117" t="s">
        <v>186</v>
      </c>
      <c r="D79" s="117" t="s">
        <v>196</v>
      </c>
      <c r="E79" s="170" t="s">
        <v>304</v>
      </c>
      <c r="F79" s="117" t="s">
        <v>284</v>
      </c>
      <c r="G79" s="117">
        <v>2</v>
      </c>
      <c r="H79" s="163">
        <f>'Прил. 8'!I512+'Прил. 8'!I660+'Прил. 8'!I673</f>
        <v>3762.1000000000004</v>
      </c>
      <c r="I79" s="163">
        <f>'Прил. 8'!J512+'Прил. 8'!J660+'Прил. 8'!J673</f>
        <v>2414</v>
      </c>
      <c r="J79" s="163">
        <f>'Прил. 8'!K512+'Прил. 8'!K660+'Прил. 8'!K673</f>
        <v>2966.5</v>
      </c>
    </row>
    <row r="80" spans="2:10" ht="12.75" customHeight="1">
      <c r="B80" s="177" t="s">
        <v>289</v>
      </c>
      <c r="C80" s="117" t="s">
        <v>186</v>
      </c>
      <c r="D80" s="117" t="s">
        <v>196</v>
      </c>
      <c r="E80" s="170" t="s">
        <v>304</v>
      </c>
      <c r="F80" s="117" t="s">
        <v>290</v>
      </c>
      <c r="G80" s="117"/>
      <c r="H80" s="163">
        <f aca="true" t="shared" si="41" ref="H80:H81">H81</f>
        <v>598.7</v>
      </c>
      <c r="I80" s="163">
        <f aca="true" t="shared" si="42" ref="I80:I81">I81</f>
        <v>324.5</v>
      </c>
      <c r="J80" s="163">
        <f aca="true" t="shared" si="43" ref="J80:J81">J81</f>
        <v>312.5</v>
      </c>
    </row>
    <row r="81" spans="2:10" ht="12.75" customHeight="1">
      <c r="B81" s="177" t="s">
        <v>291</v>
      </c>
      <c r="C81" s="117" t="s">
        <v>186</v>
      </c>
      <c r="D81" s="117" t="s">
        <v>196</v>
      </c>
      <c r="E81" s="170" t="s">
        <v>304</v>
      </c>
      <c r="F81" s="117" t="s">
        <v>292</v>
      </c>
      <c r="G81" s="117"/>
      <c r="H81" s="163">
        <f t="shared" si="41"/>
        <v>598.7</v>
      </c>
      <c r="I81" s="163">
        <f t="shared" si="42"/>
        <v>324.5</v>
      </c>
      <c r="J81" s="163">
        <f t="shared" si="43"/>
        <v>312.5</v>
      </c>
    </row>
    <row r="82" spans="2:10" ht="14.25" customHeight="1">
      <c r="B82" s="174" t="s">
        <v>273</v>
      </c>
      <c r="C82" s="117" t="s">
        <v>186</v>
      </c>
      <c r="D82" s="117" t="s">
        <v>196</v>
      </c>
      <c r="E82" s="170" t="s">
        <v>304</v>
      </c>
      <c r="F82" s="117" t="s">
        <v>292</v>
      </c>
      <c r="G82" s="117">
        <v>2</v>
      </c>
      <c r="H82" s="163">
        <f>'Прил. 8'!I515+'Прил. 8'!I663+'Прил. 8'!I676</f>
        <v>598.7</v>
      </c>
      <c r="I82" s="163">
        <f>'Прил. 8'!J515+'Прил. 8'!J663+'Прил. 8'!J676</f>
        <v>324.5</v>
      </c>
      <c r="J82" s="163">
        <f>'Прил. 8'!K515+'Прил. 8'!K663+'Прил. 8'!K676</f>
        <v>312.5</v>
      </c>
    </row>
    <row r="83" spans="2:10" ht="14.25" customHeight="1">
      <c r="B83" s="182" t="s">
        <v>293</v>
      </c>
      <c r="C83" s="117" t="s">
        <v>186</v>
      </c>
      <c r="D83" s="117" t="s">
        <v>196</v>
      </c>
      <c r="E83" s="170" t="s">
        <v>304</v>
      </c>
      <c r="F83" s="117" t="s">
        <v>294</v>
      </c>
      <c r="G83" s="117"/>
      <c r="H83" s="163">
        <f aca="true" t="shared" si="44" ref="H83:H84">H84</f>
        <v>10</v>
      </c>
      <c r="I83" s="163">
        <f aca="true" t="shared" si="45" ref="I83:I84">I84</f>
        <v>0</v>
      </c>
      <c r="J83" s="163">
        <f aca="true" t="shared" si="46" ref="J83:J84">J84</f>
        <v>0</v>
      </c>
    </row>
    <row r="84" spans="2:10" ht="14.25" customHeight="1">
      <c r="B84" s="182" t="s">
        <v>295</v>
      </c>
      <c r="C84" s="117" t="s">
        <v>186</v>
      </c>
      <c r="D84" s="117" t="s">
        <v>196</v>
      </c>
      <c r="E84" s="170" t="s">
        <v>304</v>
      </c>
      <c r="F84" s="117" t="s">
        <v>296</v>
      </c>
      <c r="G84" s="117"/>
      <c r="H84" s="163">
        <f t="shared" si="44"/>
        <v>10</v>
      </c>
      <c r="I84" s="163">
        <f t="shared" si="45"/>
        <v>0</v>
      </c>
      <c r="J84" s="163">
        <f t="shared" si="46"/>
        <v>0</v>
      </c>
    </row>
    <row r="85" spans="2:10" ht="14.25" customHeight="1">
      <c r="B85" s="182" t="s">
        <v>273</v>
      </c>
      <c r="C85" s="117" t="s">
        <v>186</v>
      </c>
      <c r="D85" s="117" t="s">
        <v>196</v>
      </c>
      <c r="E85" s="170" t="s">
        <v>304</v>
      </c>
      <c r="F85" s="117" t="s">
        <v>296</v>
      </c>
      <c r="G85" s="117" t="s">
        <v>297</v>
      </c>
      <c r="H85" s="163">
        <f>'Прил. 8'!I518</f>
        <v>10</v>
      </c>
      <c r="I85" s="163"/>
      <c r="J85" s="163"/>
    </row>
    <row r="86" spans="2:10" ht="40.5" customHeight="1">
      <c r="B86" s="171" t="s">
        <v>285</v>
      </c>
      <c r="C86" s="117" t="s">
        <v>186</v>
      </c>
      <c r="D86" s="117" t="s">
        <v>196</v>
      </c>
      <c r="E86" s="172" t="s">
        <v>278</v>
      </c>
      <c r="F86" s="117"/>
      <c r="G86" s="117"/>
      <c r="H86" s="163">
        <f aca="true" t="shared" si="47" ref="H86:H88">H87</f>
        <v>84.2</v>
      </c>
      <c r="I86" s="163">
        <f aca="true" t="shared" si="48" ref="I86:I88">I87</f>
        <v>0</v>
      </c>
      <c r="J86" s="163">
        <f aca="true" t="shared" si="49" ref="J86:J88">J87</f>
        <v>0</v>
      </c>
    </row>
    <row r="87" spans="2:10" ht="40.5" customHeight="1">
      <c r="B87" s="173" t="s">
        <v>281</v>
      </c>
      <c r="C87" s="117" t="s">
        <v>186</v>
      </c>
      <c r="D87" s="117" t="s">
        <v>196</v>
      </c>
      <c r="E87" s="172" t="s">
        <v>286</v>
      </c>
      <c r="F87" s="117" t="s">
        <v>282</v>
      </c>
      <c r="G87" s="111"/>
      <c r="H87" s="163">
        <f t="shared" si="47"/>
        <v>84.2</v>
      </c>
      <c r="I87" s="163">
        <f t="shared" si="48"/>
        <v>0</v>
      </c>
      <c r="J87" s="163">
        <f t="shared" si="49"/>
        <v>0</v>
      </c>
    </row>
    <row r="88" spans="2:10" ht="14.25" customHeight="1">
      <c r="B88" s="174" t="s">
        <v>283</v>
      </c>
      <c r="C88" s="117" t="s">
        <v>186</v>
      </c>
      <c r="D88" s="117" t="s">
        <v>196</v>
      </c>
      <c r="E88" s="172" t="s">
        <v>286</v>
      </c>
      <c r="F88" s="117" t="s">
        <v>284</v>
      </c>
      <c r="G88" s="111"/>
      <c r="H88" s="163">
        <f t="shared" si="47"/>
        <v>84.2</v>
      </c>
      <c r="I88" s="163">
        <f t="shared" si="48"/>
        <v>0</v>
      </c>
      <c r="J88" s="163">
        <f t="shared" si="49"/>
        <v>0</v>
      </c>
    </row>
    <row r="89" spans="2:10" ht="14.25" customHeight="1">
      <c r="B89" s="174" t="s">
        <v>274</v>
      </c>
      <c r="C89" s="117" t="s">
        <v>186</v>
      </c>
      <c r="D89" s="117" t="s">
        <v>196</v>
      </c>
      <c r="E89" s="172" t="s">
        <v>286</v>
      </c>
      <c r="F89" s="117" t="s">
        <v>284</v>
      </c>
      <c r="G89" s="111">
        <v>3</v>
      </c>
      <c r="H89" s="163">
        <f>'Прил. 8'!I522</f>
        <v>84.2</v>
      </c>
      <c r="I89" s="163">
        <f>'Прил. 8'!J522</f>
        <v>0</v>
      </c>
      <c r="J89" s="163">
        <f>'Прил. 8'!K522</f>
        <v>0</v>
      </c>
    </row>
    <row r="90" spans="2:10" ht="12.75" customHeight="1">
      <c r="B90" s="177" t="s">
        <v>197</v>
      </c>
      <c r="C90" s="166" t="s">
        <v>186</v>
      </c>
      <c r="D90" s="166" t="s">
        <v>198</v>
      </c>
      <c r="E90" s="175"/>
      <c r="F90" s="117"/>
      <c r="G90" s="117"/>
      <c r="H90" s="163">
        <f aca="true" t="shared" si="50" ref="H90:H94">H91</f>
        <v>100</v>
      </c>
      <c r="I90" s="163">
        <f aca="true" t="shared" si="51" ref="I90:I94">I91</f>
        <v>100</v>
      </c>
      <c r="J90" s="163">
        <f aca="true" t="shared" si="52" ref="J90:J94">J91</f>
        <v>100</v>
      </c>
    </row>
    <row r="91" spans="2:10" ht="12.75" customHeight="1">
      <c r="B91" s="177" t="s">
        <v>277</v>
      </c>
      <c r="C91" s="117" t="s">
        <v>186</v>
      </c>
      <c r="D91" s="117" t="s">
        <v>198</v>
      </c>
      <c r="E91" s="175" t="s">
        <v>278</v>
      </c>
      <c r="F91" s="117"/>
      <c r="G91" s="117"/>
      <c r="H91" s="163">
        <f t="shared" si="50"/>
        <v>100</v>
      </c>
      <c r="I91" s="163">
        <f t="shared" si="51"/>
        <v>100</v>
      </c>
      <c r="J91" s="163">
        <f t="shared" si="52"/>
        <v>100</v>
      </c>
    </row>
    <row r="92" spans="2:10" ht="12.75" customHeight="1">
      <c r="B92" s="177" t="s">
        <v>308</v>
      </c>
      <c r="C92" s="117" t="s">
        <v>186</v>
      </c>
      <c r="D92" s="117" t="s">
        <v>198</v>
      </c>
      <c r="E92" s="170" t="s">
        <v>309</v>
      </c>
      <c r="F92" s="117"/>
      <c r="G92" s="117"/>
      <c r="H92" s="163">
        <f t="shared" si="50"/>
        <v>100</v>
      </c>
      <c r="I92" s="163">
        <f t="shared" si="51"/>
        <v>100</v>
      </c>
      <c r="J92" s="163">
        <f t="shared" si="52"/>
        <v>100</v>
      </c>
    </row>
    <row r="93" spans="2:10" ht="12.75" customHeight="1">
      <c r="B93" s="177" t="s">
        <v>293</v>
      </c>
      <c r="C93" s="117" t="s">
        <v>186</v>
      </c>
      <c r="D93" s="117" t="s">
        <v>198</v>
      </c>
      <c r="E93" s="170" t="s">
        <v>309</v>
      </c>
      <c r="F93" s="117" t="s">
        <v>294</v>
      </c>
      <c r="G93" s="117"/>
      <c r="H93" s="163">
        <f t="shared" si="50"/>
        <v>100</v>
      </c>
      <c r="I93" s="163">
        <f t="shared" si="51"/>
        <v>100</v>
      </c>
      <c r="J93" s="163">
        <f t="shared" si="52"/>
        <v>100</v>
      </c>
    </row>
    <row r="94" spans="2:10" ht="12.75" customHeight="1">
      <c r="B94" s="177" t="s">
        <v>310</v>
      </c>
      <c r="C94" s="117" t="s">
        <v>186</v>
      </c>
      <c r="D94" s="117" t="s">
        <v>198</v>
      </c>
      <c r="E94" s="170" t="s">
        <v>309</v>
      </c>
      <c r="F94" s="117" t="s">
        <v>311</v>
      </c>
      <c r="G94" s="117"/>
      <c r="H94" s="163">
        <f t="shared" si="50"/>
        <v>100</v>
      </c>
      <c r="I94" s="163">
        <f t="shared" si="51"/>
        <v>100</v>
      </c>
      <c r="J94" s="163">
        <f t="shared" si="52"/>
        <v>100</v>
      </c>
    </row>
    <row r="95" spans="2:10" ht="14.25" customHeight="1">
      <c r="B95" s="174" t="s">
        <v>273</v>
      </c>
      <c r="C95" s="117" t="s">
        <v>186</v>
      </c>
      <c r="D95" s="117" t="s">
        <v>198</v>
      </c>
      <c r="E95" s="170" t="s">
        <v>309</v>
      </c>
      <c r="F95" s="117" t="s">
        <v>311</v>
      </c>
      <c r="G95" s="117">
        <v>2</v>
      </c>
      <c r="H95" s="163">
        <f>'Прил. 8'!I144</f>
        <v>100</v>
      </c>
      <c r="I95" s="163">
        <f>'Прил. 8'!J144</f>
        <v>100</v>
      </c>
      <c r="J95" s="163">
        <f>'Прил. 8'!K144</f>
        <v>100</v>
      </c>
    </row>
    <row r="96" spans="2:10" ht="12.75" customHeight="1" hidden="1">
      <c r="B96" s="177"/>
      <c r="C96" s="117"/>
      <c r="D96" s="117"/>
      <c r="E96" s="175"/>
      <c r="F96" s="117"/>
      <c r="G96" s="117"/>
      <c r="H96" s="163">
        <f>H97+H108+H126+H133+H139+H145+H151+H157</f>
        <v>21709.699999999997</v>
      </c>
      <c r="I96" s="163"/>
      <c r="J96" s="163"/>
    </row>
    <row r="97" spans="2:10" ht="18.75" customHeight="1" hidden="1">
      <c r="B97" s="177"/>
      <c r="C97" s="117"/>
      <c r="D97" s="117"/>
      <c r="E97" s="117"/>
      <c r="F97" s="117"/>
      <c r="G97" s="117"/>
      <c r="H97" s="163">
        <f>H99</f>
        <v>0</v>
      </c>
      <c r="I97" s="163"/>
      <c r="J97" s="163"/>
    </row>
    <row r="98" spans="2:10" ht="25.5" customHeight="1" hidden="1">
      <c r="B98" s="174"/>
      <c r="C98" s="117"/>
      <c r="D98" s="117"/>
      <c r="E98" s="117"/>
      <c r="F98" s="117"/>
      <c r="G98" s="117"/>
      <c r="H98" s="163">
        <f aca="true" t="shared" si="53" ref="H98:H101">H99</f>
        <v>0</v>
      </c>
      <c r="I98" s="163"/>
      <c r="J98" s="163"/>
    </row>
    <row r="99" spans="2:10" ht="12.75" customHeight="1" hidden="1">
      <c r="B99" s="179"/>
      <c r="C99" s="117"/>
      <c r="D99" s="117"/>
      <c r="E99" s="117"/>
      <c r="F99" s="117"/>
      <c r="G99" s="117"/>
      <c r="H99" s="163">
        <f t="shared" si="53"/>
        <v>0</v>
      </c>
      <c r="I99" s="163"/>
      <c r="J99" s="163"/>
    </row>
    <row r="100" spans="2:10" ht="12.75" customHeight="1" hidden="1">
      <c r="B100" s="177"/>
      <c r="C100" s="117"/>
      <c r="D100" s="117"/>
      <c r="E100" s="117"/>
      <c r="F100" s="117"/>
      <c r="G100" s="117"/>
      <c r="H100" s="163">
        <f t="shared" si="53"/>
        <v>0</v>
      </c>
      <c r="I100" s="163"/>
      <c r="J100" s="163"/>
    </row>
    <row r="101" spans="2:10" ht="12.75" customHeight="1" hidden="1">
      <c r="B101" s="177"/>
      <c r="C101" s="117"/>
      <c r="D101" s="117"/>
      <c r="E101" s="117"/>
      <c r="F101" s="117"/>
      <c r="G101" s="117"/>
      <c r="H101" s="163">
        <f t="shared" si="53"/>
        <v>0</v>
      </c>
      <c r="I101" s="163"/>
      <c r="J101" s="163"/>
    </row>
    <row r="102" spans="2:10" ht="14.25" customHeight="1" hidden="1">
      <c r="B102" s="174"/>
      <c r="C102" s="117"/>
      <c r="D102" s="117"/>
      <c r="E102" s="117"/>
      <c r="F102" s="117"/>
      <c r="G102" s="117">
        <v>2</v>
      </c>
      <c r="H102" s="163"/>
      <c r="I102" s="163"/>
      <c r="J102" s="163"/>
    </row>
    <row r="103" spans="2:10" ht="14.25" customHeight="1">
      <c r="B103" s="183" t="s">
        <v>199</v>
      </c>
      <c r="C103" s="166" t="s">
        <v>186</v>
      </c>
      <c r="D103" s="166" t="s">
        <v>200</v>
      </c>
      <c r="E103" s="117"/>
      <c r="F103" s="117"/>
      <c r="G103" s="117"/>
      <c r="H103" s="163">
        <f>H108+H126+H204+H211+H222+H226+H253+H197+H249+H162+H264+H218+H192+H242+H268+H104</f>
        <v>22931.899999999998</v>
      </c>
      <c r="I103" s="163">
        <f>I108+I126+I204+I211+I222+I226+I253+I197+I249+I162+I264+I218+I192</f>
        <v>10020.199999999999</v>
      </c>
      <c r="J103" s="163">
        <f>J108+J126+J204+J211+J222+J226+J253+J197+J249+J162+J264+J218+J192</f>
        <v>10729.1</v>
      </c>
    </row>
    <row r="104" spans="2:10" ht="28.5">
      <c r="B104" s="184" t="s">
        <v>312</v>
      </c>
      <c r="C104" s="185" t="s">
        <v>186</v>
      </c>
      <c r="D104" s="185" t="s">
        <v>200</v>
      </c>
      <c r="E104" s="186" t="s">
        <v>313</v>
      </c>
      <c r="F104" s="185"/>
      <c r="G104" s="185"/>
      <c r="H104" s="163">
        <f aca="true" t="shared" si="54" ref="H104:H106">H105</f>
        <v>456.3</v>
      </c>
      <c r="I104" s="163">
        <f aca="true" t="shared" si="55" ref="I104:I106">I105</f>
        <v>0</v>
      </c>
      <c r="J104" s="163">
        <f aca="true" t="shared" si="56" ref="J104:J106">J105</f>
        <v>0</v>
      </c>
    </row>
    <row r="105" spans="2:10" ht="14.25" customHeight="1">
      <c r="B105" s="184" t="s">
        <v>289</v>
      </c>
      <c r="C105" s="185" t="s">
        <v>186</v>
      </c>
      <c r="D105" s="185" t="s">
        <v>200</v>
      </c>
      <c r="E105" s="186" t="s">
        <v>313</v>
      </c>
      <c r="F105" s="185" t="s">
        <v>290</v>
      </c>
      <c r="G105" s="185"/>
      <c r="H105" s="163">
        <f t="shared" si="54"/>
        <v>456.3</v>
      </c>
      <c r="I105" s="163">
        <f t="shared" si="55"/>
        <v>0</v>
      </c>
      <c r="J105" s="163">
        <f t="shared" si="56"/>
        <v>0</v>
      </c>
    </row>
    <row r="106" spans="2:10" ht="14.25" customHeight="1">
      <c r="B106" s="184" t="s">
        <v>291</v>
      </c>
      <c r="C106" s="185" t="s">
        <v>186</v>
      </c>
      <c r="D106" s="185" t="s">
        <v>200</v>
      </c>
      <c r="E106" s="186" t="s">
        <v>313</v>
      </c>
      <c r="F106" s="185" t="s">
        <v>292</v>
      </c>
      <c r="G106" s="185"/>
      <c r="H106" s="163">
        <f t="shared" si="54"/>
        <v>456.3</v>
      </c>
      <c r="I106" s="163">
        <f t="shared" si="55"/>
        <v>0</v>
      </c>
      <c r="J106" s="163">
        <f t="shared" si="56"/>
        <v>0</v>
      </c>
    </row>
    <row r="107" spans="2:10" ht="14.25" customHeight="1">
      <c r="B107" s="187" t="s">
        <v>273</v>
      </c>
      <c r="C107" s="185" t="s">
        <v>186</v>
      </c>
      <c r="D107" s="185" t="s">
        <v>200</v>
      </c>
      <c r="E107" s="186" t="s">
        <v>313</v>
      </c>
      <c r="F107" s="185" t="s">
        <v>292</v>
      </c>
      <c r="G107" s="185" t="s">
        <v>297</v>
      </c>
      <c r="H107" s="163">
        <f>'Прил. 8'!I149</f>
        <v>456.3</v>
      </c>
      <c r="I107" s="163"/>
      <c r="J107" s="163"/>
    </row>
    <row r="108" spans="2:10" ht="28.5" customHeight="1">
      <c r="B108" s="188" t="s">
        <v>314</v>
      </c>
      <c r="C108" s="117" t="s">
        <v>186</v>
      </c>
      <c r="D108" s="117" t="s">
        <v>200</v>
      </c>
      <c r="E108" s="189" t="s">
        <v>315</v>
      </c>
      <c r="F108" s="117"/>
      <c r="G108" s="117"/>
      <c r="H108" s="163">
        <f>H109+H115</f>
        <v>11.3</v>
      </c>
      <c r="I108" s="163">
        <f>I109+I115</f>
        <v>11.3</v>
      </c>
      <c r="J108" s="163">
        <f>J109+J115</f>
        <v>0</v>
      </c>
    </row>
    <row r="109" spans="2:10" ht="12.75" customHeight="1">
      <c r="B109" s="179" t="s">
        <v>301</v>
      </c>
      <c r="C109" s="117" t="s">
        <v>186</v>
      </c>
      <c r="D109" s="117" t="s">
        <v>200</v>
      </c>
      <c r="E109" s="190" t="s">
        <v>316</v>
      </c>
      <c r="F109" s="117"/>
      <c r="G109" s="117"/>
      <c r="H109" s="163">
        <f>H111</f>
        <v>11.3</v>
      </c>
      <c r="I109" s="163">
        <f>I112</f>
        <v>11.3</v>
      </c>
      <c r="J109" s="163">
        <f>J111</f>
        <v>0</v>
      </c>
    </row>
    <row r="110" spans="2:10" ht="12.75" customHeight="1" hidden="1">
      <c r="B110" s="191"/>
      <c r="C110" s="117"/>
      <c r="D110" s="117"/>
      <c r="E110" s="190"/>
      <c r="F110" s="117"/>
      <c r="G110" s="117"/>
      <c r="H110" s="163">
        <f aca="true" t="shared" si="57" ref="H110:H113">H111</f>
        <v>11.3</v>
      </c>
      <c r="I110" s="163"/>
      <c r="J110" s="163"/>
    </row>
    <row r="111" spans="2:10" ht="12.75" customHeight="1" hidden="1">
      <c r="B111" s="192"/>
      <c r="C111" s="117"/>
      <c r="D111" s="117"/>
      <c r="E111" s="190"/>
      <c r="F111" s="117"/>
      <c r="G111" s="117"/>
      <c r="H111" s="163">
        <f t="shared" si="57"/>
        <v>11.3</v>
      </c>
      <c r="I111" s="163"/>
      <c r="J111" s="163"/>
    </row>
    <row r="112" spans="2:10" ht="14.25" customHeight="1">
      <c r="B112" s="177" t="s">
        <v>289</v>
      </c>
      <c r="C112" s="117" t="s">
        <v>186</v>
      </c>
      <c r="D112" s="117" t="s">
        <v>200</v>
      </c>
      <c r="E112" s="190" t="s">
        <v>316</v>
      </c>
      <c r="F112" s="117" t="s">
        <v>290</v>
      </c>
      <c r="G112" s="117"/>
      <c r="H112" s="163">
        <f t="shared" si="57"/>
        <v>11.3</v>
      </c>
      <c r="I112" s="163">
        <f aca="true" t="shared" si="58" ref="I112:I113">I113</f>
        <v>11.3</v>
      </c>
      <c r="J112" s="163">
        <f aca="true" t="shared" si="59" ref="J112:J113">J113</f>
        <v>0</v>
      </c>
    </row>
    <row r="113" spans="2:10" ht="14.25" customHeight="1">
      <c r="B113" s="177" t="s">
        <v>291</v>
      </c>
      <c r="C113" s="117" t="s">
        <v>186</v>
      </c>
      <c r="D113" s="117" t="s">
        <v>200</v>
      </c>
      <c r="E113" s="190" t="s">
        <v>316</v>
      </c>
      <c r="F113" s="117" t="s">
        <v>292</v>
      </c>
      <c r="G113" s="117"/>
      <c r="H113" s="163">
        <f t="shared" si="57"/>
        <v>11.3</v>
      </c>
      <c r="I113" s="163">
        <f t="shared" si="58"/>
        <v>11.3</v>
      </c>
      <c r="J113" s="163">
        <f t="shared" si="59"/>
        <v>0</v>
      </c>
    </row>
    <row r="114" spans="2:10" ht="14.25" customHeight="1">
      <c r="B114" s="174" t="s">
        <v>273</v>
      </c>
      <c r="C114" s="117" t="s">
        <v>186</v>
      </c>
      <c r="D114" s="117" t="s">
        <v>200</v>
      </c>
      <c r="E114" s="190" t="s">
        <v>316</v>
      </c>
      <c r="F114" s="117" t="s">
        <v>292</v>
      </c>
      <c r="G114" s="117" t="s">
        <v>297</v>
      </c>
      <c r="H114" s="163">
        <f>'Прил. 8'!I163</f>
        <v>11.3</v>
      </c>
      <c r="I114" s="163">
        <f>'Прил. 8'!J163</f>
        <v>11.3</v>
      </c>
      <c r="J114" s="163">
        <f>'Прил. 8'!K163</f>
        <v>0</v>
      </c>
    </row>
    <row r="115" spans="2:10" ht="12.75" customHeight="1" hidden="1">
      <c r="B115" s="174"/>
      <c r="C115" s="117"/>
      <c r="D115" s="117"/>
      <c r="E115" s="189"/>
      <c r="F115" s="117"/>
      <c r="G115" s="117"/>
      <c r="H115" s="163">
        <f>H116+H121</f>
        <v>0</v>
      </c>
      <c r="I115" s="163"/>
      <c r="J115" s="163"/>
    </row>
    <row r="116" spans="2:10" ht="12.75" customHeight="1" hidden="1">
      <c r="B116" s="177"/>
      <c r="C116" s="117"/>
      <c r="D116" s="117"/>
      <c r="E116" s="189"/>
      <c r="F116" s="117"/>
      <c r="G116" s="117"/>
      <c r="H116" s="163">
        <f aca="true" t="shared" si="60" ref="H116:H119">H117</f>
        <v>0</v>
      </c>
      <c r="I116" s="163"/>
      <c r="J116" s="163"/>
    </row>
    <row r="117" spans="2:10" ht="12.75" customHeight="1" hidden="1">
      <c r="B117" s="177"/>
      <c r="C117" s="117"/>
      <c r="D117" s="117"/>
      <c r="E117" s="189"/>
      <c r="F117" s="117"/>
      <c r="G117" s="117"/>
      <c r="H117" s="163">
        <f t="shared" si="60"/>
        <v>0</v>
      </c>
      <c r="I117" s="163"/>
      <c r="J117" s="163"/>
    </row>
    <row r="118" spans="2:10" ht="12.75" customHeight="1" hidden="1">
      <c r="B118" s="177"/>
      <c r="C118" s="117"/>
      <c r="D118" s="117"/>
      <c r="E118" s="189"/>
      <c r="F118" s="117" t="s">
        <v>290</v>
      </c>
      <c r="G118" s="117"/>
      <c r="H118" s="163">
        <f t="shared" si="60"/>
        <v>0</v>
      </c>
      <c r="I118" s="163"/>
      <c r="J118" s="163"/>
    </row>
    <row r="119" spans="2:10" ht="12.75" customHeight="1" hidden="1">
      <c r="B119" s="177"/>
      <c r="C119" s="117"/>
      <c r="D119" s="117"/>
      <c r="E119" s="189"/>
      <c r="F119" s="117" t="s">
        <v>292</v>
      </c>
      <c r="G119" s="117"/>
      <c r="H119" s="163">
        <f t="shared" si="60"/>
        <v>0</v>
      </c>
      <c r="I119" s="163"/>
      <c r="J119" s="163"/>
    </row>
    <row r="120" spans="2:10" ht="14.25" customHeight="1" hidden="1">
      <c r="B120" s="174"/>
      <c r="C120" s="117"/>
      <c r="D120" s="117"/>
      <c r="E120" s="189"/>
      <c r="F120" s="117" t="s">
        <v>292</v>
      </c>
      <c r="G120" s="117">
        <v>2</v>
      </c>
      <c r="H120" s="163"/>
      <c r="I120" s="163"/>
      <c r="J120" s="163"/>
    </row>
    <row r="121" spans="2:10" ht="12.75" customHeight="1" hidden="1">
      <c r="B121" s="177"/>
      <c r="C121" s="117"/>
      <c r="D121" s="117"/>
      <c r="E121" s="190"/>
      <c r="F121" s="117"/>
      <c r="G121" s="117"/>
      <c r="H121" s="163">
        <f>H123</f>
        <v>0</v>
      </c>
      <c r="I121" s="163"/>
      <c r="J121" s="163"/>
    </row>
    <row r="122" spans="2:10" ht="12.75" customHeight="1" hidden="1">
      <c r="B122" s="177"/>
      <c r="C122" s="117"/>
      <c r="D122" s="117"/>
      <c r="E122" s="190"/>
      <c r="F122" s="117"/>
      <c r="G122" s="117"/>
      <c r="H122" s="163">
        <f aca="true" t="shared" si="61" ref="H122:H124">H123</f>
        <v>0</v>
      </c>
      <c r="I122" s="163"/>
      <c r="J122" s="163"/>
    </row>
    <row r="123" spans="2:10" ht="12.75" customHeight="1" hidden="1">
      <c r="B123" s="177"/>
      <c r="C123" s="117"/>
      <c r="D123" s="117"/>
      <c r="E123" s="190"/>
      <c r="F123" s="117" t="s">
        <v>290</v>
      </c>
      <c r="G123" s="117"/>
      <c r="H123" s="163">
        <f t="shared" si="61"/>
        <v>0</v>
      </c>
      <c r="I123" s="163"/>
      <c r="J123" s="163"/>
    </row>
    <row r="124" spans="2:10" ht="12.75" customHeight="1" hidden="1">
      <c r="B124" s="177"/>
      <c r="C124" s="117"/>
      <c r="D124" s="117"/>
      <c r="E124" s="190"/>
      <c r="F124" s="117" t="s">
        <v>292</v>
      </c>
      <c r="G124" s="117"/>
      <c r="H124" s="163">
        <f t="shared" si="61"/>
        <v>0</v>
      </c>
      <c r="I124" s="163"/>
      <c r="J124" s="163"/>
    </row>
    <row r="125" spans="2:10" ht="14.25" customHeight="1" hidden="1">
      <c r="B125" s="174"/>
      <c r="C125" s="117"/>
      <c r="D125" s="117"/>
      <c r="E125" s="190"/>
      <c r="F125" s="117" t="s">
        <v>292</v>
      </c>
      <c r="G125" s="117">
        <v>2</v>
      </c>
      <c r="H125" s="163"/>
      <c r="I125" s="163"/>
      <c r="J125" s="163"/>
    </row>
    <row r="126" spans="2:10" ht="32.25" customHeight="1">
      <c r="B126" s="193" t="s">
        <v>317</v>
      </c>
      <c r="C126" s="116" t="s">
        <v>186</v>
      </c>
      <c r="D126" s="116" t="s">
        <v>200</v>
      </c>
      <c r="E126" s="194" t="s">
        <v>299</v>
      </c>
      <c r="F126" s="116"/>
      <c r="G126" s="116"/>
      <c r="H126" s="162">
        <f>H132+H160+H161</f>
        <v>1208</v>
      </c>
      <c r="I126" s="162">
        <f>I132+I160</f>
        <v>30</v>
      </c>
      <c r="J126" s="162">
        <f>J132+J160</f>
        <v>30</v>
      </c>
    </row>
    <row r="127" spans="2:10" ht="12.75" customHeight="1" hidden="1">
      <c r="B127" s="179"/>
      <c r="C127" s="117"/>
      <c r="D127" s="117"/>
      <c r="E127" s="189" t="s">
        <v>318</v>
      </c>
      <c r="F127" s="117"/>
      <c r="G127" s="117"/>
      <c r="H127" s="163">
        <f aca="true" t="shared" si="62" ref="H127:H131">H128</f>
        <v>1188.5</v>
      </c>
      <c r="I127" s="163"/>
      <c r="J127" s="163"/>
    </row>
    <row r="128" spans="2:10" ht="12.75" customHeight="1" hidden="1">
      <c r="B128" s="179"/>
      <c r="C128" s="117"/>
      <c r="D128" s="117"/>
      <c r="E128" s="189" t="s">
        <v>318</v>
      </c>
      <c r="F128" s="117"/>
      <c r="G128" s="117"/>
      <c r="H128" s="163">
        <f t="shared" si="62"/>
        <v>1188.5</v>
      </c>
      <c r="I128" s="163"/>
      <c r="J128" s="163"/>
    </row>
    <row r="129" spans="2:10" ht="12.75" customHeight="1">
      <c r="B129" s="179" t="s">
        <v>301</v>
      </c>
      <c r="C129" s="117" t="s">
        <v>186</v>
      </c>
      <c r="D129" s="117" t="s">
        <v>200</v>
      </c>
      <c r="E129" s="190" t="s">
        <v>319</v>
      </c>
      <c r="F129" s="117"/>
      <c r="G129" s="117"/>
      <c r="H129" s="163">
        <f t="shared" si="62"/>
        <v>1188.5</v>
      </c>
      <c r="I129" s="163">
        <f aca="true" t="shared" si="63" ref="I129:I131">I130</f>
        <v>21</v>
      </c>
      <c r="J129" s="163">
        <f aca="true" t="shared" si="64" ref="J129:J131">J130</f>
        <v>21</v>
      </c>
    </row>
    <row r="130" spans="2:10" ht="12.75" customHeight="1">
      <c r="B130" s="177" t="s">
        <v>289</v>
      </c>
      <c r="C130" s="117" t="s">
        <v>186</v>
      </c>
      <c r="D130" s="117" t="s">
        <v>200</v>
      </c>
      <c r="E130" s="190" t="s">
        <v>319</v>
      </c>
      <c r="F130" s="117" t="s">
        <v>290</v>
      </c>
      <c r="G130" s="117"/>
      <c r="H130" s="163">
        <f t="shared" si="62"/>
        <v>1188.5</v>
      </c>
      <c r="I130" s="163">
        <f t="shared" si="63"/>
        <v>21</v>
      </c>
      <c r="J130" s="163">
        <f t="shared" si="64"/>
        <v>21</v>
      </c>
    </row>
    <row r="131" spans="2:10" ht="12.75" customHeight="1">
      <c r="B131" s="177" t="s">
        <v>291</v>
      </c>
      <c r="C131" s="117" t="s">
        <v>186</v>
      </c>
      <c r="D131" s="117" t="s">
        <v>200</v>
      </c>
      <c r="E131" s="190" t="s">
        <v>319</v>
      </c>
      <c r="F131" s="117" t="s">
        <v>292</v>
      </c>
      <c r="G131" s="117"/>
      <c r="H131" s="163">
        <f t="shared" si="62"/>
        <v>1188.5</v>
      </c>
      <c r="I131" s="163">
        <f t="shared" si="63"/>
        <v>21</v>
      </c>
      <c r="J131" s="163">
        <f t="shared" si="64"/>
        <v>21</v>
      </c>
    </row>
    <row r="132" spans="2:10" ht="14.25" customHeight="1">
      <c r="B132" s="174" t="s">
        <v>273</v>
      </c>
      <c r="C132" s="117" t="s">
        <v>186</v>
      </c>
      <c r="D132" s="117" t="s">
        <v>200</v>
      </c>
      <c r="E132" s="190" t="s">
        <v>319</v>
      </c>
      <c r="F132" s="117" t="s">
        <v>292</v>
      </c>
      <c r="G132" s="117">
        <v>2</v>
      </c>
      <c r="H132" s="163">
        <f>'Прил. 8'!I181</f>
        <v>1188.5</v>
      </c>
      <c r="I132" s="163">
        <f>'Прил. 8'!J181</f>
        <v>21</v>
      </c>
      <c r="J132" s="163">
        <f>'Прил. 8'!K181</f>
        <v>21</v>
      </c>
    </row>
    <row r="133" spans="2:10" ht="25.5" customHeight="1" hidden="1">
      <c r="B133" s="164"/>
      <c r="C133" s="117"/>
      <c r="D133" s="117"/>
      <c r="E133" s="195"/>
      <c r="F133" s="117"/>
      <c r="G133" s="117"/>
      <c r="H133" s="163">
        <f aca="true" t="shared" si="65" ref="H133:H137">H134</f>
        <v>0</v>
      </c>
      <c r="I133" s="163"/>
      <c r="J133" s="163"/>
    </row>
    <row r="134" spans="2:10" ht="12.75" customHeight="1" hidden="1">
      <c r="B134" s="174"/>
      <c r="C134" s="117"/>
      <c r="D134" s="117"/>
      <c r="E134" s="195"/>
      <c r="F134" s="117"/>
      <c r="G134" s="117"/>
      <c r="H134" s="163">
        <f t="shared" si="65"/>
        <v>0</v>
      </c>
      <c r="I134" s="163"/>
      <c r="J134" s="163"/>
    </row>
    <row r="135" spans="2:10" ht="12.75" customHeight="1" hidden="1">
      <c r="B135" s="179"/>
      <c r="C135" s="117"/>
      <c r="D135" s="117"/>
      <c r="E135" s="195"/>
      <c r="F135" s="117"/>
      <c r="G135" s="117"/>
      <c r="H135" s="163">
        <f t="shared" si="65"/>
        <v>0</v>
      </c>
      <c r="I135" s="163"/>
      <c r="J135" s="163"/>
    </row>
    <row r="136" spans="2:10" ht="12.75" customHeight="1" hidden="1">
      <c r="B136" s="177"/>
      <c r="C136" s="117"/>
      <c r="D136" s="117"/>
      <c r="E136" s="195"/>
      <c r="F136" s="117" t="s">
        <v>290</v>
      </c>
      <c r="G136" s="117"/>
      <c r="H136" s="163">
        <f t="shared" si="65"/>
        <v>0</v>
      </c>
      <c r="I136" s="163"/>
      <c r="J136" s="163"/>
    </row>
    <row r="137" spans="2:10" ht="12.75" customHeight="1" hidden="1">
      <c r="B137" s="177"/>
      <c r="C137" s="117"/>
      <c r="D137" s="117"/>
      <c r="E137" s="195"/>
      <c r="F137" s="117" t="s">
        <v>292</v>
      </c>
      <c r="G137" s="117"/>
      <c r="H137" s="163">
        <f t="shared" si="65"/>
        <v>0</v>
      </c>
      <c r="I137" s="163"/>
      <c r="J137" s="163"/>
    </row>
    <row r="138" spans="2:10" ht="14.25" customHeight="1" hidden="1">
      <c r="B138" s="174"/>
      <c r="C138" s="117"/>
      <c r="D138" s="117"/>
      <c r="E138" s="195"/>
      <c r="F138" s="117" t="s">
        <v>292</v>
      </c>
      <c r="G138" s="117" t="s">
        <v>297</v>
      </c>
      <c r="H138" s="163"/>
      <c r="I138" s="163"/>
      <c r="J138" s="163"/>
    </row>
    <row r="139" spans="2:10" ht="25.5" customHeight="1" hidden="1">
      <c r="B139" s="164"/>
      <c r="C139" s="117"/>
      <c r="D139" s="117"/>
      <c r="E139" s="195"/>
      <c r="F139" s="117"/>
      <c r="G139" s="117"/>
      <c r="H139" s="163">
        <f>H141</f>
        <v>0</v>
      </c>
      <c r="I139" s="163"/>
      <c r="J139" s="163"/>
    </row>
    <row r="140" spans="2:10" ht="12.75" customHeight="1" hidden="1">
      <c r="B140" s="174"/>
      <c r="C140" s="117"/>
      <c r="D140" s="117"/>
      <c r="E140" s="195"/>
      <c r="F140" s="117"/>
      <c r="G140" s="117"/>
      <c r="H140" s="163">
        <f aca="true" t="shared" si="66" ref="H140:H143">H141</f>
        <v>0</v>
      </c>
      <c r="I140" s="163"/>
      <c r="J140" s="163"/>
    </row>
    <row r="141" spans="2:10" ht="12.75" customHeight="1" hidden="1">
      <c r="B141" s="179"/>
      <c r="C141" s="117"/>
      <c r="D141" s="117"/>
      <c r="E141" s="195"/>
      <c r="F141" s="117"/>
      <c r="G141" s="117"/>
      <c r="H141" s="163">
        <f t="shared" si="66"/>
        <v>0</v>
      </c>
      <c r="I141" s="163"/>
      <c r="J141" s="163"/>
    </row>
    <row r="142" spans="2:10" ht="12.75" customHeight="1" hidden="1">
      <c r="B142" s="177"/>
      <c r="C142" s="117"/>
      <c r="D142" s="117"/>
      <c r="E142" s="195"/>
      <c r="F142" s="117" t="s">
        <v>290</v>
      </c>
      <c r="G142" s="117"/>
      <c r="H142" s="163">
        <f t="shared" si="66"/>
        <v>0</v>
      </c>
      <c r="I142" s="163"/>
      <c r="J142" s="163"/>
    </row>
    <row r="143" spans="2:10" ht="12.75" customHeight="1" hidden="1">
      <c r="B143" s="177"/>
      <c r="C143" s="117"/>
      <c r="D143" s="117"/>
      <c r="E143" s="195"/>
      <c r="F143" s="117" t="s">
        <v>292</v>
      </c>
      <c r="G143" s="117"/>
      <c r="H143" s="163">
        <f t="shared" si="66"/>
        <v>0</v>
      </c>
      <c r="I143" s="163"/>
      <c r="J143" s="163"/>
    </row>
    <row r="144" spans="2:10" ht="14.25" customHeight="1" hidden="1">
      <c r="B144" s="174"/>
      <c r="C144" s="117"/>
      <c r="D144" s="117"/>
      <c r="E144" s="195"/>
      <c r="F144" s="117" t="s">
        <v>292</v>
      </c>
      <c r="G144" s="117">
        <v>2</v>
      </c>
      <c r="H144" s="163"/>
      <c r="I144" s="163"/>
      <c r="J144" s="163"/>
    </row>
    <row r="145" spans="2:10" ht="12.75" customHeight="1" hidden="1">
      <c r="B145" s="164"/>
      <c r="C145" s="117"/>
      <c r="D145" s="117"/>
      <c r="E145" s="170"/>
      <c r="F145" s="117"/>
      <c r="G145" s="117"/>
      <c r="H145" s="163">
        <f aca="true" t="shared" si="67" ref="H145:H149">H146</f>
        <v>0</v>
      </c>
      <c r="I145" s="163"/>
      <c r="J145" s="163"/>
    </row>
    <row r="146" spans="2:10" ht="12.75" customHeight="1" hidden="1">
      <c r="B146" s="174"/>
      <c r="C146" s="117"/>
      <c r="D146" s="117"/>
      <c r="E146" s="170"/>
      <c r="F146" s="117"/>
      <c r="G146" s="117"/>
      <c r="H146" s="163">
        <f t="shared" si="67"/>
        <v>0</v>
      </c>
      <c r="I146" s="163"/>
      <c r="J146" s="163"/>
    </row>
    <row r="147" spans="2:10" ht="12.75" customHeight="1" hidden="1">
      <c r="B147" s="179"/>
      <c r="C147" s="117"/>
      <c r="D147" s="117"/>
      <c r="E147" s="170"/>
      <c r="F147" s="117"/>
      <c r="G147" s="117"/>
      <c r="H147" s="163">
        <f t="shared" si="67"/>
        <v>0</v>
      </c>
      <c r="I147" s="163"/>
      <c r="J147" s="163"/>
    </row>
    <row r="148" spans="2:10" ht="12.75" customHeight="1" hidden="1">
      <c r="B148" s="177"/>
      <c r="C148" s="117"/>
      <c r="D148" s="117"/>
      <c r="E148" s="170"/>
      <c r="F148" s="117" t="s">
        <v>290</v>
      </c>
      <c r="G148" s="117"/>
      <c r="H148" s="163">
        <f t="shared" si="67"/>
        <v>0</v>
      </c>
      <c r="I148" s="163"/>
      <c r="J148" s="163"/>
    </row>
    <row r="149" spans="2:10" ht="12.75" customHeight="1" hidden="1">
      <c r="B149" s="177"/>
      <c r="C149" s="117"/>
      <c r="D149" s="117"/>
      <c r="E149" s="170"/>
      <c r="F149" s="117" t="s">
        <v>292</v>
      </c>
      <c r="G149" s="117"/>
      <c r="H149" s="163">
        <f t="shared" si="67"/>
        <v>0</v>
      </c>
      <c r="I149" s="163"/>
      <c r="J149" s="163"/>
    </row>
    <row r="150" spans="2:10" ht="14.25" customHeight="1" hidden="1">
      <c r="B150" s="174"/>
      <c r="C150" s="117"/>
      <c r="D150" s="117"/>
      <c r="E150" s="170"/>
      <c r="F150" s="117" t="s">
        <v>292</v>
      </c>
      <c r="G150" s="117" t="s">
        <v>297</v>
      </c>
      <c r="H150" s="163"/>
      <c r="I150" s="163"/>
      <c r="J150" s="163"/>
    </row>
    <row r="151" spans="2:10" ht="25.5" customHeight="1" hidden="1">
      <c r="B151" s="164"/>
      <c r="C151" s="117"/>
      <c r="D151" s="117"/>
      <c r="E151" s="117"/>
      <c r="F151" s="117"/>
      <c r="G151" s="117"/>
      <c r="H151" s="163">
        <f aca="true" t="shared" si="68" ref="H151:H155">H152</f>
        <v>0</v>
      </c>
      <c r="I151" s="163"/>
      <c r="J151" s="163"/>
    </row>
    <row r="152" spans="2:10" ht="25.5" customHeight="1" hidden="1">
      <c r="B152" s="174"/>
      <c r="C152" s="117"/>
      <c r="D152" s="117"/>
      <c r="E152" s="117"/>
      <c r="F152" s="117"/>
      <c r="G152" s="117"/>
      <c r="H152" s="163">
        <f t="shared" si="68"/>
        <v>0</v>
      </c>
      <c r="I152" s="163"/>
      <c r="J152" s="163"/>
    </row>
    <row r="153" spans="2:10" ht="12.75" customHeight="1" hidden="1">
      <c r="B153" s="179"/>
      <c r="C153" s="117"/>
      <c r="D153" s="117"/>
      <c r="E153" s="117"/>
      <c r="F153" s="117"/>
      <c r="G153" s="117"/>
      <c r="H153" s="163">
        <f t="shared" si="68"/>
        <v>0</v>
      </c>
      <c r="I153" s="163"/>
      <c r="J153" s="163"/>
    </row>
    <row r="154" spans="2:10" ht="12.75" customHeight="1" hidden="1">
      <c r="B154" s="177"/>
      <c r="C154" s="117"/>
      <c r="D154" s="117"/>
      <c r="E154" s="117"/>
      <c r="F154" s="117" t="s">
        <v>290</v>
      </c>
      <c r="G154" s="117"/>
      <c r="H154" s="163">
        <f t="shared" si="68"/>
        <v>0</v>
      </c>
      <c r="I154" s="163"/>
      <c r="J154" s="163"/>
    </row>
    <row r="155" spans="2:10" ht="12.75" customHeight="1" hidden="1">
      <c r="B155" s="177"/>
      <c r="C155" s="117"/>
      <c r="D155" s="117"/>
      <c r="E155" s="117"/>
      <c r="F155" s="117" t="s">
        <v>292</v>
      </c>
      <c r="G155" s="117"/>
      <c r="H155" s="163">
        <f t="shared" si="68"/>
        <v>0</v>
      </c>
      <c r="I155" s="163"/>
      <c r="J155" s="163"/>
    </row>
    <row r="156" spans="2:10" ht="14.25" customHeight="1" hidden="1">
      <c r="B156" s="174"/>
      <c r="C156" s="117"/>
      <c r="D156" s="117"/>
      <c r="E156" s="117"/>
      <c r="F156" s="117" t="s">
        <v>292</v>
      </c>
      <c r="G156" s="117" t="s">
        <v>297</v>
      </c>
      <c r="H156" s="163"/>
      <c r="I156" s="163"/>
      <c r="J156" s="163"/>
    </row>
    <row r="157" spans="2:10" ht="12.75" customHeight="1" hidden="1">
      <c r="B157" s="174"/>
      <c r="C157" s="117"/>
      <c r="D157" s="117"/>
      <c r="E157" s="170"/>
      <c r="F157" s="117"/>
      <c r="G157" s="117"/>
      <c r="H157" s="163">
        <f>H197+H204+H211+H222+H226+H253+H272+H279+H283+H287</f>
        <v>20490.399999999998</v>
      </c>
      <c r="I157" s="163"/>
      <c r="J157" s="163"/>
    </row>
    <row r="158" spans="2:10" ht="12.75" customHeight="1">
      <c r="B158" s="179" t="s">
        <v>301</v>
      </c>
      <c r="C158" s="117" t="s">
        <v>186</v>
      </c>
      <c r="D158" s="117" t="s">
        <v>200</v>
      </c>
      <c r="E158" s="196" t="s">
        <v>319</v>
      </c>
      <c r="F158" s="117" t="s">
        <v>320</v>
      </c>
      <c r="G158" s="117"/>
      <c r="H158" s="163">
        <f aca="true" t="shared" si="69" ref="H158:H159">H159</f>
        <v>9</v>
      </c>
      <c r="I158" s="163">
        <f aca="true" t="shared" si="70" ref="I158:I159">I159</f>
        <v>9</v>
      </c>
      <c r="J158" s="163">
        <f aca="true" t="shared" si="71" ref="J158:J159">J159</f>
        <v>9</v>
      </c>
    </row>
    <row r="159" spans="2:10" ht="12.75" customHeight="1">
      <c r="B159" s="174" t="s">
        <v>321</v>
      </c>
      <c r="C159" s="117" t="s">
        <v>186</v>
      </c>
      <c r="D159" s="117" t="s">
        <v>200</v>
      </c>
      <c r="E159" s="196" t="s">
        <v>319</v>
      </c>
      <c r="F159" s="117" t="s">
        <v>322</v>
      </c>
      <c r="G159" s="117"/>
      <c r="H159" s="163">
        <f t="shared" si="69"/>
        <v>9</v>
      </c>
      <c r="I159" s="163">
        <f t="shared" si="70"/>
        <v>9</v>
      </c>
      <c r="J159" s="163">
        <f t="shared" si="71"/>
        <v>9</v>
      </c>
    </row>
    <row r="160" spans="2:10" ht="12.75" customHeight="1">
      <c r="B160" s="174" t="s">
        <v>323</v>
      </c>
      <c r="C160" s="117" t="s">
        <v>186</v>
      </c>
      <c r="D160" s="117" t="s">
        <v>200</v>
      </c>
      <c r="E160" s="196" t="s">
        <v>319</v>
      </c>
      <c r="F160" s="117" t="s">
        <v>322</v>
      </c>
      <c r="G160" s="117" t="s">
        <v>297</v>
      </c>
      <c r="H160" s="163">
        <f>'Прил. 8'!I184</f>
        <v>9</v>
      </c>
      <c r="I160" s="163">
        <f>'Прил. 8'!J184</f>
        <v>9</v>
      </c>
      <c r="J160" s="163">
        <f>'Прил. 8'!K184</f>
        <v>9</v>
      </c>
    </row>
    <row r="161" spans="2:10" ht="12.75" customHeight="1">
      <c r="B161" s="187" t="s">
        <v>324</v>
      </c>
      <c r="C161" s="117" t="s">
        <v>186</v>
      </c>
      <c r="D161" s="117" t="s">
        <v>200</v>
      </c>
      <c r="E161" s="196" t="s">
        <v>319</v>
      </c>
      <c r="F161" s="117" t="s">
        <v>325</v>
      </c>
      <c r="G161" s="117" t="s">
        <v>297</v>
      </c>
      <c r="H161" s="163">
        <v>10.5</v>
      </c>
      <c r="I161" s="163"/>
      <c r="J161" s="163"/>
    </row>
    <row r="162" spans="2:10" ht="41.25" customHeight="1" hidden="1">
      <c r="B162" s="193" t="s">
        <v>326</v>
      </c>
      <c r="C162" s="117" t="s">
        <v>186</v>
      </c>
      <c r="D162" s="117" t="s">
        <v>200</v>
      </c>
      <c r="E162" s="27" t="s">
        <v>327</v>
      </c>
      <c r="F162" s="117"/>
      <c r="G162" s="117"/>
      <c r="H162" s="118">
        <f>H165</f>
        <v>0</v>
      </c>
      <c r="I162" s="118">
        <f>I165</f>
        <v>0</v>
      </c>
      <c r="J162" s="118">
        <f>J165</f>
        <v>0</v>
      </c>
    </row>
    <row r="163" spans="2:10" ht="12.75" customHeight="1" hidden="1">
      <c r="B163" s="179"/>
      <c r="C163" s="117"/>
      <c r="D163" s="117"/>
      <c r="E163" s="27" t="s">
        <v>318</v>
      </c>
      <c r="F163" s="117"/>
      <c r="G163" s="117"/>
      <c r="H163" s="118">
        <f aca="true" t="shared" si="72" ref="H163:H167">H164</f>
        <v>0</v>
      </c>
      <c r="I163" s="118"/>
      <c r="J163" s="118"/>
    </row>
    <row r="164" spans="2:10" ht="12.75" customHeight="1" hidden="1">
      <c r="B164" s="179"/>
      <c r="C164" s="117"/>
      <c r="D164" s="117"/>
      <c r="E164" s="27" t="s">
        <v>318</v>
      </c>
      <c r="F164" s="117"/>
      <c r="G164" s="117"/>
      <c r="H164" s="118">
        <f t="shared" si="72"/>
        <v>0</v>
      </c>
      <c r="I164" s="118"/>
      <c r="J164" s="118"/>
    </row>
    <row r="165" spans="2:10" ht="12.75" customHeight="1" hidden="1">
      <c r="B165" s="179" t="s">
        <v>301</v>
      </c>
      <c r="C165" s="117" t="s">
        <v>186</v>
      </c>
      <c r="D165" s="117" t="s">
        <v>200</v>
      </c>
      <c r="E165" s="196" t="s">
        <v>328</v>
      </c>
      <c r="F165" s="117"/>
      <c r="G165" s="117"/>
      <c r="H165" s="118">
        <f t="shared" si="72"/>
        <v>0</v>
      </c>
      <c r="I165" s="118">
        <f aca="true" t="shared" si="73" ref="I165:I167">I166</f>
        <v>0</v>
      </c>
      <c r="J165" s="118">
        <f aca="true" t="shared" si="74" ref="J165:J167">J166</f>
        <v>0</v>
      </c>
    </row>
    <row r="166" spans="2:10" ht="12.75" customHeight="1" hidden="1">
      <c r="B166" s="177" t="s">
        <v>289</v>
      </c>
      <c r="C166" s="117" t="s">
        <v>186</v>
      </c>
      <c r="D166" s="117" t="s">
        <v>200</v>
      </c>
      <c r="E166" s="196" t="s">
        <v>328</v>
      </c>
      <c r="F166" s="117" t="s">
        <v>290</v>
      </c>
      <c r="G166" s="117"/>
      <c r="H166" s="118">
        <f t="shared" si="72"/>
        <v>0</v>
      </c>
      <c r="I166" s="118">
        <f t="shared" si="73"/>
        <v>0</v>
      </c>
      <c r="J166" s="118">
        <f t="shared" si="74"/>
        <v>0</v>
      </c>
    </row>
    <row r="167" spans="2:10" ht="12.75" customHeight="1" hidden="1">
      <c r="B167" s="177" t="s">
        <v>291</v>
      </c>
      <c r="C167" s="117" t="s">
        <v>186</v>
      </c>
      <c r="D167" s="117" t="s">
        <v>200</v>
      </c>
      <c r="E167" s="196" t="s">
        <v>328</v>
      </c>
      <c r="F167" s="117" t="s">
        <v>292</v>
      </c>
      <c r="G167" s="117"/>
      <c r="H167" s="118">
        <f t="shared" si="72"/>
        <v>0</v>
      </c>
      <c r="I167" s="118">
        <f t="shared" si="73"/>
        <v>0</v>
      </c>
      <c r="J167" s="118">
        <f t="shared" si="74"/>
        <v>0</v>
      </c>
    </row>
    <row r="168" spans="2:10" ht="12.75" customHeight="1" hidden="1">
      <c r="B168" s="174" t="s">
        <v>273</v>
      </c>
      <c r="C168" s="117" t="s">
        <v>186</v>
      </c>
      <c r="D168" s="117" t="s">
        <v>200</v>
      </c>
      <c r="E168" s="196" t="s">
        <v>328</v>
      </c>
      <c r="F168" s="117" t="s">
        <v>292</v>
      </c>
      <c r="G168" s="117">
        <v>2</v>
      </c>
      <c r="H168" s="118"/>
      <c r="I168" s="118"/>
      <c r="J168" s="118"/>
    </row>
    <row r="169" spans="2:10" ht="12.75" customHeight="1" hidden="1">
      <c r="B169" s="174"/>
      <c r="C169" s="117"/>
      <c r="D169" s="117"/>
      <c r="E169" s="196"/>
      <c r="F169" s="117"/>
      <c r="G169" s="117"/>
      <c r="H169" s="163"/>
      <c r="I169" s="163"/>
      <c r="J169" s="163"/>
    </row>
    <row r="170" spans="2:10" ht="12.75" customHeight="1" hidden="1">
      <c r="B170" s="174"/>
      <c r="C170" s="117"/>
      <c r="D170" s="117"/>
      <c r="E170" s="196"/>
      <c r="F170" s="117"/>
      <c r="G170" s="117"/>
      <c r="H170" s="163"/>
      <c r="I170" s="163"/>
      <c r="J170" s="163"/>
    </row>
    <row r="171" spans="2:10" ht="12.75" customHeight="1" hidden="1">
      <c r="B171" s="174"/>
      <c r="C171" s="117"/>
      <c r="D171" s="117"/>
      <c r="E171" s="196"/>
      <c r="F171" s="117"/>
      <c r="G171" s="117"/>
      <c r="H171" s="163"/>
      <c r="I171" s="163"/>
      <c r="J171" s="163"/>
    </row>
    <row r="172" spans="2:10" ht="12.75" customHeight="1" hidden="1">
      <c r="B172" s="174"/>
      <c r="C172" s="117"/>
      <c r="D172" s="117"/>
      <c r="E172" s="196"/>
      <c r="F172" s="117"/>
      <c r="G172" s="117"/>
      <c r="H172" s="163"/>
      <c r="I172" s="163"/>
      <c r="J172" s="163"/>
    </row>
    <row r="173" spans="2:10" ht="12.75" customHeight="1" hidden="1">
      <c r="B173" s="174"/>
      <c r="C173" s="117"/>
      <c r="D173" s="117"/>
      <c r="E173" s="196"/>
      <c r="F173" s="117"/>
      <c r="G173" s="117"/>
      <c r="H173" s="163"/>
      <c r="I173" s="163"/>
      <c r="J173" s="163"/>
    </row>
    <row r="174" spans="2:10" ht="12.75" customHeight="1" hidden="1">
      <c r="B174" s="174"/>
      <c r="C174" s="117"/>
      <c r="D174" s="117"/>
      <c r="E174" s="196"/>
      <c r="F174" s="117"/>
      <c r="G174" s="117"/>
      <c r="H174" s="163"/>
      <c r="I174" s="163"/>
      <c r="J174" s="163"/>
    </row>
    <row r="175" spans="2:10" ht="12.75" customHeight="1" hidden="1">
      <c r="B175" s="174"/>
      <c r="C175" s="117"/>
      <c r="D175" s="117"/>
      <c r="E175" s="196"/>
      <c r="F175" s="117"/>
      <c r="G175" s="117"/>
      <c r="H175" s="163"/>
      <c r="I175" s="163"/>
      <c r="J175" s="163"/>
    </row>
    <row r="176" spans="2:10" ht="12.75" customHeight="1" hidden="1">
      <c r="B176" s="174"/>
      <c r="C176" s="117"/>
      <c r="D176" s="117"/>
      <c r="E176" s="196"/>
      <c r="F176" s="117"/>
      <c r="G176" s="117"/>
      <c r="H176" s="163"/>
      <c r="I176" s="163"/>
      <c r="J176" s="163"/>
    </row>
    <row r="177" spans="2:10" ht="12.75" customHeight="1" hidden="1">
      <c r="B177" s="174"/>
      <c r="C177" s="117"/>
      <c r="D177" s="117"/>
      <c r="E177" s="196"/>
      <c r="F177" s="117"/>
      <c r="G177" s="117"/>
      <c r="H177" s="163"/>
      <c r="I177" s="163"/>
      <c r="J177" s="163"/>
    </row>
    <row r="178" spans="2:10" ht="12.75" customHeight="1" hidden="1">
      <c r="B178" s="174"/>
      <c r="C178" s="117"/>
      <c r="D178" s="117"/>
      <c r="E178" s="196"/>
      <c r="F178" s="117"/>
      <c r="G178" s="117"/>
      <c r="H178" s="163"/>
      <c r="I178" s="163"/>
      <c r="J178" s="163"/>
    </row>
    <row r="179" spans="2:10" ht="12.75" customHeight="1" hidden="1">
      <c r="B179" s="174"/>
      <c r="C179" s="117"/>
      <c r="D179" s="117"/>
      <c r="E179" s="196"/>
      <c r="F179" s="117"/>
      <c r="G179" s="117"/>
      <c r="H179" s="163"/>
      <c r="I179" s="163"/>
      <c r="J179" s="163"/>
    </row>
    <row r="180" spans="2:10" ht="12.75" customHeight="1" hidden="1">
      <c r="B180" s="174"/>
      <c r="C180" s="117"/>
      <c r="D180" s="117"/>
      <c r="E180" s="196"/>
      <c r="F180" s="117"/>
      <c r="G180" s="117"/>
      <c r="H180" s="163"/>
      <c r="I180" s="163"/>
      <c r="J180" s="163"/>
    </row>
    <row r="181" spans="2:10" ht="12.75" customHeight="1" hidden="1">
      <c r="B181" s="174"/>
      <c r="C181" s="117"/>
      <c r="D181" s="117"/>
      <c r="E181" s="196"/>
      <c r="F181" s="117"/>
      <c r="G181" s="117"/>
      <c r="H181" s="163"/>
      <c r="I181" s="163"/>
      <c r="J181" s="163"/>
    </row>
    <row r="182" spans="2:10" ht="12.75" customHeight="1" hidden="1">
      <c r="B182" s="174"/>
      <c r="C182" s="117"/>
      <c r="D182" s="117"/>
      <c r="E182" s="196"/>
      <c r="F182" s="117"/>
      <c r="G182" s="117"/>
      <c r="H182" s="163"/>
      <c r="I182" s="163"/>
      <c r="J182" s="163"/>
    </row>
    <row r="183" spans="2:10" ht="12.75" customHeight="1" hidden="1">
      <c r="B183" s="174"/>
      <c r="C183" s="117"/>
      <c r="D183" s="117"/>
      <c r="E183" s="196"/>
      <c r="F183" s="117"/>
      <c r="G183" s="117"/>
      <c r="H183" s="163"/>
      <c r="I183" s="163"/>
      <c r="J183" s="163"/>
    </row>
    <row r="184" spans="2:10" ht="12.75" customHeight="1" hidden="1">
      <c r="B184" s="174"/>
      <c r="C184" s="117"/>
      <c r="D184" s="117"/>
      <c r="E184" s="196"/>
      <c r="F184" s="117"/>
      <c r="G184" s="117"/>
      <c r="H184" s="163"/>
      <c r="I184" s="163"/>
      <c r="J184" s="163"/>
    </row>
    <row r="185" spans="2:10" ht="12.75" customHeight="1" hidden="1">
      <c r="B185" s="174"/>
      <c r="C185" s="117"/>
      <c r="D185" s="117"/>
      <c r="E185" s="196"/>
      <c r="F185" s="117"/>
      <c r="G185" s="117"/>
      <c r="H185" s="163"/>
      <c r="I185" s="163"/>
      <c r="J185" s="163"/>
    </row>
    <row r="186" spans="2:10" ht="12.75" customHeight="1" hidden="1">
      <c r="B186" s="174"/>
      <c r="C186" s="117"/>
      <c r="D186" s="117"/>
      <c r="E186" s="196"/>
      <c r="F186" s="117"/>
      <c r="G186" s="117"/>
      <c r="H186" s="163"/>
      <c r="I186" s="163"/>
      <c r="J186" s="163"/>
    </row>
    <row r="187" spans="2:10" ht="12.75" customHeight="1" hidden="1">
      <c r="B187" s="174"/>
      <c r="C187" s="117"/>
      <c r="D187" s="117"/>
      <c r="E187" s="196"/>
      <c r="F187" s="117"/>
      <c r="G187" s="117"/>
      <c r="H187" s="163"/>
      <c r="I187" s="163"/>
      <c r="J187" s="163"/>
    </row>
    <row r="188" spans="2:10" ht="12.75" customHeight="1" hidden="1">
      <c r="B188" s="174"/>
      <c r="C188" s="117"/>
      <c r="D188" s="117"/>
      <c r="E188" s="196"/>
      <c r="F188" s="117"/>
      <c r="G188" s="117"/>
      <c r="H188" s="163"/>
      <c r="I188" s="163"/>
      <c r="J188" s="163"/>
    </row>
    <row r="189" spans="2:10" ht="12.75" customHeight="1" hidden="1">
      <c r="B189" s="174"/>
      <c r="C189" s="117"/>
      <c r="D189" s="117"/>
      <c r="E189" s="196"/>
      <c r="F189" s="117"/>
      <c r="G189" s="117"/>
      <c r="H189" s="163"/>
      <c r="I189" s="163"/>
      <c r="J189" s="163"/>
    </row>
    <row r="190" spans="2:10" ht="12.75" customHeight="1" hidden="1">
      <c r="B190" s="174"/>
      <c r="C190" s="117"/>
      <c r="D190" s="117"/>
      <c r="E190" s="196"/>
      <c r="F190" s="117"/>
      <c r="G190" s="117"/>
      <c r="H190" s="163"/>
      <c r="I190" s="163"/>
      <c r="J190" s="163"/>
    </row>
    <row r="191" spans="2:10" ht="12.75" customHeight="1" hidden="1">
      <c r="B191" s="174"/>
      <c r="C191" s="117"/>
      <c r="D191" s="117"/>
      <c r="E191" s="196"/>
      <c r="F191" s="117"/>
      <c r="G191" s="117"/>
      <c r="H191" s="163"/>
      <c r="I191" s="163"/>
      <c r="J191" s="163"/>
    </row>
    <row r="192" spans="2:10" ht="28.5" customHeight="1">
      <c r="B192" s="188" t="s">
        <v>329</v>
      </c>
      <c r="C192" s="116" t="s">
        <v>186</v>
      </c>
      <c r="D192" s="116" t="s">
        <v>200</v>
      </c>
      <c r="E192" s="194" t="s">
        <v>318</v>
      </c>
      <c r="F192" s="116"/>
      <c r="G192" s="116"/>
      <c r="H192" s="114">
        <f aca="true" t="shared" si="75" ref="H192:H195">H193</f>
        <v>18</v>
      </c>
      <c r="I192" s="114">
        <f aca="true" t="shared" si="76" ref="I192:I195">I193</f>
        <v>0</v>
      </c>
      <c r="J192" s="114">
        <f aca="true" t="shared" si="77" ref="J192:J195">J193</f>
        <v>0</v>
      </c>
    </row>
    <row r="193" spans="2:10" ht="12.75" customHeight="1">
      <c r="B193" s="169" t="s">
        <v>301</v>
      </c>
      <c r="C193" s="117" t="s">
        <v>186</v>
      </c>
      <c r="D193" s="117" t="s">
        <v>200</v>
      </c>
      <c r="E193" s="190" t="s">
        <v>330</v>
      </c>
      <c r="F193" s="117"/>
      <c r="G193" s="117"/>
      <c r="H193" s="118">
        <f t="shared" si="75"/>
        <v>18</v>
      </c>
      <c r="I193" s="118">
        <f t="shared" si="76"/>
        <v>0</v>
      </c>
      <c r="J193" s="118">
        <f t="shared" si="77"/>
        <v>0</v>
      </c>
    </row>
    <row r="194" spans="2:10" ht="12.75" customHeight="1">
      <c r="B194" s="177" t="s">
        <v>289</v>
      </c>
      <c r="C194" s="117" t="s">
        <v>186</v>
      </c>
      <c r="D194" s="117" t="s">
        <v>200</v>
      </c>
      <c r="E194" s="190" t="s">
        <v>330</v>
      </c>
      <c r="F194" s="117" t="s">
        <v>290</v>
      </c>
      <c r="G194" s="117"/>
      <c r="H194" s="118">
        <f t="shared" si="75"/>
        <v>18</v>
      </c>
      <c r="I194" s="118">
        <f t="shared" si="76"/>
        <v>0</v>
      </c>
      <c r="J194" s="118">
        <f t="shared" si="77"/>
        <v>0</v>
      </c>
    </row>
    <row r="195" spans="2:10" ht="12.75" customHeight="1">
      <c r="B195" s="177" t="s">
        <v>291</v>
      </c>
      <c r="C195" s="117" t="s">
        <v>186</v>
      </c>
      <c r="D195" s="117" t="s">
        <v>200</v>
      </c>
      <c r="E195" s="190" t="s">
        <v>330</v>
      </c>
      <c r="F195" s="117" t="s">
        <v>292</v>
      </c>
      <c r="G195" s="117"/>
      <c r="H195" s="118">
        <f t="shared" si="75"/>
        <v>18</v>
      </c>
      <c r="I195" s="118">
        <f t="shared" si="76"/>
        <v>0</v>
      </c>
      <c r="J195" s="118">
        <f t="shared" si="77"/>
        <v>0</v>
      </c>
    </row>
    <row r="196" spans="2:10" ht="12.75" customHeight="1">
      <c r="B196" s="174" t="s">
        <v>273</v>
      </c>
      <c r="C196" s="117" t="s">
        <v>186</v>
      </c>
      <c r="D196" s="117" t="s">
        <v>200</v>
      </c>
      <c r="E196" s="190" t="s">
        <v>330</v>
      </c>
      <c r="F196" s="117" t="s">
        <v>292</v>
      </c>
      <c r="G196" s="117">
        <v>2</v>
      </c>
      <c r="H196" s="118">
        <v>18</v>
      </c>
      <c r="I196" s="118"/>
      <c r="J196" s="118"/>
    </row>
    <row r="197" spans="2:10" ht="40.5" customHeight="1">
      <c r="B197" s="169" t="s">
        <v>331</v>
      </c>
      <c r="C197" s="117" t="s">
        <v>186</v>
      </c>
      <c r="D197" s="117" t="s">
        <v>200</v>
      </c>
      <c r="E197" s="170" t="s">
        <v>332</v>
      </c>
      <c r="F197" s="117"/>
      <c r="G197" s="117"/>
      <c r="H197" s="163">
        <f>H198+H201</f>
        <v>327.4</v>
      </c>
      <c r="I197" s="163">
        <f>I198+I201</f>
        <v>327.4</v>
      </c>
      <c r="J197" s="163">
        <f>J198+J201</f>
        <v>327.4</v>
      </c>
    </row>
    <row r="198" spans="2:10" ht="42.75" customHeight="1">
      <c r="B198" s="167" t="s">
        <v>281</v>
      </c>
      <c r="C198" s="117" t="s">
        <v>186</v>
      </c>
      <c r="D198" s="117" t="s">
        <v>200</v>
      </c>
      <c r="E198" s="170" t="s">
        <v>332</v>
      </c>
      <c r="F198" s="117" t="s">
        <v>282</v>
      </c>
      <c r="G198" s="117"/>
      <c r="H198" s="163">
        <f aca="true" t="shared" si="78" ref="H198:H199">H199</f>
        <v>324.9</v>
      </c>
      <c r="I198" s="163">
        <f aca="true" t="shared" si="79" ref="I198:I199">I199</f>
        <v>327.4</v>
      </c>
      <c r="J198" s="163">
        <f aca="true" t="shared" si="80" ref="J198:J199">J199</f>
        <v>327.4</v>
      </c>
    </row>
    <row r="199" spans="2:10" ht="12.75" customHeight="1">
      <c r="B199" s="174" t="s">
        <v>283</v>
      </c>
      <c r="C199" s="117" t="s">
        <v>186</v>
      </c>
      <c r="D199" s="117" t="s">
        <v>200</v>
      </c>
      <c r="E199" s="170" t="s">
        <v>332</v>
      </c>
      <c r="F199" s="117" t="s">
        <v>284</v>
      </c>
      <c r="G199" s="117"/>
      <c r="H199" s="163">
        <f t="shared" si="78"/>
        <v>324.9</v>
      </c>
      <c r="I199" s="163">
        <f t="shared" si="79"/>
        <v>327.4</v>
      </c>
      <c r="J199" s="163">
        <f t="shared" si="80"/>
        <v>327.4</v>
      </c>
    </row>
    <row r="200" spans="2:10" ht="14.25" customHeight="1">
      <c r="B200" s="174" t="s">
        <v>274</v>
      </c>
      <c r="C200" s="117" t="s">
        <v>186</v>
      </c>
      <c r="D200" s="117" t="s">
        <v>200</v>
      </c>
      <c r="E200" s="170" t="s">
        <v>332</v>
      </c>
      <c r="F200" s="117" t="s">
        <v>284</v>
      </c>
      <c r="G200" s="117">
        <v>3</v>
      </c>
      <c r="H200" s="163">
        <f>'Прил. 8'!I222</f>
        <v>324.9</v>
      </c>
      <c r="I200" s="163">
        <f>'Прил. 8'!J222</f>
        <v>327.4</v>
      </c>
      <c r="J200" s="163">
        <f>'Прил. 8'!K222</f>
        <v>327.4</v>
      </c>
    </row>
    <row r="201" spans="2:10" ht="14.25" customHeight="1">
      <c r="B201" s="177" t="s">
        <v>289</v>
      </c>
      <c r="C201" s="117" t="s">
        <v>186</v>
      </c>
      <c r="D201" s="117" t="s">
        <v>200</v>
      </c>
      <c r="E201" s="170" t="s">
        <v>332</v>
      </c>
      <c r="F201" s="111">
        <v>200</v>
      </c>
      <c r="G201" s="117"/>
      <c r="H201" s="163">
        <f aca="true" t="shared" si="81" ref="H201:H202">H202</f>
        <v>2.5</v>
      </c>
      <c r="I201" s="163">
        <f aca="true" t="shared" si="82" ref="I201:I202">I202</f>
        <v>0</v>
      </c>
      <c r="J201" s="163">
        <f aca="true" t="shared" si="83" ref="J201:J202">J202</f>
        <v>0</v>
      </c>
    </row>
    <row r="202" spans="2:10" ht="14.25" customHeight="1">
      <c r="B202" s="177" t="s">
        <v>291</v>
      </c>
      <c r="C202" s="117" t="s">
        <v>186</v>
      </c>
      <c r="D202" s="117" t="s">
        <v>200</v>
      </c>
      <c r="E202" s="170" t="s">
        <v>332</v>
      </c>
      <c r="F202" s="111">
        <v>240</v>
      </c>
      <c r="G202" s="117"/>
      <c r="H202" s="163">
        <f t="shared" si="81"/>
        <v>2.5</v>
      </c>
      <c r="I202" s="163">
        <f t="shared" si="82"/>
        <v>0</v>
      </c>
      <c r="J202" s="163">
        <f t="shared" si="83"/>
        <v>0</v>
      </c>
    </row>
    <row r="203" spans="2:10" ht="14.25" customHeight="1">
      <c r="B203" s="174" t="s">
        <v>274</v>
      </c>
      <c r="C203" s="117" t="s">
        <v>186</v>
      </c>
      <c r="D203" s="117" t="s">
        <v>200</v>
      </c>
      <c r="E203" s="170" t="s">
        <v>332</v>
      </c>
      <c r="F203" s="111">
        <v>240</v>
      </c>
      <c r="G203" s="117" t="s">
        <v>333</v>
      </c>
      <c r="H203" s="163">
        <f>'Прил. 8'!I225</f>
        <v>2.5</v>
      </c>
      <c r="I203" s="163">
        <f>'Прил. 8'!J225</f>
        <v>0</v>
      </c>
      <c r="J203" s="163">
        <f>'Прил. 8'!K225</f>
        <v>0</v>
      </c>
    </row>
    <row r="204" spans="2:10" ht="43.5" customHeight="1">
      <c r="B204" s="179" t="s">
        <v>334</v>
      </c>
      <c r="C204" s="117" t="s">
        <v>186</v>
      </c>
      <c r="D204" s="117" t="s">
        <v>200</v>
      </c>
      <c r="E204" s="170" t="s">
        <v>335</v>
      </c>
      <c r="F204" s="117"/>
      <c r="G204" s="117"/>
      <c r="H204" s="163">
        <f>H205+H208</f>
        <v>359.3</v>
      </c>
      <c r="I204" s="163">
        <f>I205+I208</f>
        <v>359.3</v>
      </c>
      <c r="J204" s="163">
        <f>J205+J208</f>
        <v>359.3</v>
      </c>
    </row>
    <row r="205" spans="2:10" ht="39" customHeight="1">
      <c r="B205" s="167" t="s">
        <v>281</v>
      </c>
      <c r="C205" s="117" t="s">
        <v>186</v>
      </c>
      <c r="D205" s="117" t="s">
        <v>200</v>
      </c>
      <c r="E205" s="170" t="s">
        <v>335</v>
      </c>
      <c r="F205" s="117" t="s">
        <v>282</v>
      </c>
      <c r="G205" s="117"/>
      <c r="H205" s="163">
        <f aca="true" t="shared" si="84" ref="H205:H206">H206</f>
        <v>310.8</v>
      </c>
      <c r="I205" s="163">
        <f aca="true" t="shared" si="85" ref="I205:I206">I206</f>
        <v>309.3</v>
      </c>
      <c r="J205" s="163">
        <f aca="true" t="shared" si="86" ref="J205:J206">J206</f>
        <v>309.3</v>
      </c>
    </row>
    <row r="206" spans="2:10" ht="12.75" customHeight="1">
      <c r="B206" s="174" t="s">
        <v>283</v>
      </c>
      <c r="C206" s="117" t="s">
        <v>186</v>
      </c>
      <c r="D206" s="117" t="s">
        <v>200</v>
      </c>
      <c r="E206" s="170" t="s">
        <v>335</v>
      </c>
      <c r="F206" s="117" t="s">
        <v>284</v>
      </c>
      <c r="G206" s="117"/>
      <c r="H206" s="163">
        <f t="shared" si="84"/>
        <v>310.8</v>
      </c>
      <c r="I206" s="163">
        <f t="shared" si="85"/>
        <v>309.3</v>
      </c>
      <c r="J206" s="163">
        <f t="shared" si="86"/>
        <v>309.3</v>
      </c>
    </row>
    <row r="207" spans="2:10" ht="14.25" customHeight="1">
      <c r="B207" s="174" t="s">
        <v>274</v>
      </c>
      <c r="C207" s="117" t="s">
        <v>186</v>
      </c>
      <c r="D207" s="117" t="s">
        <v>200</v>
      </c>
      <c r="E207" s="170" t="s">
        <v>335</v>
      </c>
      <c r="F207" s="117" t="s">
        <v>284</v>
      </c>
      <c r="G207" s="117">
        <v>3</v>
      </c>
      <c r="H207" s="163">
        <f>'Прил. 8'!I789</f>
        <v>310.8</v>
      </c>
      <c r="I207" s="163">
        <f>'Прил. 8'!J789</f>
        <v>309.3</v>
      </c>
      <c r="J207" s="163">
        <f>'Прил. 8'!K789</f>
        <v>309.3</v>
      </c>
    </row>
    <row r="208" spans="2:10" ht="14.25" customHeight="1">
      <c r="B208" s="177" t="s">
        <v>289</v>
      </c>
      <c r="C208" s="117" t="s">
        <v>186</v>
      </c>
      <c r="D208" s="117" t="s">
        <v>200</v>
      </c>
      <c r="E208" s="170" t="s">
        <v>335</v>
      </c>
      <c r="F208" s="111">
        <v>200</v>
      </c>
      <c r="G208" s="117"/>
      <c r="H208" s="163">
        <f aca="true" t="shared" si="87" ref="H208:H209">H209</f>
        <v>48.5</v>
      </c>
      <c r="I208" s="163">
        <f aca="true" t="shared" si="88" ref="I208:I209">I209</f>
        <v>50</v>
      </c>
      <c r="J208" s="163">
        <f aca="true" t="shared" si="89" ref="J208:J209">J209</f>
        <v>50</v>
      </c>
    </row>
    <row r="209" spans="2:10" ht="14.25" customHeight="1">
      <c r="B209" s="177" t="s">
        <v>291</v>
      </c>
      <c r="C209" s="117" t="s">
        <v>186</v>
      </c>
      <c r="D209" s="117" t="s">
        <v>200</v>
      </c>
      <c r="E209" s="170" t="s">
        <v>335</v>
      </c>
      <c r="F209" s="111">
        <v>240</v>
      </c>
      <c r="G209" s="117"/>
      <c r="H209" s="163">
        <f t="shared" si="87"/>
        <v>48.5</v>
      </c>
      <c r="I209" s="163">
        <f t="shared" si="88"/>
        <v>50</v>
      </c>
      <c r="J209" s="163">
        <f t="shared" si="89"/>
        <v>50</v>
      </c>
    </row>
    <row r="210" spans="2:10" ht="14.25" customHeight="1">
      <c r="B210" s="174" t="s">
        <v>274</v>
      </c>
      <c r="C210" s="117" t="s">
        <v>186</v>
      </c>
      <c r="D210" s="117" t="s">
        <v>200</v>
      </c>
      <c r="E210" s="170" t="s">
        <v>335</v>
      </c>
      <c r="F210" s="111">
        <v>240</v>
      </c>
      <c r="G210" s="117" t="s">
        <v>333</v>
      </c>
      <c r="H210" s="163">
        <f>'Прил. 8'!I792</f>
        <v>48.5</v>
      </c>
      <c r="I210" s="163">
        <f>'Прил. 8'!J792</f>
        <v>50</v>
      </c>
      <c r="J210" s="163">
        <f>'Прил. 8'!K792</f>
        <v>50</v>
      </c>
    </row>
    <row r="211" spans="2:10" ht="27.75" customHeight="1">
      <c r="B211" s="179" t="s">
        <v>336</v>
      </c>
      <c r="C211" s="117" t="s">
        <v>186</v>
      </c>
      <c r="D211" s="117" t="s">
        <v>200</v>
      </c>
      <c r="E211" s="170" t="s">
        <v>337</v>
      </c>
      <c r="F211" s="117"/>
      <c r="G211" s="117"/>
      <c r="H211" s="163">
        <f>H212+H215</f>
        <v>331.2</v>
      </c>
      <c r="I211" s="163">
        <f>I212+I215</f>
        <v>331.2</v>
      </c>
      <c r="J211" s="163">
        <f>J212+J215</f>
        <v>331.2</v>
      </c>
    </row>
    <row r="212" spans="2:10" ht="42.75" customHeight="1">
      <c r="B212" s="174" t="s">
        <v>281</v>
      </c>
      <c r="C212" s="117" t="s">
        <v>186</v>
      </c>
      <c r="D212" s="117" t="s">
        <v>200</v>
      </c>
      <c r="E212" s="170" t="s">
        <v>337</v>
      </c>
      <c r="F212" s="117" t="s">
        <v>282</v>
      </c>
      <c r="G212" s="117"/>
      <c r="H212" s="163">
        <f aca="true" t="shared" si="90" ref="H212:H213">H213</f>
        <v>329.2</v>
      </c>
      <c r="I212" s="163">
        <f aca="true" t="shared" si="91" ref="I212:I213">I213</f>
        <v>331.2</v>
      </c>
      <c r="J212" s="163">
        <f aca="true" t="shared" si="92" ref="J212:J213">J213</f>
        <v>331.2</v>
      </c>
    </row>
    <row r="213" spans="2:10" ht="15.75" customHeight="1">
      <c r="B213" s="174" t="s">
        <v>283</v>
      </c>
      <c r="C213" s="117" t="s">
        <v>186</v>
      </c>
      <c r="D213" s="117" t="s">
        <v>200</v>
      </c>
      <c r="E213" s="170" t="s">
        <v>337</v>
      </c>
      <c r="F213" s="117" t="s">
        <v>284</v>
      </c>
      <c r="G213" s="117"/>
      <c r="H213" s="163">
        <f t="shared" si="90"/>
        <v>329.2</v>
      </c>
      <c r="I213" s="163">
        <f t="shared" si="91"/>
        <v>331.2</v>
      </c>
      <c r="J213" s="163">
        <f t="shared" si="92"/>
        <v>331.2</v>
      </c>
    </row>
    <row r="214" spans="2:10" ht="14.25" customHeight="1">
      <c r="B214" s="174" t="s">
        <v>274</v>
      </c>
      <c r="C214" s="117" t="s">
        <v>186</v>
      </c>
      <c r="D214" s="117" t="s">
        <v>200</v>
      </c>
      <c r="E214" s="170" t="s">
        <v>337</v>
      </c>
      <c r="F214" s="117" t="s">
        <v>284</v>
      </c>
      <c r="G214" s="117">
        <v>3</v>
      </c>
      <c r="H214" s="163">
        <f>'Прил. 8'!I229</f>
        <v>329.2</v>
      </c>
      <c r="I214" s="163">
        <f>'Прил. 8'!J229</f>
        <v>331.2</v>
      </c>
      <c r="J214" s="163">
        <f>'Прил. 8'!K229</f>
        <v>331.2</v>
      </c>
    </row>
    <row r="215" spans="2:10" ht="12.75" customHeight="1">
      <c r="B215" s="177" t="s">
        <v>289</v>
      </c>
      <c r="C215" s="117" t="s">
        <v>186</v>
      </c>
      <c r="D215" s="117" t="s">
        <v>200</v>
      </c>
      <c r="E215" s="170" t="s">
        <v>337</v>
      </c>
      <c r="F215" s="117" t="s">
        <v>290</v>
      </c>
      <c r="G215" s="117"/>
      <c r="H215" s="163">
        <f aca="true" t="shared" si="93" ref="H215:H216">H216</f>
        <v>2</v>
      </c>
      <c r="I215" s="163">
        <f aca="true" t="shared" si="94" ref="I215:I216">I216</f>
        <v>0</v>
      </c>
      <c r="J215" s="163">
        <f aca="true" t="shared" si="95" ref="J215:J216">J216</f>
        <v>0</v>
      </c>
    </row>
    <row r="216" spans="2:10" ht="12.75" customHeight="1">
      <c r="B216" s="177" t="s">
        <v>291</v>
      </c>
      <c r="C216" s="117" t="s">
        <v>186</v>
      </c>
      <c r="D216" s="117" t="s">
        <v>200</v>
      </c>
      <c r="E216" s="170" t="s">
        <v>337</v>
      </c>
      <c r="F216" s="117" t="s">
        <v>292</v>
      </c>
      <c r="G216" s="117"/>
      <c r="H216" s="163">
        <f t="shared" si="93"/>
        <v>2</v>
      </c>
      <c r="I216" s="163">
        <f t="shared" si="94"/>
        <v>0</v>
      </c>
      <c r="J216" s="163">
        <f t="shared" si="95"/>
        <v>0</v>
      </c>
    </row>
    <row r="217" spans="2:10" ht="12.75" customHeight="1">
      <c r="B217" s="174" t="s">
        <v>274</v>
      </c>
      <c r="C217" s="117" t="s">
        <v>186</v>
      </c>
      <c r="D217" s="117" t="s">
        <v>200</v>
      </c>
      <c r="E217" s="170" t="s">
        <v>337</v>
      </c>
      <c r="F217" s="117" t="s">
        <v>292</v>
      </c>
      <c r="G217" s="117">
        <v>3</v>
      </c>
      <c r="H217" s="163">
        <f>'Прил. 8'!I232</f>
        <v>2</v>
      </c>
      <c r="I217" s="163">
        <f>'Прил. 8'!J232</f>
        <v>0</v>
      </c>
      <c r="J217" s="163">
        <f>'Прил. 8'!K232</f>
        <v>0</v>
      </c>
    </row>
    <row r="218" spans="2:10" ht="40.5" customHeight="1" hidden="1">
      <c r="B218" s="197" t="s">
        <v>338</v>
      </c>
      <c r="C218" s="117" t="s">
        <v>186</v>
      </c>
      <c r="D218" s="117" t="s">
        <v>200</v>
      </c>
      <c r="E218" s="172" t="s">
        <v>339</v>
      </c>
      <c r="F218" s="117"/>
      <c r="G218" s="117"/>
      <c r="H218" s="163">
        <f aca="true" t="shared" si="96" ref="H218:H220">H219</f>
        <v>0</v>
      </c>
      <c r="I218" s="163">
        <f aca="true" t="shared" si="97" ref="I218:I220">I219</f>
        <v>0</v>
      </c>
      <c r="J218" s="163">
        <f aca="true" t="shared" si="98" ref="J218:J220">J219</f>
        <v>0</v>
      </c>
    </row>
    <row r="219" spans="2:10" ht="40.5" customHeight="1" hidden="1">
      <c r="B219" s="167" t="s">
        <v>281</v>
      </c>
      <c r="C219" s="117" t="s">
        <v>186</v>
      </c>
      <c r="D219" s="117" t="s">
        <v>200</v>
      </c>
      <c r="E219" s="172" t="s">
        <v>339</v>
      </c>
      <c r="F219" s="117" t="s">
        <v>282</v>
      </c>
      <c r="G219" s="117"/>
      <c r="H219" s="163">
        <f t="shared" si="96"/>
        <v>0</v>
      </c>
      <c r="I219" s="163">
        <f t="shared" si="97"/>
        <v>0</v>
      </c>
      <c r="J219" s="163">
        <f t="shared" si="98"/>
        <v>0</v>
      </c>
    </row>
    <row r="220" spans="2:10" ht="12.75" customHeight="1" hidden="1">
      <c r="B220" s="174" t="s">
        <v>283</v>
      </c>
      <c r="C220" s="117" t="s">
        <v>186</v>
      </c>
      <c r="D220" s="117" t="s">
        <v>200</v>
      </c>
      <c r="E220" s="172" t="s">
        <v>339</v>
      </c>
      <c r="F220" s="117" t="s">
        <v>284</v>
      </c>
      <c r="G220" s="117"/>
      <c r="H220" s="163">
        <f t="shared" si="96"/>
        <v>0</v>
      </c>
      <c r="I220" s="163">
        <f t="shared" si="97"/>
        <v>0</v>
      </c>
      <c r="J220" s="163">
        <f t="shared" si="98"/>
        <v>0</v>
      </c>
    </row>
    <row r="221" spans="2:10" ht="12.75" customHeight="1" hidden="1">
      <c r="B221" s="174" t="s">
        <v>273</v>
      </c>
      <c r="C221" s="117" t="s">
        <v>186</v>
      </c>
      <c r="D221" s="117" t="s">
        <v>200</v>
      </c>
      <c r="E221" s="172" t="s">
        <v>339</v>
      </c>
      <c r="F221" s="117" t="s">
        <v>284</v>
      </c>
      <c r="G221" s="117" t="s">
        <v>297</v>
      </c>
      <c r="H221" s="163">
        <f>'Прил. 8'!I785</f>
        <v>0</v>
      </c>
      <c r="I221" s="163">
        <f>'Прил. 8'!J785</f>
        <v>0</v>
      </c>
      <c r="J221" s="163">
        <f>'Прил. 8'!K785</f>
        <v>0</v>
      </c>
    </row>
    <row r="222" spans="2:10" ht="32.25" customHeight="1">
      <c r="B222" s="169" t="s">
        <v>340</v>
      </c>
      <c r="C222" s="117" t="s">
        <v>186</v>
      </c>
      <c r="D222" s="117" t="s">
        <v>200</v>
      </c>
      <c r="E222" s="170" t="s">
        <v>341</v>
      </c>
      <c r="F222" s="111"/>
      <c r="G222" s="111"/>
      <c r="H222" s="163">
        <f aca="true" t="shared" si="99" ref="H222:H224">H223</f>
        <v>963.8</v>
      </c>
      <c r="I222" s="163">
        <f aca="true" t="shared" si="100" ref="I222:I224">I223</f>
        <v>719.6</v>
      </c>
      <c r="J222" s="163">
        <f aca="true" t="shared" si="101" ref="J222:J224">J223</f>
        <v>673.8</v>
      </c>
    </row>
    <row r="223" spans="2:10" ht="15.75" customHeight="1">
      <c r="B223" s="177" t="s">
        <v>289</v>
      </c>
      <c r="C223" s="117" t="s">
        <v>186</v>
      </c>
      <c r="D223" s="117" t="s">
        <v>200</v>
      </c>
      <c r="E223" s="170" t="s">
        <v>341</v>
      </c>
      <c r="F223" s="111">
        <v>200</v>
      </c>
      <c r="G223" s="111"/>
      <c r="H223" s="163">
        <f t="shared" si="99"/>
        <v>963.8</v>
      </c>
      <c r="I223" s="163">
        <f t="shared" si="100"/>
        <v>719.6</v>
      </c>
      <c r="J223" s="163">
        <f t="shared" si="101"/>
        <v>673.8</v>
      </c>
    </row>
    <row r="224" spans="2:10" ht="12.75" customHeight="1">
      <c r="B224" s="177" t="s">
        <v>291</v>
      </c>
      <c r="C224" s="117" t="s">
        <v>186</v>
      </c>
      <c r="D224" s="117" t="s">
        <v>200</v>
      </c>
      <c r="E224" s="170" t="s">
        <v>341</v>
      </c>
      <c r="F224" s="111">
        <v>240</v>
      </c>
      <c r="G224" s="111"/>
      <c r="H224" s="163">
        <f t="shared" si="99"/>
        <v>963.8</v>
      </c>
      <c r="I224" s="163">
        <f t="shared" si="100"/>
        <v>719.6</v>
      </c>
      <c r="J224" s="163">
        <f t="shared" si="101"/>
        <v>673.8</v>
      </c>
    </row>
    <row r="225" spans="2:10" ht="14.25" customHeight="1">
      <c r="B225" s="174" t="s">
        <v>273</v>
      </c>
      <c r="C225" s="117" t="s">
        <v>186</v>
      </c>
      <c r="D225" s="117" t="s">
        <v>200</v>
      </c>
      <c r="E225" s="170" t="s">
        <v>341</v>
      </c>
      <c r="F225" s="111">
        <v>240</v>
      </c>
      <c r="G225" s="111">
        <v>2</v>
      </c>
      <c r="H225" s="163">
        <f>'Прил. 8'!I49</f>
        <v>963.8</v>
      </c>
      <c r="I225" s="163">
        <f>'Прил. 8'!J49</f>
        <v>719.6</v>
      </c>
      <c r="J225" s="163">
        <f>'Прил. 8'!K49</f>
        <v>673.8</v>
      </c>
    </row>
    <row r="226" spans="2:10" ht="27.75" customHeight="1">
      <c r="B226" s="167" t="s">
        <v>342</v>
      </c>
      <c r="C226" s="117" t="s">
        <v>186</v>
      </c>
      <c r="D226" s="117" t="s">
        <v>200</v>
      </c>
      <c r="E226" s="170" t="s">
        <v>343</v>
      </c>
      <c r="F226" s="117"/>
      <c r="G226" s="117"/>
      <c r="H226" s="163">
        <f>H238+H230+H227+H233</f>
        <v>4586.799999999999</v>
      </c>
      <c r="I226" s="163">
        <f>I238+I230+I227</f>
        <v>257.5</v>
      </c>
      <c r="J226" s="163">
        <f>J238+J230+J227</f>
        <v>1052.5</v>
      </c>
    </row>
    <row r="227" spans="2:10" ht="41.25" customHeight="1">
      <c r="B227" s="167" t="s">
        <v>281</v>
      </c>
      <c r="C227" s="117" t="s">
        <v>186</v>
      </c>
      <c r="D227" s="117" t="s">
        <v>200</v>
      </c>
      <c r="E227" s="170" t="s">
        <v>343</v>
      </c>
      <c r="F227" s="117" t="s">
        <v>282</v>
      </c>
      <c r="G227" s="117"/>
      <c r="H227" s="163">
        <f aca="true" t="shared" si="102" ref="H227:H228">H228</f>
        <v>398.2</v>
      </c>
      <c r="I227" s="163">
        <f aca="true" t="shared" si="103" ref="I227:I228">I228</f>
        <v>187.5</v>
      </c>
      <c r="J227" s="163">
        <f aca="true" t="shared" si="104" ref="J227:J228">J228</f>
        <v>187.5</v>
      </c>
    </row>
    <row r="228" spans="2:10" ht="15" customHeight="1">
      <c r="B228" s="174" t="s">
        <v>283</v>
      </c>
      <c r="C228" s="117" t="s">
        <v>186</v>
      </c>
      <c r="D228" s="117" t="s">
        <v>200</v>
      </c>
      <c r="E228" s="170" t="s">
        <v>343</v>
      </c>
      <c r="F228" s="117" t="s">
        <v>284</v>
      </c>
      <c r="G228" s="117"/>
      <c r="H228" s="163">
        <f t="shared" si="102"/>
        <v>398.2</v>
      </c>
      <c r="I228" s="163">
        <f t="shared" si="103"/>
        <v>187.5</v>
      </c>
      <c r="J228" s="163">
        <f t="shared" si="104"/>
        <v>187.5</v>
      </c>
    </row>
    <row r="229" spans="2:10" ht="12.75" customHeight="1">
      <c r="B229" s="174" t="s">
        <v>273</v>
      </c>
      <c r="C229" s="117" t="s">
        <v>186</v>
      </c>
      <c r="D229" s="117" t="s">
        <v>200</v>
      </c>
      <c r="E229" s="170" t="s">
        <v>343</v>
      </c>
      <c r="F229" s="117" t="s">
        <v>284</v>
      </c>
      <c r="G229" s="117" t="s">
        <v>297</v>
      </c>
      <c r="H229" s="163">
        <f>'Прил. 8'!I244+'Прил. 8'!I796</f>
        <v>398.2</v>
      </c>
      <c r="I229" s="163">
        <f>'Прил. 8'!J244+'Прил. 8'!J796</f>
        <v>187.5</v>
      </c>
      <c r="J229" s="163">
        <f>'Прил. 8'!K244+'Прил. 8'!K796</f>
        <v>187.5</v>
      </c>
    </row>
    <row r="230" spans="2:10" ht="12.75" customHeight="1">
      <c r="B230" s="177" t="s">
        <v>289</v>
      </c>
      <c r="C230" s="117" t="s">
        <v>186</v>
      </c>
      <c r="D230" s="117" t="s">
        <v>200</v>
      </c>
      <c r="E230" s="170" t="s">
        <v>343</v>
      </c>
      <c r="F230" s="111">
        <v>200</v>
      </c>
      <c r="G230" s="111"/>
      <c r="H230" s="163">
        <f aca="true" t="shared" si="105" ref="H230:H231">H231</f>
        <v>3819.8999999999996</v>
      </c>
      <c r="I230" s="163">
        <f aca="true" t="shared" si="106" ref="I230:I231">I231</f>
        <v>38.3</v>
      </c>
      <c r="J230" s="163">
        <f aca="true" t="shared" si="107" ref="J230:J231">J231</f>
        <v>833.3</v>
      </c>
    </row>
    <row r="231" spans="2:10" ht="12.75" customHeight="1">
      <c r="B231" s="177" t="s">
        <v>291</v>
      </c>
      <c r="C231" s="117" t="s">
        <v>186</v>
      </c>
      <c r="D231" s="117" t="s">
        <v>200</v>
      </c>
      <c r="E231" s="170" t="s">
        <v>343</v>
      </c>
      <c r="F231" s="111">
        <v>240</v>
      </c>
      <c r="G231" s="111"/>
      <c r="H231" s="163">
        <f t="shared" si="105"/>
        <v>3819.8999999999996</v>
      </c>
      <c r="I231" s="163">
        <f t="shared" si="106"/>
        <v>38.3</v>
      </c>
      <c r="J231" s="163">
        <f t="shared" si="107"/>
        <v>833.3</v>
      </c>
    </row>
    <row r="232" spans="2:10" ht="14.25" customHeight="1">
      <c r="B232" s="174" t="s">
        <v>273</v>
      </c>
      <c r="C232" s="117" t="s">
        <v>186</v>
      </c>
      <c r="D232" s="117" t="s">
        <v>200</v>
      </c>
      <c r="E232" s="170" t="s">
        <v>343</v>
      </c>
      <c r="F232" s="111">
        <v>240</v>
      </c>
      <c r="G232" s="111">
        <v>2</v>
      </c>
      <c r="H232" s="163">
        <f>'Прил. 8'!I45++'Прил. 8'!I247+'Прил. 8'!I689+'Прил. 8'!I806+'Прил. 8'!I1017</f>
        <v>3819.8999999999996</v>
      </c>
      <c r="I232" s="163">
        <f>'Прил. 8'!J45++'Прил. 8'!J247+'Прил. 8'!J689</f>
        <v>38.3</v>
      </c>
      <c r="J232" s="163">
        <f>'Прил. 8'!K45++'Прил. 8'!K247+'Прил. 8'!K689</f>
        <v>833.3</v>
      </c>
    </row>
    <row r="233" spans="2:10" ht="14.25" customHeight="1">
      <c r="B233" s="174" t="s">
        <v>321</v>
      </c>
      <c r="C233" s="117" t="s">
        <v>186</v>
      </c>
      <c r="D233" s="117" t="s">
        <v>200</v>
      </c>
      <c r="E233" s="172" t="s">
        <v>343</v>
      </c>
      <c r="F233" s="111">
        <v>300</v>
      </c>
      <c r="G233" s="111"/>
      <c r="H233" s="118">
        <f>H236+H235</f>
        <v>280</v>
      </c>
      <c r="I233" s="118">
        <f>I236</f>
        <v>0</v>
      </c>
      <c r="J233" s="118">
        <f>J236</f>
        <v>0</v>
      </c>
    </row>
    <row r="234" spans="2:10" ht="14.25" customHeight="1">
      <c r="B234" s="198" t="s">
        <v>323</v>
      </c>
      <c r="C234" s="117" t="s">
        <v>186</v>
      </c>
      <c r="D234" s="117" t="s">
        <v>200</v>
      </c>
      <c r="E234" s="172" t="s">
        <v>343</v>
      </c>
      <c r="F234" s="111">
        <v>320</v>
      </c>
      <c r="G234" s="111"/>
      <c r="H234" s="118">
        <f>H235</f>
        <v>0</v>
      </c>
      <c r="I234" s="118">
        <f>I235</f>
        <v>0</v>
      </c>
      <c r="J234" s="118">
        <f>J235</f>
        <v>0</v>
      </c>
    </row>
    <row r="235" spans="2:10" ht="14.25" customHeight="1">
      <c r="B235" s="174" t="s">
        <v>273</v>
      </c>
      <c r="C235" s="117" t="s">
        <v>186</v>
      </c>
      <c r="D235" s="117" t="s">
        <v>200</v>
      </c>
      <c r="E235" s="172" t="s">
        <v>343</v>
      </c>
      <c r="F235" s="111">
        <v>320</v>
      </c>
      <c r="G235" s="111">
        <v>2</v>
      </c>
      <c r="H235" s="118">
        <f>'Прил. 8'!I250</f>
        <v>0</v>
      </c>
      <c r="I235" s="118"/>
      <c r="J235" s="118"/>
    </row>
    <row r="236" spans="2:10" ht="14.25" customHeight="1">
      <c r="B236" s="174" t="s">
        <v>344</v>
      </c>
      <c r="C236" s="117" t="s">
        <v>186</v>
      </c>
      <c r="D236" s="117" t="s">
        <v>200</v>
      </c>
      <c r="E236" s="172" t="s">
        <v>343</v>
      </c>
      <c r="F236" s="111">
        <v>360</v>
      </c>
      <c r="G236" s="111"/>
      <c r="H236" s="118">
        <f>H237</f>
        <v>280</v>
      </c>
      <c r="I236" s="118">
        <f>I237</f>
        <v>0</v>
      </c>
      <c r="J236" s="118">
        <f>J237</f>
        <v>0</v>
      </c>
    </row>
    <row r="237" spans="2:10" ht="14.25" customHeight="1">
      <c r="B237" s="174" t="s">
        <v>273</v>
      </c>
      <c r="C237" s="117" t="s">
        <v>186</v>
      </c>
      <c r="D237" s="117" t="s">
        <v>200</v>
      </c>
      <c r="E237" s="172" t="s">
        <v>343</v>
      </c>
      <c r="F237" s="111">
        <v>360</v>
      </c>
      <c r="G237" s="111">
        <v>2</v>
      </c>
      <c r="H237" s="118">
        <f>'Прил. 8'!I252</f>
        <v>280</v>
      </c>
      <c r="I237" s="118">
        <f>'Прил. 8'!J252</f>
        <v>0</v>
      </c>
      <c r="J237" s="118">
        <f>'Прил. 8'!K252</f>
        <v>0</v>
      </c>
    </row>
    <row r="238" spans="2:10" ht="12.75" customHeight="1">
      <c r="B238" s="177" t="s">
        <v>293</v>
      </c>
      <c r="C238" s="117" t="s">
        <v>186</v>
      </c>
      <c r="D238" s="117" t="s">
        <v>200</v>
      </c>
      <c r="E238" s="170" t="s">
        <v>343</v>
      </c>
      <c r="F238" s="117" t="s">
        <v>294</v>
      </c>
      <c r="G238" s="117"/>
      <c r="H238" s="163">
        <f>H240+H239</f>
        <v>88.7</v>
      </c>
      <c r="I238" s="163">
        <f>I240</f>
        <v>31.7</v>
      </c>
      <c r="J238" s="163">
        <f>J240</f>
        <v>31.7</v>
      </c>
    </row>
    <row r="239" spans="2:10" ht="12.75" customHeight="1">
      <c r="B239" s="199" t="s">
        <v>345</v>
      </c>
      <c r="C239" s="117" t="s">
        <v>186</v>
      </c>
      <c r="D239" s="117" t="s">
        <v>200</v>
      </c>
      <c r="E239" s="117" t="s">
        <v>343</v>
      </c>
      <c r="F239" s="117" t="s">
        <v>346</v>
      </c>
      <c r="G239" s="117" t="s">
        <v>297</v>
      </c>
      <c r="H239" s="163">
        <f>'Прил. 8'!I254</f>
        <v>0</v>
      </c>
      <c r="I239" s="163">
        <f>'Прил. 8'!J254</f>
        <v>0</v>
      </c>
      <c r="J239" s="163">
        <f>'Прил. 8'!K254</f>
        <v>0</v>
      </c>
    </row>
    <row r="240" spans="2:10" ht="12.75" customHeight="1">
      <c r="B240" s="177" t="s">
        <v>295</v>
      </c>
      <c r="C240" s="117" t="s">
        <v>186</v>
      </c>
      <c r="D240" s="117" t="s">
        <v>200</v>
      </c>
      <c r="E240" s="170" t="s">
        <v>343</v>
      </c>
      <c r="F240" s="117" t="s">
        <v>296</v>
      </c>
      <c r="G240" s="117"/>
      <c r="H240" s="163">
        <f>H241</f>
        <v>88.7</v>
      </c>
      <c r="I240" s="163">
        <f>I241</f>
        <v>31.7</v>
      </c>
      <c r="J240" s="163">
        <f>J241</f>
        <v>31.7</v>
      </c>
    </row>
    <row r="241" spans="2:10" ht="14.25" customHeight="1">
      <c r="B241" s="174" t="s">
        <v>273</v>
      </c>
      <c r="C241" s="117" t="s">
        <v>186</v>
      </c>
      <c r="D241" s="117" t="s">
        <v>200</v>
      </c>
      <c r="E241" s="170" t="s">
        <v>343</v>
      </c>
      <c r="F241" s="117" t="s">
        <v>296</v>
      </c>
      <c r="G241" s="117" t="s">
        <v>297</v>
      </c>
      <c r="H241" s="163">
        <f>'Прил. 8'!I256+'Прил. 8'!I52</f>
        <v>88.7</v>
      </c>
      <c r="I241" s="163">
        <f>'Прил. 8'!J256</f>
        <v>31.7</v>
      </c>
      <c r="J241" s="163">
        <f>'Прил. 8'!K256</f>
        <v>31.7</v>
      </c>
    </row>
    <row r="242" spans="2:10" ht="28.5" customHeight="1">
      <c r="B242" s="177" t="s">
        <v>347</v>
      </c>
      <c r="C242" s="117" t="s">
        <v>186</v>
      </c>
      <c r="D242" s="117" t="s">
        <v>200</v>
      </c>
      <c r="E242" s="172" t="s">
        <v>348</v>
      </c>
      <c r="F242" s="117"/>
      <c r="G242" s="117"/>
      <c r="H242" s="163">
        <f>H243+H246</f>
        <v>1749.6000000000001</v>
      </c>
      <c r="I242" s="163">
        <f aca="true" t="shared" si="108" ref="I242:I244">I243</f>
        <v>0</v>
      </c>
      <c r="J242" s="163">
        <f aca="true" t="shared" si="109" ref="J242:J244">J243</f>
        <v>0</v>
      </c>
    </row>
    <row r="243" spans="2:10" ht="14.25" customHeight="1">
      <c r="B243" s="177" t="s">
        <v>289</v>
      </c>
      <c r="C243" s="117" t="s">
        <v>186</v>
      </c>
      <c r="D243" s="117" t="s">
        <v>200</v>
      </c>
      <c r="E243" s="172" t="s">
        <v>348</v>
      </c>
      <c r="F243" s="117" t="s">
        <v>290</v>
      </c>
      <c r="G243" s="117"/>
      <c r="H243" s="163">
        <f aca="true" t="shared" si="110" ref="H243:H244">H244</f>
        <v>1746.9</v>
      </c>
      <c r="I243" s="163">
        <f t="shared" si="108"/>
        <v>0</v>
      </c>
      <c r="J243" s="163">
        <f t="shared" si="109"/>
        <v>0</v>
      </c>
    </row>
    <row r="244" spans="2:10" ht="14.25" customHeight="1">
      <c r="B244" s="177" t="s">
        <v>291</v>
      </c>
      <c r="C244" s="117" t="s">
        <v>186</v>
      </c>
      <c r="D244" s="117" t="s">
        <v>200</v>
      </c>
      <c r="E244" s="172" t="s">
        <v>348</v>
      </c>
      <c r="F244" s="117" t="s">
        <v>292</v>
      </c>
      <c r="G244" s="117"/>
      <c r="H244" s="163">
        <f t="shared" si="110"/>
        <v>1746.9</v>
      </c>
      <c r="I244" s="163">
        <f t="shared" si="108"/>
        <v>0</v>
      </c>
      <c r="J244" s="163">
        <f t="shared" si="109"/>
        <v>0</v>
      </c>
    </row>
    <row r="245" spans="2:10" ht="14.25" customHeight="1">
      <c r="B245" s="174" t="s">
        <v>273</v>
      </c>
      <c r="C245" s="117" t="s">
        <v>186</v>
      </c>
      <c r="D245" s="117" t="s">
        <v>200</v>
      </c>
      <c r="E245" s="172" t="s">
        <v>348</v>
      </c>
      <c r="F245" s="117" t="s">
        <v>292</v>
      </c>
      <c r="G245" s="117" t="s">
        <v>297</v>
      </c>
      <c r="H245" s="163">
        <f>'Прил. 8'!I153</f>
        <v>1746.9</v>
      </c>
      <c r="I245" s="163">
        <f>'Прил. 8'!J153</f>
        <v>0</v>
      </c>
      <c r="J245" s="163">
        <f>'Прил. 8'!K153</f>
        <v>0</v>
      </c>
    </row>
    <row r="246" spans="2:10" ht="14.25" customHeight="1">
      <c r="B246" s="182" t="s">
        <v>293</v>
      </c>
      <c r="C246" s="117" t="s">
        <v>186</v>
      </c>
      <c r="D246" s="117" t="s">
        <v>200</v>
      </c>
      <c r="E246" s="172" t="s">
        <v>348</v>
      </c>
      <c r="F246" s="117" t="s">
        <v>294</v>
      </c>
      <c r="G246" s="117"/>
      <c r="H246" s="163">
        <f aca="true" t="shared" si="111" ref="H246:H247">H247</f>
        <v>2.7</v>
      </c>
      <c r="I246" s="163">
        <f aca="true" t="shared" si="112" ref="I246:I247">I247</f>
        <v>0</v>
      </c>
      <c r="J246" s="163">
        <f aca="true" t="shared" si="113" ref="J246:J247">J247</f>
        <v>0</v>
      </c>
    </row>
    <row r="247" spans="2:10" ht="14.25" customHeight="1">
      <c r="B247" s="182" t="s">
        <v>295</v>
      </c>
      <c r="C247" s="117" t="s">
        <v>186</v>
      </c>
      <c r="D247" s="117" t="s">
        <v>200</v>
      </c>
      <c r="E247" s="172" t="s">
        <v>348</v>
      </c>
      <c r="F247" s="117" t="s">
        <v>296</v>
      </c>
      <c r="G247" s="117"/>
      <c r="H247" s="163">
        <f t="shared" si="111"/>
        <v>2.7</v>
      </c>
      <c r="I247" s="163">
        <f t="shared" si="112"/>
        <v>0</v>
      </c>
      <c r="J247" s="163">
        <f t="shared" si="113"/>
        <v>0</v>
      </c>
    </row>
    <row r="248" spans="2:10" ht="14.25" customHeight="1">
      <c r="B248" s="182" t="s">
        <v>273</v>
      </c>
      <c r="C248" s="117" t="s">
        <v>186</v>
      </c>
      <c r="D248" s="117" t="s">
        <v>200</v>
      </c>
      <c r="E248" s="172" t="s">
        <v>348</v>
      </c>
      <c r="F248" s="117" t="s">
        <v>296</v>
      </c>
      <c r="G248" s="117" t="s">
        <v>297</v>
      </c>
      <c r="H248" s="163">
        <f>'Прил. 8'!I156</f>
        <v>2.7</v>
      </c>
      <c r="I248" s="163"/>
      <c r="J248" s="163"/>
    </row>
    <row r="249" spans="2:10" ht="29.25" customHeight="1" hidden="1">
      <c r="B249" s="174" t="s">
        <v>349</v>
      </c>
      <c r="C249" s="117" t="s">
        <v>186</v>
      </c>
      <c r="D249" s="117" t="s">
        <v>200</v>
      </c>
      <c r="E249" s="172" t="s">
        <v>350</v>
      </c>
      <c r="F249" s="117"/>
      <c r="G249" s="117"/>
      <c r="H249" s="118">
        <f aca="true" t="shared" si="114" ref="H249:H251">H250</f>
        <v>0</v>
      </c>
      <c r="I249" s="118">
        <f aca="true" t="shared" si="115" ref="I249:I251">I250</f>
        <v>0</v>
      </c>
      <c r="J249" s="118">
        <f aca="true" t="shared" si="116" ref="J249:J251">J250</f>
        <v>0</v>
      </c>
    </row>
    <row r="250" spans="2:10" ht="14.25" customHeight="1" hidden="1">
      <c r="B250" s="177" t="s">
        <v>289</v>
      </c>
      <c r="C250" s="117" t="s">
        <v>186</v>
      </c>
      <c r="D250" s="117" t="s">
        <v>200</v>
      </c>
      <c r="E250" s="172" t="s">
        <v>350</v>
      </c>
      <c r="F250" s="117" t="s">
        <v>290</v>
      </c>
      <c r="G250" s="117"/>
      <c r="H250" s="118">
        <f t="shared" si="114"/>
        <v>0</v>
      </c>
      <c r="I250" s="118">
        <f t="shared" si="115"/>
        <v>0</v>
      </c>
      <c r="J250" s="118">
        <f t="shared" si="116"/>
        <v>0</v>
      </c>
    </row>
    <row r="251" spans="2:10" ht="14.25" customHeight="1" hidden="1">
      <c r="B251" s="177" t="s">
        <v>291</v>
      </c>
      <c r="C251" s="117" t="s">
        <v>186</v>
      </c>
      <c r="D251" s="117" t="s">
        <v>200</v>
      </c>
      <c r="E251" s="172" t="s">
        <v>350</v>
      </c>
      <c r="F251" s="117" t="s">
        <v>292</v>
      </c>
      <c r="G251" s="117"/>
      <c r="H251" s="118">
        <f t="shared" si="114"/>
        <v>0</v>
      </c>
      <c r="I251" s="118">
        <f t="shared" si="115"/>
        <v>0</v>
      </c>
      <c r="J251" s="118">
        <f t="shared" si="116"/>
        <v>0</v>
      </c>
    </row>
    <row r="252" spans="2:10" ht="14.25" customHeight="1" hidden="1">
      <c r="B252" s="174" t="s">
        <v>274</v>
      </c>
      <c r="C252" s="117" t="s">
        <v>186</v>
      </c>
      <c r="D252" s="117" t="s">
        <v>200</v>
      </c>
      <c r="E252" s="172" t="s">
        <v>350</v>
      </c>
      <c r="F252" s="117" t="s">
        <v>292</v>
      </c>
      <c r="G252" s="117" t="s">
        <v>333</v>
      </c>
      <c r="H252" s="118">
        <f>'Прил. 8'!I236</f>
        <v>0</v>
      </c>
      <c r="I252" s="118">
        <f>'Прил. 8'!J236</f>
        <v>0</v>
      </c>
      <c r="J252" s="118">
        <f>'Прил. 8'!K236</f>
        <v>0</v>
      </c>
    </row>
    <row r="253" spans="2:10" ht="54" customHeight="1">
      <c r="B253" s="169" t="s">
        <v>351</v>
      </c>
      <c r="C253" s="117" t="s">
        <v>186</v>
      </c>
      <c r="D253" s="117" t="s">
        <v>200</v>
      </c>
      <c r="E253" s="117" t="s">
        <v>352</v>
      </c>
      <c r="F253" s="117"/>
      <c r="G253" s="117"/>
      <c r="H253" s="163">
        <f>H254+H257+H260</f>
        <v>12283.3</v>
      </c>
      <c r="I253" s="163">
        <f>I254+I257+I260</f>
        <v>7983.9</v>
      </c>
      <c r="J253" s="163">
        <f>J254+J257+J260</f>
        <v>7954.9</v>
      </c>
    </row>
    <row r="254" spans="2:10" ht="41.25" customHeight="1">
      <c r="B254" s="167" t="s">
        <v>281</v>
      </c>
      <c r="C254" s="117" t="s">
        <v>186</v>
      </c>
      <c r="D254" s="117" t="s">
        <v>200</v>
      </c>
      <c r="E254" s="117" t="s">
        <v>352</v>
      </c>
      <c r="F254" s="117" t="s">
        <v>282</v>
      </c>
      <c r="G254" s="117"/>
      <c r="H254" s="163">
        <f aca="true" t="shared" si="117" ref="H254:H255">H255</f>
        <v>6654.7</v>
      </c>
      <c r="I254" s="163">
        <f aca="true" t="shared" si="118" ref="I254:I255">I255</f>
        <v>4743.8</v>
      </c>
      <c r="J254" s="163">
        <f aca="true" t="shared" si="119" ref="J254:J255">J255</f>
        <v>4905</v>
      </c>
    </row>
    <row r="255" spans="2:10" ht="12.75" customHeight="1">
      <c r="B255" s="174" t="s">
        <v>353</v>
      </c>
      <c r="C255" s="117" t="s">
        <v>186</v>
      </c>
      <c r="D255" s="117" t="s">
        <v>200</v>
      </c>
      <c r="E255" s="117" t="s">
        <v>352</v>
      </c>
      <c r="F255" s="117" t="s">
        <v>354</v>
      </c>
      <c r="G255" s="117"/>
      <c r="H255" s="163">
        <f t="shared" si="117"/>
        <v>6654.7</v>
      </c>
      <c r="I255" s="163">
        <f t="shared" si="118"/>
        <v>4743.8</v>
      </c>
      <c r="J255" s="163">
        <f t="shared" si="119"/>
        <v>4905</v>
      </c>
    </row>
    <row r="256" spans="2:10" ht="14.25" customHeight="1">
      <c r="B256" s="174" t="s">
        <v>273</v>
      </c>
      <c r="C256" s="117" t="s">
        <v>186</v>
      </c>
      <c r="D256" s="117" t="s">
        <v>200</v>
      </c>
      <c r="E256" s="117" t="s">
        <v>352</v>
      </c>
      <c r="F256" s="117" t="s">
        <v>354</v>
      </c>
      <c r="G256" s="117" t="s">
        <v>297</v>
      </c>
      <c r="H256" s="163">
        <f>'Прил. 8'!I260</f>
        <v>6654.7</v>
      </c>
      <c r="I256" s="163">
        <f>'Прил. 8'!J260</f>
        <v>4743.8</v>
      </c>
      <c r="J256" s="163">
        <f>'Прил. 8'!K260</f>
        <v>4905</v>
      </c>
    </row>
    <row r="257" spans="2:10" ht="12.75" customHeight="1">
      <c r="B257" s="177" t="s">
        <v>289</v>
      </c>
      <c r="C257" s="117" t="s">
        <v>186</v>
      </c>
      <c r="D257" s="117" t="s">
        <v>200</v>
      </c>
      <c r="E257" s="117" t="s">
        <v>352</v>
      </c>
      <c r="F257" s="117" t="s">
        <v>290</v>
      </c>
      <c r="G257" s="117"/>
      <c r="H257" s="163">
        <f aca="true" t="shared" si="120" ref="H257:H258">H258</f>
        <v>5613.3</v>
      </c>
      <c r="I257" s="163">
        <f aca="true" t="shared" si="121" ref="I257:I258">I258</f>
        <v>3230.1</v>
      </c>
      <c r="J257" s="163">
        <f aca="true" t="shared" si="122" ref="J257:J258">J258</f>
        <v>3039.9</v>
      </c>
    </row>
    <row r="258" spans="2:10" ht="12.75" customHeight="1">
      <c r="B258" s="177" t="s">
        <v>291</v>
      </c>
      <c r="C258" s="117" t="s">
        <v>186</v>
      </c>
      <c r="D258" s="117" t="s">
        <v>200</v>
      </c>
      <c r="E258" s="117" t="s">
        <v>352</v>
      </c>
      <c r="F258" s="117" t="s">
        <v>292</v>
      </c>
      <c r="G258" s="117"/>
      <c r="H258" s="163">
        <f t="shared" si="120"/>
        <v>5613.3</v>
      </c>
      <c r="I258" s="163">
        <f t="shared" si="121"/>
        <v>3230.1</v>
      </c>
      <c r="J258" s="163">
        <f t="shared" si="122"/>
        <v>3039.9</v>
      </c>
    </row>
    <row r="259" spans="2:10" ht="14.25" customHeight="1">
      <c r="B259" s="174" t="s">
        <v>273</v>
      </c>
      <c r="C259" s="117" t="s">
        <v>186</v>
      </c>
      <c r="D259" s="117" t="s">
        <v>200</v>
      </c>
      <c r="E259" s="117" t="s">
        <v>352</v>
      </c>
      <c r="F259" s="117" t="s">
        <v>292</v>
      </c>
      <c r="G259" s="117" t="s">
        <v>297</v>
      </c>
      <c r="H259" s="163">
        <f>'Прил. 8'!I263</f>
        <v>5613.3</v>
      </c>
      <c r="I259" s="163">
        <f>'Прил. 8'!J263</f>
        <v>3230.1</v>
      </c>
      <c r="J259" s="163">
        <f>'Прил. 8'!K263</f>
        <v>3039.9</v>
      </c>
    </row>
    <row r="260" spans="2:10" ht="12.75" customHeight="1">
      <c r="B260" s="177" t="s">
        <v>293</v>
      </c>
      <c r="C260" s="117" t="s">
        <v>186</v>
      </c>
      <c r="D260" s="117" t="s">
        <v>200</v>
      </c>
      <c r="E260" s="117" t="s">
        <v>352</v>
      </c>
      <c r="F260" s="117" t="s">
        <v>294</v>
      </c>
      <c r="G260" s="117"/>
      <c r="H260" s="163">
        <f>H262+H261</f>
        <v>15.3</v>
      </c>
      <c r="I260" s="163">
        <f>I262</f>
        <v>10</v>
      </c>
      <c r="J260" s="163">
        <f>J262</f>
        <v>10</v>
      </c>
    </row>
    <row r="261" spans="2:10" ht="12.75" customHeight="1">
      <c r="B261" s="199" t="s">
        <v>345</v>
      </c>
      <c r="C261" s="117" t="s">
        <v>186</v>
      </c>
      <c r="D261" s="117" t="s">
        <v>200</v>
      </c>
      <c r="E261" s="117" t="s">
        <v>352</v>
      </c>
      <c r="F261" s="117" t="s">
        <v>346</v>
      </c>
      <c r="G261" s="117" t="s">
        <v>297</v>
      </c>
      <c r="H261" s="163">
        <f>'Прил. 8'!I265</f>
        <v>0</v>
      </c>
      <c r="I261" s="163">
        <f>'Прил. 8'!J265</f>
        <v>0</v>
      </c>
      <c r="J261" s="163">
        <f>'Прил. 8'!K265</f>
        <v>0</v>
      </c>
    </row>
    <row r="262" spans="2:10" ht="12.75" customHeight="1">
      <c r="B262" s="177" t="s">
        <v>295</v>
      </c>
      <c r="C262" s="117" t="s">
        <v>186</v>
      </c>
      <c r="D262" s="117" t="s">
        <v>200</v>
      </c>
      <c r="E262" s="117" t="s">
        <v>352</v>
      </c>
      <c r="F262" s="117" t="s">
        <v>296</v>
      </c>
      <c r="G262" s="117" t="s">
        <v>297</v>
      </c>
      <c r="H262" s="163">
        <f>H263</f>
        <v>15.3</v>
      </c>
      <c r="I262" s="163">
        <f>I263</f>
        <v>10</v>
      </c>
      <c r="J262" s="163">
        <f>J263</f>
        <v>10</v>
      </c>
    </row>
    <row r="263" spans="2:10" ht="14.25" customHeight="1">
      <c r="B263" s="174" t="s">
        <v>273</v>
      </c>
      <c r="C263" s="117" t="s">
        <v>186</v>
      </c>
      <c r="D263" s="117" t="s">
        <v>200</v>
      </c>
      <c r="E263" s="117" t="s">
        <v>352</v>
      </c>
      <c r="F263" s="117" t="s">
        <v>296</v>
      </c>
      <c r="G263" s="117" t="s">
        <v>297</v>
      </c>
      <c r="H263" s="163">
        <f>'Прил. 8'!I267</f>
        <v>15.3</v>
      </c>
      <c r="I263" s="163">
        <f>'Прил. 8'!J267</f>
        <v>10</v>
      </c>
      <c r="J263" s="163">
        <f>'Прил. 8'!K267</f>
        <v>10</v>
      </c>
    </row>
    <row r="264" spans="2:10" ht="40.5" customHeight="1">
      <c r="B264" s="171" t="s">
        <v>285</v>
      </c>
      <c r="C264" s="117" t="s">
        <v>186</v>
      </c>
      <c r="D264" s="117" t="s">
        <v>200</v>
      </c>
      <c r="E264" s="172" t="s">
        <v>278</v>
      </c>
      <c r="F264" s="117"/>
      <c r="G264" s="117"/>
      <c r="H264" s="163">
        <f aca="true" t="shared" si="123" ref="H264:H266">H265</f>
        <v>37</v>
      </c>
      <c r="I264" s="163">
        <f aca="true" t="shared" si="124" ref="I264:I266">I265</f>
        <v>0</v>
      </c>
      <c r="J264" s="163">
        <f aca="true" t="shared" si="125" ref="J264:J266">J265</f>
        <v>0</v>
      </c>
    </row>
    <row r="265" spans="2:10" ht="40.5" customHeight="1">
      <c r="B265" s="173" t="s">
        <v>281</v>
      </c>
      <c r="C265" s="117" t="s">
        <v>186</v>
      </c>
      <c r="D265" s="117" t="s">
        <v>200</v>
      </c>
      <c r="E265" s="172" t="s">
        <v>286</v>
      </c>
      <c r="F265" s="117" t="s">
        <v>282</v>
      </c>
      <c r="G265" s="111"/>
      <c r="H265" s="163">
        <f t="shared" si="123"/>
        <v>37</v>
      </c>
      <c r="I265" s="163">
        <f t="shared" si="124"/>
        <v>0</v>
      </c>
      <c r="J265" s="163">
        <f t="shared" si="125"/>
        <v>0</v>
      </c>
    </row>
    <row r="266" spans="2:10" ht="14.25" customHeight="1">
      <c r="B266" s="174" t="s">
        <v>283</v>
      </c>
      <c r="C266" s="117" t="s">
        <v>186</v>
      </c>
      <c r="D266" s="117" t="s">
        <v>200</v>
      </c>
      <c r="E266" s="172" t="s">
        <v>286</v>
      </c>
      <c r="F266" s="117" t="s">
        <v>284</v>
      </c>
      <c r="G266" s="111"/>
      <c r="H266" s="163">
        <f t="shared" si="123"/>
        <v>37</v>
      </c>
      <c r="I266" s="163">
        <f t="shared" si="124"/>
        <v>0</v>
      </c>
      <c r="J266" s="163">
        <f t="shared" si="125"/>
        <v>0</v>
      </c>
    </row>
    <row r="267" spans="2:10" ht="14.25" customHeight="1">
      <c r="B267" s="174" t="s">
        <v>274</v>
      </c>
      <c r="C267" s="117" t="s">
        <v>186</v>
      </c>
      <c r="D267" s="117" t="s">
        <v>200</v>
      </c>
      <c r="E267" s="172" t="s">
        <v>286</v>
      </c>
      <c r="F267" s="117" t="s">
        <v>284</v>
      </c>
      <c r="G267" s="111">
        <v>3</v>
      </c>
      <c r="H267" s="200">
        <f>'Прил. 8'!I218+'Прил. 8'!I781</f>
        <v>37</v>
      </c>
      <c r="I267" s="163">
        <f>'Прил. 8'!J218+'Прил. 8'!J781</f>
        <v>0</v>
      </c>
      <c r="J267" s="163">
        <f>'Прил. 8'!K218+'Прил. 8'!K781</f>
        <v>0</v>
      </c>
    </row>
    <row r="268" spans="2:10" ht="79.5">
      <c r="B268" s="201" t="s">
        <v>355</v>
      </c>
      <c r="C268" s="185" t="s">
        <v>186</v>
      </c>
      <c r="D268" s="185" t="s">
        <v>200</v>
      </c>
      <c r="E268" s="202" t="s">
        <v>278</v>
      </c>
      <c r="F268" s="185"/>
      <c r="G268" s="185"/>
      <c r="H268" s="203">
        <f aca="true" t="shared" si="126" ref="H268:H270">H269</f>
        <v>599.9</v>
      </c>
      <c r="I268" s="203">
        <f aca="true" t="shared" si="127" ref="I268:I270">I269</f>
        <v>0</v>
      </c>
      <c r="J268" s="203">
        <f aca="true" t="shared" si="128" ref="J268:J270">J269</f>
        <v>0</v>
      </c>
    </row>
    <row r="269" spans="2:10" ht="14.25" customHeight="1">
      <c r="B269" s="204" t="s">
        <v>289</v>
      </c>
      <c r="C269" s="185" t="s">
        <v>186</v>
      </c>
      <c r="D269" s="185" t="s">
        <v>200</v>
      </c>
      <c r="E269" s="202" t="s">
        <v>356</v>
      </c>
      <c r="F269" s="185" t="s">
        <v>290</v>
      </c>
      <c r="G269" s="185"/>
      <c r="H269" s="203">
        <f t="shared" si="126"/>
        <v>599.9</v>
      </c>
      <c r="I269" s="203">
        <f t="shared" si="127"/>
        <v>0</v>
      </c>
      <c r="J269" s="203">
        <f t="shared" si="128"/>
        <v>0</v>
      </c>
    </row>
    <row r="270" spans="2:10" ht="14.25" customHeight="1">
      <c r="B270" s="204" t="s">
        <v>291</v>
      </c>
      <c r="C270" s="185" t="s">
        <v>186</v>
      </c>
      <c r="D270" s="185" t="s">
        <v>200</v>
      </c>
      <c r="E270" s="202" t="s">
        <v>356</v>
      </c>
      <c r="F270" s="185" t="s">
        <v>292</v>
      </c>
      <c r="G270" s="185"/>
      <c r="H270" s="203">
        <f t="shared" si="126"/>
        <v>599.9</v>
      </c>
      <c r="I270" s="203">
        <f t="shared" si="127"/>
        <v>0</v>
      </c>
      <c r="J270" s="203">
        <f t="shared" si="128"/>
        <v>0</v>
      </c>
    </row>
    <row r="271" spans="2:10" ht="14.25" customHeight="1">
      <c r="B271" s="205" t="s">
        <v>275</v>
      </c>
      <c r="C271" s="185" t="s">
        <v>186</v>
      </c>
      <c r="D271" s="185" t="s">
        <v>200</v>
      </c>
      <c r="E271" s="202" t="s">
        <v>356</v>
      </c>
      <c r="F271" s="185" t="s">
        <v>292</v>
      </c>
      <c r="G271" s="185" t="s">
        <v>307</v>
      </c>
      <c r="H271" s="203">
        <f>'Прил. 8'!I271</f>
        <v>599.9</v>
      </c>
      <c r="I271" s="203"/>
      <c r="J271" s="203"/>
    </row>
    <row r="272" spans="2:10" ht="12.75" customHeight="1">
      <c r="B272" s="164" t="s">
        <v>201</v>
      </c>
      <c r="C272" s="116" t="s">
        <v>202</v>
      </c>
      <c r="D272" s="116"/>
      <c r="E272" s="116"/>
      <c r="F272" s="116"/>
      <c r="G272" s="116"/>
      <c r="H272" s="206">
        <f>H275+H281</f>
        <v>819.3</v>
      </c>
      <c r="I272" s="162">
        <f>I275+I281</f>
        <v>799</v>
      </c>
      <c r="J272" s="162">
        <f>J275+J281</f>
        <v>826.8</v>
      </c>
    </row>
    <row r="273" spans="2:10" ht="12.75" customHeight="1">
      <c r="B273" s="164" t="s">
        <v>273</v>
      </c>
      <c r="C273" s="116"/>
      <c r="D273" s="116"/>
      <c r="E273" s="207"/>
      <c r="F273" s="116"/>
      <c r="G273" s="116" t="s">
        <v>297</v>
      </c>
      <c r="H273" s="162">
        <f>H286</f>
        <v>0</v>
      </c>
      <c r="I273" s="162">
        <f>I286</f>
        <v>0</v>
      </c>
      <c r="J273" s="162">
        <f>J286</f>
        <v>0</v>
      </c>
    </row>
    <row r="274" spans="2:10" ht="12.75" customHeight="1">
      <c r="B274" s="164" t="s">
        <v>275</v>
      </c>
      <c r="C274" s="116" t="s">
        <v>202</v>
      </c>
      <c r="D274" s="116"/>
      <c r="E274" s="207"/>
      <c r="F274" s="116"/>
      <c r="G274" s="116" t="s">
        <v>307</v>
      </c>
      <c r="H274" s="162">
        <f>H280</f>
        <v>819.3</v>
      </c>
      <c r="I274" s="162">
        <f>I280</f>
        <v>799</v>
      </c>
      <c r="J274" s="162">
        <f>J280</f>
        <v>826.8</v>
      </c>
    </row>
    <row r="275" spans="2:10" ht="12.75" customHeight="1">
      <c r="B275" s="208" t="s">
        <v>203</v>
      </c>
      <c r="C275" s="166" t="s">
        <v>202</v>
      </c>
      <c r="D275" s="166" t="s">
        <v>204</v>
      </c>
      <c r="E275" s="209"/>
      <c r="F275" s="117"/>
      <c r="G275" s="117"/>
      <c r="H275" s="163">
        <f aca="true" t="shared" si="129" ref="H275:H279">H276</f>
        <v>819.3</v>
      </c>
      <c r="I275" s="163">
        <f aca="true" t="shared" si="130" ref="I275:I279">I276</f>
        <v>799</v>
      </c>
      <c r="J275" s="163">
        <f aca="true" t="shared" si="131" ref="J275:J279">J276</f>
        <v>826.8</v>
      </c>
    </row>
    <row r="276" spans="2:10" ht="12.75" customHeight="1">
      <c r="B276" s="177" t="s">
        <v>277</v>
      </c>
      <c r="C276" s="117" t="s">
        <v>202</v>
      </c>
      <c r="D276" s="117" t="s">
        <v>204</v>
      </c>
      <c r="E276" s="175" t="s">
        <v>278</v>
      </c>
      <c r="F276" s="116"/>
      <c r="G276" s="116"/>
      <c r="H276" s="163">
        <f t="shared" si="129"/>
        <v>819.3</v>
      </c>
      <c r="I276" s="163">
        <f t="shared" si="130"/>
        <v>799</v>
      </c>
      <c r="J276" s="163">
        <f t="shared" si="131"/>
        <v>826.8</v>
      </c>
    </row>
    <row r="277" spans="2:10" ht="27.75" customHeight="1">
      <c r="B277" s="169" t="s">
        <v>357</v>
      </c>
      <c r="C277" s="117" t="s">
        <v>202</v>
      </c>
      <c r="D277" s="117" t="s">
        <v>204</v>
      </c>
      <c r="E277" s="117" t="s">
        <v>358</v>
      </c>
      <c r="F277" s="117"/>
      <c r="G277" s="117"/>
      <c r="H277" s="163">
        <f t="shared" si="129"/>
        <v>819.3</v>
      </c>
      <c r="I277" s="163">
        <f t="shared" si="130"/>
        <v>799</v>
      </c>
      <c r="J277" s="163">
        <f t="shared" si="131"/>
        <v>826.8</v>
      </c>
    </row>
    <row r="278" spans="2:10" ht="12.75" customHeight="1">
      <c r="B278" s="177" t="s">
        <v>359</v>
      </c>
      <c r="C278" s="117" t="s">
        <v>202</v>
      </c>
      <c r="D278" s="117" t="s">
        <v>204</v>
      </c>
      <c r="E278" s="117" t="s">
        <v>358</v>
      </c>
      <c r="F278" s="117" t="s">
        <v>360</v>
      </c>
      <c r="G278" s="117"/>
      <c r="H278" s="163">
        <f t="shared" si="129"/>
        <v>819.3</v>
      </c>
      <c r="I278" s="163">
        <f t="shared" si="130"/>
        <v>799</v>
      </c>
      <c r="J278" s="163">
        <f t="shared" si="131"/>
        <v>826.8</v>
      </c>
    </row>
    <row r="279" spans="2:10" ht="12.75" customHeight="1">
      <c r="B279" s="177" t="s">
        <v>361</v>
      </c>
      <c r="C279" s="117" t="s">
        <v>202</v>
      </c>
      <c r="D279" s="117" t="s">
        <v>204</v>
      </c>
      <c r="E279" s="117" t="s">
        <v>358</v>
      </c>
      <c r="F279" s="117" t="s">
        <v>362</v>
      </c>
      <c r="G279" s="117"/>
      <c r="H279" s="163">
        <f t="shared" si="129"/>
        <v>819.3</v>
      </c>
      <c r="I279" s="163">
        <f t="shared" si="130"/>
        <v>799</v>
      </c>
      <c r="J279" s="163">
        <f t="shared" si="131"/>
        <v>826.8</v>
      </c>
    </row>
    <row r="280" spans="2:10" ht="14.25" customHeight="1">
      <c r="B280" s="174" t="s">
        <v>275</v>
      </c>
      <c r="C280" s="117" t="s">
        <v>202</v>
      </c>
      <c r="D280" s="117" t="s">
        <v>204</v>
      </c>
      <c r="E280" s="117" t="s">
        <v>358</v>
      </c>
      <c r="F280" s="117" t="s">
        <v>362</v>
      </c>
      <c r="G280" s="117" t="s">
        <v>307</v>
      </c>
      <c r="H280" s="163">
        <f>'Прил. 8'!I529</f>
        <v>819.3</v>
      </c>
      <c r="I280" s="163">
        <f>'Прил. 8'!J529</f>
        <v>799</v>
      </c>
      <c r="J280" s="163">
        <f>'Прил. 8'!K529</f>
        <v>826.8</v>
      </c>
    </row>
    <row r="281" spans="2:10" ht="12.75" customHeight="1" hidden="1">
      <c r="B281" s="174"/>
      <c r="C281" s="117"/>
      <c r="D281" s="117"/>
      <c r="E281" s="117"/>
      <c r="F281" s="117"/>
      <c r="G281" s="117"/>
      <c r="H281" s="163">
        <f aca="true" t="shared" si="132" ref="H281:H285">H282</f>
        <v>0</v>
      </c>
      <c r="I281" s="163"/>
      <c r="J281" s="163"/>
    </row>
    <row r="282" spans="2:10" ht="12.75" customHeight="1" hidden="1">
      <c r="B282" s="177"/>
      <c r="C282" s="117"/>
      <c r="D282" s="117"/>
      <c r="E282" s="170"/>
      <c r="F282" s="117"/>
      <c r="G282" s="117"/>
      <c r="H282" s="163">
        <f t="shared" si="132"/>
        <v>0</v>
      </c>
      <c r="I282" s="163"/>
      <c r="J282" s="163"/>
    </row>
    <row r="283" spans="2:10" ht="12.75" customHeight="1" hidden="1">
      <c r="B283" s="179"/>
      <c r="C283" s="117"/>
      <c r="D283" s="117"/>
      <c r="E283" s="170"/>
      <c r="F283" s="117"/>
      <c r="G283" s="117"/>
      <c r="H283" s="163">
        <f t="shared" si="132"/>
        <v>0</v>
      </c>
      <c r="I283" s="163"/>
      <c r="J283" s="163"/>
    </row>
    <row r="284" spans="2:10" ht="12.75" customHeight="1" hidden="1">
      <c r="B284" s="177"/>
      <c r="C284" s="117"/>
      <c r="D284" s="117"/>
      <c r="E284" s="170"/>
      <c r="F284" s="117"/>
      <c r="G284" s="117"/>
      <c r="H284" s="163">
        <f t="shared" si="132"/>
        <v>0</v>
      </c>
      <c r="I284" s="163"/>
      <c r="J284" s="163"/>
    </row>
    <row r="285" spans="2:10" ht="12.75" customHeight="1" hidden="1">
      <c r="B285" s="177"/>
      <c r="C285" s="117"/>
      <c r="D285" s="117"/>
      <c r="E285" s="170"/>
      <c r="F285" s="117"/>
      <c r="G285" s="117"/>
      <c r="H285" s="163">
        <f t="shared" si="132"/>
        <v>0</v>
      </c>
      <c r="I285" s="163"/>
      <c r="J285" s="163"/>
    </row>
    <row r="286" spans="2:10" ht="14.25" customHeight="1" hidden="1">
      <c r="B286" s="174"/>
      <c r="C286" s="117"/>
      <c r="D286" s="117"/>
      <c r="E286" s="170"/>
      <c r="F286" s="117"/>
      <c r="G286" s="117">
        <v>2</v>
      </c>
      <c r="H286" s="163"/>
      <c r="I286" s="163"/>
      <c r="J286" s="163"/>
    </row>
    <row r="287" spans="2:10" ht="12.75" customHeight="1" hidden="1">
      <c r="B287" s="164"/>
      <c r="C287" s="116"/>
      <c r="D287" s="116"/>
      <c r="E287" s="116"/>
      <c r="F287" s="116"/>
      <c r="G287" s="116"/>
      <c r="H287" s="162">
        <f>H289</f>
        <v>0</v>
      </c>
      <c r="I287" s="163"/>
      <c r="J287" s="163"/>
    </row>
    <row r="288" spans="2:10" ht="12.75" customHeight="1" hidden="1">
      <c r="B288" s="164"/>
      <c r="C288" s="116"/>
      <c r="D288" s="116"/>
      <c r="E288" s="116"/>
      <c r="F288" s="116"/>
      <c r="G288" s="116" t="s">
        <v>297</v>
      </c>
      <c r="H288" s="162">
        <f>H295+H300+H305</f>
        <v>0</v>
      </c>
      <c r="I288" s="163"/>
      <c r="J288" s="163"/>
    </row>
    <row r="289" spans="2:10" ht="12.75" customHeight="1" hidden="1">
      <c r="B289" s="174"/>
      <c r="C289" s="117"/>
      <c r="D289" s="117"/>
      <c r="E289" s="117"/>
      <c r="F289" s="117"/>
      <c r="G289" s="117"/>
      <c r="H289" s="163">
        <f>H290</f>
        <v>0</v>
      </c>
      <c r="I289" s="163"/>
      <c r="J289" s="163"/>
    </row>
    <row r="290" spans="2:10" ht="38.25" customHeight="1" hidden="1">
      <c r="B290" s="161"/>
      <c r="C290" s="117"/>
      <c r="D290" s="117"/>
      <c r="E290" s="170"/>
      <c r="F290" s="117"/>
      <c r="G290" s="117"/>
      <c r="H290" s="163">
        <f>H291+H296+H301</f>
        <v>0</v>
      </c>
      <c r="I290" s="163"/>
      <c r="J290" s="163"/>
    </row>
    <row r="291" spans="2:10" ht="12.75" customHeight="1" hidden="1">
      <c r="B291" s="177"/>
      <c r="C291" s="117"/>
      <c r="D291" s="117"/>
      <c r="E291" s="170"/>
      <c r="F291" s="117"/>
      <c r="G291" s="117"/>
      <c r="H291" s="163">
        <f aca="true" t="shared" si="133" ref="H291:H294">H292</f>
        <v>0</v>
      </c>
      <c r="I291" s="163"/>
      <c r="J291" s="163"/>
    </row>
    <row r="292" spans="2:10" ht="12.75" customHeight="1" hidden="1">
      <c r="B292" s="179"/>
      <c r="C292" s="117"/>
      <c r="D292" s="117"/>
      <c r="E292" s="170"/>
      <c r="F292" s="117"/>
      <c r="G292" s="117"/>
      <c r="H292" s="163">
        <f t="shared" si="133"/>
        <v>0</v>
      </c>
      <c r="I292" s="163"/>
      <c r="J292" s="163"/>
    </row>
    <row r="293" spans="2:10" ht="12.75" customHeight="1" hidden="1">
      <c r="B293" s="177"/>
      <c r="C293" s="117"/>
      <c r="D293" s="117"/>
      <c r="E293" s="170"/>
      <c r="F293" s="117" t="s">
        <v>290</v>
      </c>
      <c r="G293" s="117"/>
      <c r="H293" s="163">
        <f t="shared" si="133"/>
        <v>0</v>
      </c>
      <c r="I293" s="163"/>
      <c r="J293" s="163"/>
    </row>
    <row r="294" spans="2:10" ht="12.75" customHeight="1" hidden="1">
      <c r="B294" s="177"/>
      <c r="C294" s="117"/>
      <c r="D294" s="117"/>
      <c r="E294" s="170"/>
      <c r="F294" s="117" t="s">
        <v>292</v>
      </c>
      <c r="G294" s="117"/>
      <c r="H294" s="163">
        <f t="shared" si="133"/>
        <v>0</v>
      </c>
      <c r="I294" s="163"/>
      <c r="J294" s="163"/>
    </row>
    <row r="295" spans="2:10" ht="14.25" customHeight="1" hidden="1">
      <c r="B295" s="174"/>
      <c r="C295" s="117"/>
      <c r="D295" s="117"/>
      <c r="E295" s="170"/>
      <c r="F295" s="117" t="s">
        <v>292</v>
      </c>
      <c r="G295" s="117">
        <v>2</v>
      </c>
      <c r="H295" s="163"/>
      <c r="I295" s="163"/>
      <c r="J295" s="163"/>
    </row>
    <row r="296" spans="2:10" ht="12.75" customHeight="1" hidden="1">
      <c r="B296" s="174"/>
      <c r="C296" s="117"/>
      <c r="D296" s="117"/>
      <c r="E296" s="210"/>
      <c r="F296" s="117"/>
      <c r="G296" s="117"/>
      <c r="H296" s="163">
        <f aca="true" t="shared" si="134" ref="H296:H299">H297</f>
        <v>0</v>
      </c>
      <c r="I296" s="163"/>
      <c r="J296" s="163"/>
    </row>
    <row r="297" spans="2:10" ht="12.75" customHeight="1" hidden="1">
      <c r="B297" s="179"/>
      <c r="C297" s="117"/>
      <c r="D297" s="117"/>
      <c r="E297" s="210"/>
      <c r="F297" s="117"/>
      <c r="G297" s="117"/>
      <c r="H297" s="163">
        <f t="shared" si="134"/>
        <v>0</v>
      </c>
      <c r="I297" s="163"/>
      <c r="J297" s="163"/>
    </row>
    <row r="298" spans="2:10" ht="12.75" customHeight="1" hidden="1">
      <c r="B298" s="174"/>
      <c r="C298" s="117"/>
      <c r="D298" s="117"/>
      <c r="E298" s="210"/>
      <c r="F298" s="117" t="s">
        <v>363</v>
      </c>
      <c r="G298" s="117"/>
      <c r="H298" s="163">
        <f t="shared" si="134"/>
        <v>0</v>
      </c>
      <c r="I298" s="163"/>
      <c r="J298" s="163"/>
    </row>
    <row r="299" spans="2:10" ht="12.75" customHeight="1" hidden="1">
      <c r="B299" s="174"/>
      <c r="C299" s="117"/>
      <c r="D299" s="117"/>
      <c r="E299" s="210"/>
      <c r="F299" s="117">
        <v>610</v>
      </c>
      <c r="G299" s="117"/>
      <c r="H299" s="163">
        <f t="shared" si="134"/>
        <v>0</v>
      </c>
      <c r="I299" s="163"/>
      <c r="J299" s="163"/>
    </row>
    <row r="300" spans="2:10" ht="14.25" customHeight="1" hidden="1">
      <c r="B300" s="174"/>
      <c r="C300" s="117"/>
      <c r="D300" s="117"/>
      <c r="E300" s="210"/>
      <c r="F300" s="117">
        <v>610</v>
      </c>
      <c r="G300" s="117" t="s">
        <v>297</v>
      </c>
      <c r="H300" s="163"/>
      <c r="I300" s="163"/>
      <c r="J300" s="163"/>
    </row>
    <row r="301" spans="2:10" ht="25.5" customHeight="1" hidden="1">
      <c r="B301" s="174"/>
      <c r="C301" s="117"/>
      <c r="D301" s="117"/>
      <c r="E301" s="170"/>
      <c r="F301" s="117"/>
      <c r="G301" s="117"/>
      <c r="H301" s="163">
        <f aca="true" t="shared" si="135" ref="H301:H304">H302</f>
        <v>0</v>
      </c>
      <c r="I301" s="163"/>
      <c r="J301" s="163"/>
    </row>
    <row r="302" spans="2:10" ht="12.75" customHeight="1" hidden="1">
      <c r="B302" s="179"/>
      <c r="C302" s="117"/>
      <c r="D302" s="117"/>
      <c r="E302" s="170"/>
      <c r="F302" s="117"/>
      <c r="G302" s="117"/>
      <c r="H302" s="163">
        <f t="shared" si="135"/>
        <v>0</v>
      </c>
      <c r="I302" s="163"/>
      <c r="J302" s="163"/>
    </row>
    <row r="303" spans="2:10" ht="12.75" customHeight="1" hidden="1">
      <c r="B303" s="177"/>
      <c r="C303" s="117"/>
      <c r="D303" s="117"/>
      <c r="E303" s="170"/>
      <c r="F303" s="117" t="s">
        <v>290</v>
      </c>
      <c r="G303" s="117"/>
      <c r="H303" s="163">
        <f t="shared" si="135"/>
        <v>0</v>
      </c>
      <c r="I303" s="163"/>
      <c r="J303" s="163"/>
    </row>
    <row r="304" spans="2:10" ht="12.75" customHeight="1" hidden="1">
      <c r="B304" s="177"/>
      <c r="C304" s="117"/>
      <c r="D304" s="117"/>
      <c r="E304" s="170"/>
      <c r="F304" s="117" t="s">
        <v>292</v>
      </c>
      <c r="G304" s="117"/>
      <c r="H304" s="163">
        <f t="shared" si="135"/>
        <v>0</v>
      </c>
      <c r="I304" s="163"/>
      <c r="J304" s="163"/>
    </row>
    <row r="305" spans="2:10" ht="14.25" customHeight="1" hidden="1">
      <c r="B305" s="174"/>
      <c r="C305" s="117"/>
      <c r="D305" s="117"/>
      <c r="E305" s="170"/>
      <c r="F305" s="117" t="s">
        <v>292</v>
      </c>
      <c r="G305" s="117">
        <v>2</v>
      </c>
      <c r="H305" s="163"/>
      <c r="I305" s="163"/>
      <c r="J305" s="163"/>
    </row>
    <row r="306" spans="2:10" ht="12.75" customHeight="1">
      <c r="B306" s="164" t="s">
        <v>205</v>
      </c>
      <c r="C306" s="116" t="s">
        <v>206</v>
      </c>
      <c r="D306" s="116"/>
      <c r="E306" s="116"/>
      <c r="F306" s="116"/>
      <c r="G306" s="116"/>
      <c r="H306" s="162">
        <f>H309+H316</f>
        <v>58982.5</v>
      </c>
      <c r="I306" s="162">
        <f>I309+I316</f>
        <v>30910.1</v>
      </c>
      <c r="J306" s="162">
        <f>J309+J316</f>
        <v>30920.4</v>
      </c>
    </row>
    <row r="307" spans="2:10" ht="12.75" customHeight="1">
      <c r="B307" s="164" t="s">
        <v>273</v>
      </c>
      <c r="C307" s="116"/>
      <c r="D307" s="116"/>
      <c r="E307" s="116"/>
      <c r="F307" s="116"/>
      <c r="G307" s="116" t="s">
        <v>297</v>
      </c>
      <c r="H307" s="162">
        <f>H315+H322+H326+H330+H343+H353+H357+H334+H338+H350+H346</f>
        <v>14182.5</v>
      </c>
      <c r="I307" s="162">
        <f>I315+I322+I326+I330+I343+I353+I357+I334+I338</f>
        <v>8910.1</v>
      </c>
      <c r="J307" s="162">
        <f>J315+J322+J326+J330+J343+J353+J357+J334+J338</f>
        <v>8920.4</v>
      </c>
    </row>
    <row r="308" spans="2:10" ht="12.75" customHeight="1">
      <c r="B308" s="164" t="s">
        <v>274</v>
      </c>
      <c r="C308" s="116"/>
      <c r="D308" s="116"/>
      <c r="E308" s="116"/>
      <c r="F308" s="116"/>
      <c r="G308" s="116" t="s">
        <v>333</v>
      </c>
      <c r="H308" s="162">
        <f>H335</f>
        <v>44800</v>
      </c>
      <c r="I308" s="162">
        <f>I335</f>
        <v>22000</v>
      </c>
      <c r="J308" s="162">
        <f>J335</f>
        <v>22000</v>
      </c>
    </row>
    <row r="309" spans="2:10" ht="12.75" customHeight="1">
      <c r="B309" s="211" t="s">
        <v>207</v>
      </c>
      <c r="C309" s="166" t="s">
        <v>206</v>
      </c>
      <c r="D309" s="166" t="s">
        <v>208</v>
      </c>
      <c r="E309" s="117"/>
      <c r="F309" s="117"/>
      <c r="G309" s="117"/>
      <c r="H309" s="163">
        <f aca="true" t="shared" si="136" ref="H309:H314">H310</f>
        <v>1375</v>
      </c>
      <c r="I309" s="163">
        <f aca="true" t="shared" si="137" ref="I309:I314">I310</f>
        <v>910.1</v>
      </c>
      <c r="J309" s="163">
        <f aca="true" t="shared" si="138" ref="J309:J314">J310</f>
        <v>920.4</v>
      </c>
    </row>
    <row r="310" spans="2:10" ht="12.75" customHeight="1">
      <c r="B310" s="176" t="s">
        <v>277</v>
      </c>
      <c r="C310" s="117" t="s">
        <v>206</v>
      </c>
      <c r="D310" s="117" t="s">
        <v>208</v>
      </c>
      <c r="E310" s="170" t="s">
        <v>278</v>
      </c>
      <c r="F310" s="117"/>
      <c r="G310" s="117"/>
      <c r="H310" s="163">
        <f t="shared" si="136"/>
        <v>1375</v>
      </c>
      <c r="I310" s="163">
        <f t="shared" si="137"/>
        <v>910.1</v>
      </c>
      <c r="J310" s="163">
        <f t="shared" si="138"/>
        <v>920.4</v>
      </c>
    </row>
    <row r="311" spans="2:10" ht="13.5" customHeight="1">
      <c r="B311" s="176" t="s">
        <v>364</v>
      </c>
      <c r="C311" s="117" t="s">
        <v>206</v>
      </c>
      <c r="D311" s="117" t="s">
        <v>208</v>
      </c>
      <c r="E311" s="190" t="s">
        <v>343</v>
      </c>
      <c r="F311" s="117"/>
      <c r="G311" s="117"/>
      <c r="H311" s="163">
        <f t="shared" si="136"/>
        <v>1375</v>
      </c>
      <c r="I311" s="163">
        <f t="shared" si="137"/>
        <v>910.1</v>
      </c>
      <c r="J311" s="163">
        <f t="shared" si="138"/>
        <v>920.4</v>
      </c>
    </row>
    <row r="312" spans="2:10" ht="27.75" customHeight="1">
      <c r="B312" s="176" t="s">
        <v>342</v>
      </c>
      <c r="C312" s="117" t="s">
        <v>206</v>
      </c>
      <c r="D312" s="117" t="s">
        <v>208</v>
      </c>
      <c r="E312" s="190" t="s">
        <v>343</v>
      </c>
      <c r="F312" s="117"/>
      <c r="G312" s="117"/>
      <c r="H312" s="163">
        <f t="shared" si="136"/>
        <v>1375</v>
      </c>
      <c r="I312" s="163">
        <f t="shared" si="137"/>
        <v>910.1</v>
      </c>
      <c r="J312" s="163">
        <f t="shared" si="138"/>
        <v>920.4</v>
      </c>
    </row>
    <row r="313" spans="2:10" ht="12.75" customHeight="1">
      <c r="B313" s="177" t="s">
        <v>289</v>
      </c>
      <c r="C313" s="117" t="s">
        <v>206</v>
      </c>
      <c r="D313" s="117" t="s">
        <v>208</v>
      </c>
      <c r="E313" s="190" t="s">
        <v>343</v>
      </c>
      <c r="F313" s="117" t="s">
        <v>290</v>
      </c>
      <c r="G313" s="117"/>
      <c r="H313" s="163">
        <f t="shared" si="136"/>
        <v>1375</v>
      </c>
      <c r="I313" s="163">
        <f t="shared" si="137"/>
        <v>910.1</v>
      </c>
      <c r="J313" s="163">
        <f t="shared" si="138"/>
        <v>920.4</v>
      </c>
    </row>
    <row r="314" spans="2:10" ht="12.75" customHeight="1">
      <c r="B314" s="177" t="s">
        <v>291</v>
      </c>
      <c r="C314" s="117" t="s">
        <v>206</v>
      </c>
      <c r="D314" s="117" t="s">
        <v>208</v>
      </c>
      <c r="E314" s="190" t="s">
        <v>343</v>
      </c>
      <c r="F314" s="117" t="s">
        <v>292</v>
      </c>
      <c r="G314" s="117"/>
      <c r="H314" s="163">
        <f t="shared" si="136"/>
        <v>1375</v>
      </c>
      <c r="I314" s="163">
        <f t="shared" si="137"/>
        <v>910.1</v>
      </c>
      <c r="J314" s="163">
        <f t="shared" si="138"/>
        <v>920.4</v>
      </c>
    </row>
    <row r="315" spans="2:10" ht="14.25" customHeight="1">
      <c r="B315" s="174" t="s">
        <v>273</v>
      </c>
      <c r="C315" s="117" t="s">
        <v>206</v>
      </c>
      <c r="D315" s="117" t="s">
        <v>208</v>
      </c>
      <c r="E315" s="190" t="s">
        <v>343</v>
      </c>
      <c r="F315" s="117" t="s">
        <v>292</v>
      </c>
      <c r="G315" s="117">
        <v>2</v>
      </c>
      <c r="H315" s="163">
        <f>'Прил. 8'!I279</f>
        <v>1375</v>
      </c>
      <c r="I315" s="163">
        <f>'Прил. 8'!J279</f>
        <v>910.1</v>
      </c>
      <c r="J315" s="163">
        <f>'Прил. 8'!K279</f>
        <v>920.4</v>
      </c>
    </row>
    <row r="316" spans="2:10" ht="12.75" customHeight="1">
      <c r="B316" s="208" t="s">
        <v>209</v>
      </c>
      <c r="C316" s="166" t="s">
        <v>206</v>
      </c>
      <c r="D316" s="166" t="s">
        <v>210</v>
      </c>
      <c r="E316" s="117"/>
      <c r="F316" s="117"/>
      <c r="G316" s="117"/>
      <c r="H316" s="212">
        <f>H317</f>
        <v>57607.5</v>
      </c>
      <c r="I316" s="212">
        <f>I317</f>
        <v>30000</v>
      </c>
      <c r="J316" s="212">
        <f>J317</f>
        <v>30000</v>
      </c>
    </row>
    <row r="317" spans="2:10" ht="27.75" customHeight="1">
      <c r="B317" s="193" t="s">
        <v>365</v>
      </c>
      <c r="C317" s="117" t="s">
        <v>206</v>
      </c>
      <c r="D317" s="117" t="s">
        <v>210</v>
      </c>
      <c r="E317" s="213" t="s">
        <v>366</v>
      </c>
      <c r="F317" s="117"/>
      <c r="G317" s="117"/>
      <c r="H317" s="163">
        <f>H318+H323+H327+H340+H347+H354+H336</f>
        <v>57607.5</v>
      </c>
      <c r="I317" s="163">
        <f>I318+I323+I327+I340+I347+I354+I336</f>
        <v>30000</v>
      </c>
      <c r="J317" s="163">
        <f>J318+J323+J327+J340+J347+J354+J336</f>
        <v>30000</v>
      </c>
    </row>
    <row r="318" spans="2:10" ht="14.25" customHeight="1" hidden="1">
      <c r="B318" s="214" t="s">
        <v>367</v>
      </c>
      <c r="C318" s="117" t="s">
        <v>206</v>
      </c>
      <c r="D318" s="117" t="s">
        <v>210</v>
      </c>
      <c r="E318" s="213" t="s">
        <v>368</v>
      </c>
      <c r="F318" s="117"/>
      <c r="G318" s="117"/>
      <c r="H318" s="163">
        <f>H320</f>
        <v>0</v>
      </c>
      <c r="I318" s="163">
        <f>I320</f>
        <v>0</v>
      </c>
      <c r="J318" s="163">
        <f>J320</f>
        <v>0</v>
      </c>
    </row>
    <row r="319" spans="2:10" ht="9" customHeight="1" hidden="1">
      <c r="B319" s="215"/>
      <c r="C319" s="117"/>
      <c r="D319" s="117"/>
      <c r="E319" s="213"/>
      <c r="F319" s="117"/>
      <c r="G319" s="117"/>
      <c r="H319" s="163"/>
      <c r="I319" s="163"/>
      <c r="J319" s="163"/>
    </row>
    <row r="320" spans="2:10" ht="12.75" customHeight="1" hidden="1">
      <c r="B320" s="177" t="s">
        <v>289</v>
      </c>
      <c r="C320" s="117" t="s">
        <v>206</v>
      </c>
      <c r="D320" s="117" t="s">
        <v>210</v>
      </c>
      <c r="E320" s="213" t="s">
        <v>368</v>
      </c>
      <c r="F320" s="117" t="s">
        <v>290</v>
      </c>
      <c r="G320" s="117"/>
      <c r="H320" s="163">
        <f aca="true" t="shared" si="139" ref="H320:H321">H321</f>
        <v>0</v>
      </c>
      <c r="I320" s="163">
        <f aca="true" t="shared" si="140" ref="I320:I321">I321</f>
        <v>0</v>
      </c>
      <c r="J320" s="163">
        <f aca="true" t="shared" si="141" ref="J320:J321">J321</f>
        <v>0</v>
      </c>
    </row>
    <row r="321" spans="2:10" ht="12.75" customHeight="1" hidden="1">
      <c r="B321" s="177" t="s">
        <v>291</v>
      </c>
      <c r="C321" s="117" t="s">
        <v>206</v>
      </c>
      <c r="D321" s="117" t="s">
        <v>210</v>
      </c>
      <c r="E321" s="213" t="s">
        <v>368</v>
      </c>
      <c r="F321" s="117" t="s">
        <v>292</v>
      </c>
      <c r="G321" s="117"/>
      <c r="H321" s="163">
        <f t="shared" si="139"/>
        <v>0</v>
      </c>
      <c r="I321" s="163">
        <f t="shared" si="140"/>
        <v>0</v>
      </c>
      <c r="J321" s="163">
        <f t="shared" si="141"/>
        <v>0</v>
      </c>
    </row>
    <row r="322" spans="2:10" ht="14.25" customHeight="1" hidden="1">
      <c r="B322" s="174" t="s">
        <v>273</v>
      </c>
      <c r="C322" s="117" t="s">
        <v>206</v>
      </c>
      <c r="D322" s="117" t="s">
        <v>210</v>
      </c>
      <c r="E322" s="213" t="s">
        <v>368</v>
      </c>
      <c r="F322" s="117" t="s">
        <v>292</v>
      </c>
      <c r="G322" s="117" t="s">
        <v>297</v>
      </c>
      <c r="H322" s="163"/>
      <c r="I322" s="163"/>
      <c r="J322" s="163"/>
    </row>
    <row r="323" spans="2:10" ht="27.75" customHeight="1" hidden="1">
      <c r="B323" s="176" t="s">
        <v>369</v>
      </c>
      <c r="C323" s="117" t="s">
        <v>206</v>
      </c>
      <c r="D323" s="117" t="s">
        <v>210</v>
      </c>
      <c r="E323" s="213" t="s">
        <v>370</v>
      </c>
      <c r="F323" s="117"/>
      <c r="G323" s="117"/>
      <c r="H323" s="163">
        <f aca="true" t="shared" si="142" ref="H323:H325">H324</f>
        <v>0</v>
      </c>
      <c r="I323" s="163">
        <f aca="true" t="shared" si="143" ref="I323:I325">I324</f>
        <v>0</v>
      </c>
      <c r="J323" s="163">
        <f aca="true" t="shared" si="144" ref="J323:J325">J324</f>
        <v>0</v>
      </c>
    </row>
    <row r="324" spans="2:10" ht="14.25" customHeight="1" hidden="1">
      <c r="B324" s="177" t="s">
        <v>289</v>
      </c>
      <c r="C324" s="117" t="s">
        <v>206</v>
      </c>
      <c r="D324" s="117" t="s">
        <v>210</v>
      </c>
      <c r="E324" s="213" t="s">
        <v>370</v>
      </c>
      <c r="F324" s="117" t="s">
        <v>290</v>
      </c>
      <c r="G324" s="117"/>
      <c r="H324" s="163">
        <f t="shared" si="142"/>
        <v>0</v>
      </c>
      <c r="I324" s="163">
        <f t="shared" si="143"/>
        <v>0</v>
      </c>
      <c r="J324" s="163">
        <f t="shared" si="144"/>
        <v>0</v>
      </c>
    </row>
    <row r="325" spans="2:10" ht="14.25" customHeight="1" hidden="1">
      <c r="B325" s="177" t="s">
        <v>291</v>
      </c>
      <c r="C325" s="117" t="s">
        <v>206</v>
      </c>
      <c r="D325" s="117" t="s">
        <v>210</v>
      </c>
      <c r="E325" s="213" t="s">
        <v>370</v>
      </c>
      <c r="F325" s="117" t="s">
        <v>292</v>
      </c>
      <c r="G325" s="117"/>
      <c r="H325" s="163">
        <f t="shared" si="142"/>
        <v>0</v>
      </c>
      <c r="I325" s="163">
        <f t="shared" si="143"/>
        <v>0</v>
      </c>
      <c r="J325" s="163">
        <f t="shared" si="144"/>
        <v>0</v>
      </c>
    </row>
    <row r="326" spans="2:10" ht="14.25" customHeight="1" hidden="1">
      <c r="B326" s="174" t="s">
        <v>273</v>
      </c>
      <c r="C326" s="117" t="s">
        <v>206</v>
      </c>
      <c r="D326" s="117" t="s">
        <v>210</v>
      </c>
      <c r="E326" s="213" t="s">
        <v>370</v>
      </c>
      <c r="F326" s="117" t="s">
        <v>292</v>
      </c>
      <c r="G326" s="117" t="s">
        <v>297</v>
      </c>
      <c r="H326" s="163"/>
      <c r="I326" s="163"/>
      <c r="J326" s="163"/>
    </row>
    <row r="327" spans="2:10" ht="14.25" customHeight="1">
      <c r="B327" s="176" t="s">
        <v>371</v>
      </c>
      <c r="C327" s="117" t="s">
        <v>206</v>
      </c>
      <c r="D327" s="117" t="s">
        <v>210</v>
      </c>
      <c r="E327" s="213" t="s">
        <v>372</v>
      </c>
      <c r="F327" s="117"/>
      <c r="G327" s="117"/>
      <c r="H327" s="163">
        <f>H328+H331</f>
        <v>49460.5</v>
      </c>
      <c r="I327" s="163">
        <f>I328+I331</f>
        <v>29004.7</v>
      </c>
      <c r="J327" s="163">
        <f>J328+J331</f>
        <v>28220</v>
      </c>
    </row>
    <row r="328" spans="2:10" ht="14.25" customHeight="1">
      <c r="B328" s="177" t="s">
        <v>289</v>
      </c>
      <c r="C328" s="117" t="s">
        <v>206</v>
      </c>
      <c r="D328" s="117" t="s">
        <v>210</v>
      </c>
      <c r="E328" s="213" t="s">
        <v>372</v>
      </c>
      <c r="F328" s="117" t="s">
        <v>290</v>
      </c>
      <c r="G328" s="117"/>
      <c r="H328" s="163">
        <f aca="true" t="shared" si="145" ref="H328:H329">H329</f>
        <v>4026</v>
      </c>
      <c r="I328" s="163">
        <f aca="true" t="shared" si="146" ref="I328:I329">I329</f>
        <v>6000</v>
      </c>
      <c r="J328" s="163">
        <f aca="true" t="shared" si="147" ref="J328:J329">J329</f>
        <v>6000</v>
      </c>
    </row>
    <row r="329" spans="2:10" ht="14.25" customHeight="1">
      <c r="B329" s="177" t="s">
        <v>291</v>
      </c>
      <c r="C329" s="117" t="s">
        <v>206</v>
      </c>
      <c r="D329" s="117" t="s">
        <v>210</v>
      </c>
      <c r="E329" s="213" t="s">
        <v>372</v>
      </c>
      <c r="F329" s="117" t="s">
        <v>292</v>
      </c>
      <c r="G329" s="117"/>
      <c r="H329" s="163">
        <f t="shared" si="145"/>
        <v>4026</v>
      </c>
      <c r="I329" s="163">
        <f t="shared" si="146"/>
        <v>6000</v>
      </c>
      <c r="J329" s="163">
        <f t="shared" si="147"/>
        <v>6000</v>
      </c>
    </row>
    <row r="330" spans="2:10" ht="14.25" customHeight="1">
      <c r="B330" s="174" t="s">
        <v>273</v>
      </c>
      <c r="C330" s="117" t="s">
        <v>206</v>
      </c>
      <c r="D330" s="117" t="s">
        <v>210</v>
      </c>
      <c r="E330" s="213" t="s">
        <v>372</v>
      </c>
      <c r="F330" s="117" t="s">
        <v>292</v>
      </c>
      <c r="G330" s="117" t="s">
        <v>297</v>
      </c>
      <c r="H330" s="163">
        <f>'Прил. 8'!I545+'Прил. 8'!I294</f>
        <v>4026</v>
      </c>
      <c r="I330" s="163">
        <f>'Прил. 8'!J545+'Прил. 8'!J294</f>
        <v>6000</v>
      </c>
      <c r="J330" s="163">
        <f>'Прил. 8'!K545+'Прил. 8'!K294</f>
        <v>6000</v>
      </c>
    </row>
    <row r="331" spans="2:10" ht="27.75" customHeight="1">
      <c r="B331" s="167" t="s">
        <v>373</v>
      </c>
      <c r="C331" s="117" t="s">
        <v>206</v>
      </c>
      <c r="D331" s="117" t="s">
        <v>210</v>
      </c>
      <c r="E331" s="213" t="s">
        <v>374</v>
      </c>
      <c r="F331" s="117"/>
      <c r="G331" s="117"/>
      <c r="H331" s="163">
        <f aca="true" t="shared" si="148" ref="H331:H332">H332</f>
        <v>45434.5</v>
      </c>
      <c r="I331" s="163">
        <f aca="true" t="shared" si="149" ref="I331:I332">I332</f>
        <v>23004.7</v>
      </c>
      <c r="J331" s="163">
        <f aca="true" t="shared" si="150" ref="J331:J332">J332</f>
        <v>22220</v>
      </c>
    </row>
    <row r="332" spans="2:10" ht="15.75" customHeight="1">
      <c r="B332" s="177" t="s">
        <v>289</v>
      </c>
      <c r="C332" s="117" t="s">
        <v>206</v>
      </c>
      <c r="D332" s="117" t="s">
        <v>210</v>
      </c>
      <c r="E332" s="213" t="s">
        <v>374</v>
      </c>
      <c r="F332" s="117" t="s">
        <v>290</v>
      </c>
      <c r="G332" s="117"/>
      <c r="H332" s="163">
        <f t="shared" si="148"/>
        <v>45434.5</v>
      </c>
      <c r="I332" s="163">
        <f t="shared" si="149"/>
        <v>23004.7</v>
      </c>
      <c r="J332" s="163">
        <f t="shared" si="150"/>
        <v>22220</v>
      </c>
    </row>
    <row r="333" spans="2:10" ht="12.75" customHeight="1">
      <c r="B333" s="177" t="s">
        <v>291</v>
      </c>
      <c r="C333" s="117" t="s">
        <v>206</v>
      </c>
      <c r="D333" s="117" t="s">
        <v>210</v>
      </c>
      <c r="E333" s="213" t="s">
        <v>374</v>
      </c>
      <c r="F333" s="117" t="s">
        <v>292</v>
      </c>
      <c r="G333" s="117"/>
      <c r="H333" s="163">
        <f>H335+H334</f>
        <v>45434.5</v>
      </c>
      <c r="I333" s="163">
        <f>I335+I334</f>
        <v>23004.7</v>
      </c>
      <c r="J333" s="163">
        <f>J335+J334</f>
        <v>22220</v>
      </c>
    </row>
    <row r="334" spans="2:10" ht="14.25" customHeight="1">
      <c r="B334" s="174" t="s">
        <v>273</v>
      </c>
      <c r="C334" s="117" t="s">
        <v>206</v>
      </c>
      <c r="D334" s="117" t="s">
        <v>210</v>
      </c>
      <c r="E334" s="213" t="s">
        <v>374</v>
      </c>
      <c r="F334" s="117" t="s">
        <v>292</v>
      </c>
      <c r="G334" s="117" t="s">
        <v>297</v>
      </c>
      <c r="H334" s="163">
        <f>'Прил. 8'!I298</f>
        <v>634.5</v>
      </c>
      <c r="I334" s="163">
        <f>'Прил. 8'!J298</f>
        <v>1004.7</v>
      </c>
      <c r="J334" s="163">
        <f>'Прил. 8'!K298</f>
        <v>220</v>
      </c>
    </row>
    <row r="335" spans="2:10" ht="14.25" customHeight="1">
      <c r="B335" s="174" t="s">
        <v>274</v>
      </c>
      <c r="C335" s="117" t="s">
        <v>206</v>
      </c>
      <c r="D335" s="117" t="s">
        <v>210</v>
      </c>
      <c r="E335" s="213" t="s">
        <v>375</v>
      </c>
      <c r="F335" s="117" t="s">
        <v>292</v>
      </c>
      <c r="G335" s="117" t="s">
        <v>333</v>
      </c>
      <c r="H335" s="163">
        <f>'Прил. 8'!I299</f>
        <v>44800</v>
      </c>
      <c r="I335" s="163">
        <f>'Прил. 8'!J299</f>
        <v>22000</v>
      </c>
      <c r="J335" s="163">
        <f>'Прил. 8'!K299</f>
        <v>22000</v>
      </c>
    </row>
    <row r="336" spans="2:10" ht="14.25" customHeight="1">
      <c r="B336" s="216" t="s">
        <v>359</v>
      </c>
      <c r="C336" s="117" t="s">
        <v>206</v>
      </c>
      <c r="D336" s="117" t="s">
        <v>210</v>
      </c>
      <c r="E336" s="217" t="s">
        <v>372</v>
      </c>
      <c r="F336" s="117" t="s">
        <v>360</v>
      </c>
      <c r="G336" s="117"/>
      <c r="H336" s="163">
        <f aca="true" t="shared" si="151" ref="H336:H337">H337</f>
        <v>403.4</v>
      </c>
      <c r="I336" s="163">
        <f aca="true" t="shared" si="152" ref="I336:I337">I337</f>
        <v>0</v>
      </c>
      <c r="J336" s="163">
        <f aca="true" t="shared" si="153" ref="J336:J337">J337</f>
        <v>0</v>
      </c>
    </row>
    <row r="337" spans="2:10" ht="14.25" customHeight="1">
      <c r="B337" s="216" t="s">
        <v>156</v>
      </c>
      <c r="C337" s="117" t="s">
        <v>206</v>
      </c>
      <c r="D337" s="117" t="s">
        <v>210</v>
      </c>
      <c r="E337" s="217" t="s">
        <v>372</v>
      </c>
      <c r="F337" s="117" t="s">
        <v>376</v>
      </c>
      <c r="G337" s="117"/>
      <c r="H337" s="163">
        <f t="shared" si="151"/>
        <v>403.4</v>
      </c>
      <c r="I337" s="163">
        <f t="shared" si="152"/>
        <v>0</v>
      </c>
      <c r="J337" s="163">
        <f t="shared" si="153"/>
        <v>0</v>
      </c>
    </row>
    <row r="338" spans="2:10" ht="14.25" customHeight="1">
      <c r="B338" s="174" t="s">
        <v>273</v>
      </c>
      <c r="C338" s="117" t="s">
        <v>206</v>
      </c>
      <c r="D338" s="117" t="s">
        <v>210</v>
      </c>
      <c r="E338" s="217" t="s">
        <v>372</v>
      </c>
      <c r="F338" s="117" t="s">
        <v>376</v>
      </c>
      <c r="G338" s="117" t="s">
        <v>297</v>
      </c>
      <c r="H338" s="163">
        <f>'Прил. 8'!I553</f>
        <v>403.4</v>
      </c>
      <c r="I338" s="163">
        <f>'Прил. 8'!J553</f>
        <v>0</v>
      </c>
      <c r="J338" s="163">
        <f>'Прил. 8'!K553</f>
        <v>0</v>
      </c>
    </row>
    <row r="339" spans="2:10" ht="14.25" customHeight="1" hidden="1">
      <c r="B339" s="174"/>
      <c r="C339" s="117"/>
      <c r="D339" s="117"/>
      <c r="E339" s="213"/>
      <c r="F339" s="117"/>
      <c r="G339" s="117"/>
      <c r="H339" s="163"/>
      <c r="I339" s="163"/>
      <c r="J339" s="163"/>
    </row>
    <row r="340" spans="2:10" ht="25.5" customHeight="1">
      <c r="B340" s="176" t="s">
        <v>377</v>
      </c>
      <c r="C340" s="117" t="s">
        <v>206</v>
      </c>
      <c r="D340" s="117" t="s">
        <v>210</v>
      </c>
      <c r="E340" s="213" t="s">
        <v>378</v>
      </c>
      <c r="F340" s="117"/>
      <c r="G340" s="117"/>
      <c r="H340" s="163">
        <f>H341+H344</f>
        <v>320</v>
      </c>
      <c r="I340" s="163">
        <f aca="true" t="shared" si="154" ref="I340:I342">I341</f>
        <v>250</v>
      </c>
      <c r="J340" s="163">
        <f aca="true" t="shared" si="155" ref="J340:J342">J341</f>
        <v>250</v>
      </c>
    </row>
    <row r="341" spans="2:10" ht="15" customHeight="1">
      <c r="B341" s="177" t="s">
        <v>289</v>
      </c>
      <c r="C341" s="117" t="s">
        <v>206</v>
      </c>
      <c r="D341" s="117" t="s">
        <v>210</v>
      </c>
      <c r="E341" s="213" t="s">
        <v>378</v>
      </c>
      <c r="F341" s="117" t="s">
        <v>290</v>
      </c>
      <c r="G341" s="117"/>
      <c r="H341" s="163">
        <f aca="true" t="shared" si="156" ref="H341:H342">H342</f>
        <v>250</v>
      </c>
      <c r="I341" s="163">
        <f t="shared" si="154"/>
        <v>250</v>
      </c>
      <c r="J341" s="163">
        <f t="shared" si="155"/>
        <v>250</v>
      </c>
    </row>
    <row r="342" spans="2:10" ht="12.75" customHeight="1">
      <c r="B342" s="177" t="s">
        <v>291</v>
      </c>
      <c r="C342" s="117" t="s">
        <v>206</v>
      </c>
      <c r="D342" s="117" t="s">
        <v>210</v>
      </c>
      <c r="E342" s="213" t="s">
        <v>378</v>
      </c>
      <c r="F342" s="117" t="s">
        <v>292</v>
      </c>
      <c r="G342" s="117"/>
      <c r="H342" s="163">
        <f t="shared" si="156"/>
        <v>250</v>
      </c>
      <c r="I342" s="163">
        <f t="shared" si="154"/>
        <v>250</v>
      </c>
      <c r="J342" s="163">
        <f t="shared" si="155"/>
        <v>250</v>
      </c>
    </row>
    <row r="343" spans="2:10" ht="12.75" customHeight="1">
      <c r="B343" s="174" t="s">
        <v>273</v>
      </c>
      <c r="C343" s="117" t="s">
        <v>206</v>
      </c>
      <c r="D343" s="117" t="s">
        <v>210</v>
      </c>
      <c r="E343" s="213" t="s">
        <v>378</v>
      </c>
      <c r="F343" s="117" t="s">
        <v>292</v>
      </c>
      <c r="G343" s="117" t="s">
        <v>297</v>
      </c>
      <c r="H343" s="163">
        <f>'Прил. 8'!I303</f>
        <v>250</v>
      </c>
      <c r="I343" s="163">
        <f>'Прил. 8'!J303</f>
        <v>250</v>
      </c>
      <c r="J343" s="163">
        <f>'Прил. 8'!K303</f>
        <v>250</v>
      </c>
    </row>
    <row r="344" spans="2:10" ht="12.75" customHeight="1">
      <c r="B344" s="216" t="s">
        <v>359</v>
      </c>
      <c r="C344" s="117" t="s">
        <v>206</v>
      </c>
      <c r="D344" s="117" t="s">
        <v>210</v>
      </c>
      <c r="E344" s="217" t="s">
        <v>372</v>
      </c>
      <c r="F344" s="117" t="s">
        <v>360</v>
      </c>
      <c r="G344" s="117"/>
      <c r="H344" s="163">
        <f aca="true" t="shared" si="157" ref="H344:H345">H345</f>
        <v>70</v>
      </c>
      <c r="I344" s="163">
        <f aca="true" t="shared" si="158" ref="I344:I345">I345</f>
        <v>0</v>
      </c>
      <c r="J344" s="163">
        <f aca="true" t="shared" si="159" ref="J344:J345">J345</f>
        <v>0</v>
      </c>
    </row>
    <row r="345" spans="2:10" ht="12.75" customHeight="1">
      <c r="B345" s="216" t="s">
        <v>156</v>
      </c>
      <c r="C345" s="117" t="s">
        <v>206</v>
      </c>
      <c r="D345" s="117" t="s">
        <v>210</v>
      </c>
      <c r="E345" s="217" t="s">
        <v>372</v>
      </c>
      <c r="F345" s="117" t="s">
        <v>376</v>
      </c>
      <c r="G345" s="117"/>
      <c r="H345" s="163">
        <f t="shared" si="157"/>
        <v>70</v>
      </c>
      <c r="I345" s="163">
        <f t="shared" si="158"/>
        <v>0</v>
      </c>
      <c r="J345" s="163">
        <f t="shared" si="159"/>
        <v>0</v>
      </c>
    </row>
    <row r="346" spans="2:10" ht="12.75" customHeight="1">
      <c r="B346" s="174" t="s">
        <v>273</v>
      </c>
      <c r="C346" s="117" t="s">
        <v>206</v>
      </c>
      <c r="D346" s="117" t="s">
        <v>210</v>
      </c>
      <c r="E346" s="217" t="s">
        <v>372</v>
      </c>
      <c r="F346" s="117" t="s">
        <v>376</v>
      </c>
      <c r="G346" s="117" t="s">
        <v>297</v>
      </c>
      <c r="H346" s="163">
        <f>'Прил. 8'!I557</f>
        <v>70</v>
      </c>
      <c r="I346" s="163"/>
      <c r="J346" s="163"/>
    </row>
    <row r="347" spans="2:10" ht="14.25" customHeight="1">
      <c r="B347" s="191" t="s">
        <v>379</v>
      </c>
      <c r="C347" s="117" t="s">
        <v>206</v>
      </c>
      <c r="D347" s="117" t="s">
        <v>210</v>
      </c>
      <c r="E347" s="213" t="s">
        <v>380</v>
      </c>
      <c r="F347" s="117"/>
      <c r="G347" s="117"/>
      <c r="H347" s="163">
        <f>H351+H348</f>
        <v>6492.900000000001</v>
      </c>
      <c r="I347" s="163">
        <f>I351+I348</f>
        <v>745.3</v>
      </c>
      <c r="J347" s="163">
        <f>J351+J348</f>
        <v>1530</v>
      </c>
    </row>
    <row r="348" spans="2:10" ht="14.25" customHeight="1">
      <c r="B348" s="177" t="s">
        <v>289</v>
      </c>
      <c r="C348" s="117" t="s">
        <v>206</v>
      </c>
      <c r="D348" s="117" t="s">
        <v>210</v>
      </c>
      <c r="E348" s="213" t="s">
        <v>380</v>
      </c>
      <c r="F348" s="117" t="s">
        <v>290</v>
      </c>
      <c r="G348" s="117"/>
      <c r="H348" s="163">
        <f>'Прил. 8'!I694</f>
        <v>22.3</v>
      </c>
      <c r="I348" s="163">
        <f>'Прил. 8'!J694</f>
        <v>0</v>
      </c>
      <c r="J348" s="163">
        <f>'Прил. 8'!K694</f>
        <v>0</v>
      </c>
    </row>
    <row r="349" spans="2:10" ht="14.25" customHeight="1">
      <c r="B349" s="177" t="s">
        <v>291</v>
      </c>
      <c r="C349" s="117" t="s">
        <v>206</v>
      </c>
      <c r="D349" s="117" t="s">
        <v>210</v>
      </c>
      <c r="E349" s="213" t="s">
        <v>380</v>
      </c>
      <c r="F349" s="117" t="s">
        <v>292</v>
      </c>
      <c r="G349" s="117"/>
      <c r="H349" s="163">
        <f>'Прил. 8'!I695</f>
        <v>22.3</v>
      </c>
      <c r="I349" s="163">
        <f>'Прил. 8'!J695</f>
        <v>0</v>
      </c>
      <c r="J349" s="163">
        <f>'Прил. 8'!K695</f>
        <v>0</v>
      </c>
    </row>
    <row r="350" spans="2:10" ht="14.25" customHeight="1">
      <c r="B350" s="174" t="s">
        <v>273</v>
      </c>
      <c r="C350" s="117" t="s">
        <v>206</v>
      </c>
      <c r="D350" s="117" t="s">
        <v>210</v>
      </c>
      <c r="E350" s="213" t="s">
        <v>380</v>
      </c>
      <c r="F350" s="117" t="s">
        <v>292</v>
      </c>
      <c r="G350" s="117" t="s">
        <v>297</v>
      </c>
      <c r="H350" s="163">
        <f>'Прил. 8'!I696</f>
        <v>22.3</v>
      </c>
      <c r="I350" s="163"/>
      <c r="J350" s="163"/>
    </row>
    <row r="351" spans="2:10" ht="12.75" customHeight="1">
      <c r="B351" s="176" t="s">
        <v>359</v>
      </c>
      <c r="C351" s="117" t="s">
        <v>206</v>
      </c>
      <c r="D351" s="117" t="s">
        <v>210</v>
      </c>
      <c r="E351" s="213" t="s">
        <v>380</v>
      </c>
      <c r="F351" s="117" t="s">
        <v>360</v>
      </c>
      <c r="G351" s="117"/>
      <c r="H351" s="163">
        <f aca="true" t="shared" si="160" ref="H351:H352">H352</f>
        <v>6470.6</v>
      </c>
      <c r="I351" s="163">
        <f aca="true" t="shared" si="161" ref="I351:I352">I352</f>
        <v>745.3</v>
      </c>
      <c r="J351" s="163">
        <f aca="true" t="shared" si="162" ref="J351:J352">J352</f>
        <v>1530</v>
      </c>
    </row>
    <row r="352" spans="2:10" ht="15" customHeight="1">
      <c r="B352" s="176" t="s">
        <v>156</v>
      </c>
      <c r="C352" s="117" t="s">
        <v>206</v>
      </c>
      <c r="D352" s="117" t="s">
        <v>210</v>
      </c>
      <c r="E352" s="213" t="s">
        <v>380</v>
      </c>
      <c r="F352" s="117" t="s">
        <v>376</v>
      </c>
      <c r="G352" s="117"/>
      <c r="H352" s="163">
        <f t="shared" si="160"/>
        <v>6470.6</v>
      </c>
      <c r="I352" s="163">
        <f t="shared" si="161"/>
        <v>745.3</v>
      </c>
      <c r="J352" s="163">
        <f t="shared" si="162"/>
        <v>1530</v>
      </c>
    </row>
    <row r="353" spans="2:10" ht="12.75" customHeight="1">
      <c r="B353" s="174" t="s">
        <v>273</v>
      </c>
      <c r="C353" s="117" t="s">
        <v>206</v>
      </c>
      <c r="D353" s="117" t="s">
        <v>210</v>
      </c>
      <c r="E353" s="213" t="s">
        <v>380</v>
      </c>
      <c r="F353" s="117" t="s">
        <v>376</v>
      </c>
      <c r="G353" s="117" t="s">
        <v>297</v>
      </c>
      <c r="H353" s="163">
        <f>'Прил. 8'!I561</f>
        <v>6470.6</v>
      </c>
      <c r="I353" s="163">
        <f>'Прил. 8'!J561</f>
        <v>745.3</v>
      </c>
      <c r="J353" s="163">
        <f>'Прил. 8'!K561</f>
        <v>1530</v>
      </c>
    </row>
    <row r="354" spans="2:10" ht="27.75" customHeight="1">
      <c r="B354" s="176" t="s">
        <v>381</v>
      </c>
      <c r="C354" s="117" t="s">
        <v>206</v>
      </c>
      <c r="D354" s="117" t="s">
        <v>210</v>
      </c>
      <c r="E354" s="213" t="s">
        <v>382</v>
      </c>
      <c r="F354" s="117"/>
      <c r="G354" s="117"/>
      <c r="H354" s="163">
        <f aca="true" t="shared" si="163" ref="H354:H356">H355</f>
        <v>930.7</v>
      </c>
      <c r="I354" s="163">
        <f aca="true" t="shared" si="164" ref="I354:I356">I355</f>
        <v>0</v>
      </c>
      <c r="J354" s="163">
        <f aca="true" t="shared" si="165" ref="J354:J356">J355</f>
        <v>0</v>
      </c>
    </row>
    <row r="355" spans="2:10" ht="14.25" customHeight="1">
      <c r="B355" s="177" t="s">
        <v>289</v>
      </c>
      <c r="C355" s="117" t="s">
        <v>206</v>
      </c>
      <c r="D355" s="117" t="s">
        <v>210</v>
      </c>
      <c r="E355" s="213" t="s">
        <v>382</v>
      </c>
      <c r="F355" s="117" t="s">
        <v>290</v>
      </c>
      <c r="G355" s="117"/>
      <c r="H355" s="163">
        <f t="shared" si="163"/>
        <v>930.7</v>
      </c>
      <c r="I355" s="163">
        <f t="shared" si="164"/>
        <v>0</v>
      </c>
      <c r="J355" s="163">
        <f t="shared" si="165"/>
        <v>0</v>
      </c>
    </row>
    <row r="356" spans="2:10" ht="14.25" customHeight="1">
      <c r="B356" s="177" t="s">
        <v>291</v>
      </c>
      <c r="C356" s="117" t="s">
        <v>206</v>
      </c>
      <c r="D356" s="117" t="s">
        <v>210</v>
      </c>
      <c r="E356" s="213" t="s">
        <v>382</v>
      </c>
      <c r="F356" s="117" t="s">
        <v>292</v>
      </c>
      <c r="G356" s="117"/>
      <c r="H356" s="163">
        <f t="shared" si="163"/>
        <v>930.7</v>
      </c>
      <c r="I356" s="163">
        <f t="shared" si="164"/>
        <v>0</v>
      </c>
      <c r="J356" s="163">
        <f t="shared" si="165"/>
        <v>0</v>
      </c>
    </row>
    <row r="357" spans="2:10" ht="14.25" customHeight="1">
      <c r="B357" s="174" t="s">
        <v>273</v>
      </c>
      <c r="C357" s="117" t="s">
        <v>206</v>
      </c>
      <c r="D357" s="117" t="s">
        <v>210</v>
      </c>
      <c r="E357" s="213" t="s">
        <v>382</v>
      </c>
      <c r="F357" s="117" t="s">
        <v>292</v>
      </c>
      <c r="G357" s="117" t="s">
        <v>297</v>
      </c>
      <c r="H357" s="163">
        <f>'Прил. 8'!I311+'Прил. 8'!I59</f>
        <v>930.7</v>
      </c>
      <c r="I357" s="163">
        <f>'Прил. 8'!J311+'Прил. 8'!J59</f>
        <v>0</v>
      </c>
      <c r="J357" s="163">
        <f>'Прил. 8'!K311+'Прил. 8'!K59</f>
        <v>0</v>
      </c>
    </row>
    <row r="358" spans="2:10" ht="12.75" customHeight="1" hidden="1">
      <c r="B358" s="191"/>
      <c r="C358" s="117"/>
      <c r="D358" s="117"/>
      <c r="E358" s="213"/>
      <c r="F358" s="117"/>
      <c r="G358" s="111"/>
      <c r="H358" s="163"/>
      <c r="I358" s="163"/>
      <c r="J358" s="163"/>
    </row>
    <row r="359" spans="2:10" ht="12.75" customHeight="1" hidden="1">
      <c r="B359" s="177"/>
      <c r="C359" s="117"/>
      <c r="D359" s="117"/>
      <c r="E359" s="170"/>
      <c r="F359" s="117"/>
      <c r="G359" s="111"/>
      <c r="H359" s="163"/>
      <c r="I359" s="163"/>
      <c r="J359" s="163"/>
    </row>
    <row r="360" spans="2:10" ht="25.5" customHeight="1" hidden="1">
      <c r="B360" s="179"/>
      <c r="C360" s="117"/>
      <c r="D360" s="117"/>
      <c r="E360" s="170"/>
      <c r="F360" s="117"/>
      <c r="G360" s="111"/>
      <c r="H360" s="163"/>
      <c r="I360" s="163"/>
      <c r="J360" s="163"/>
    </row>
    <row r="361" spans="2:10" ht="12.75" customHeight="1" hidden="1">
      <c r="B361" s="177"/>
      <c r="C361" s="117"/>
      <c r="D361" s="117"/>
      <c r="E361" s="170"/>
      <c r="F361" s="117"/>
      <c r="G361" s="117"/>
      <c r="H361" s="163"/>
      <c r="I361" s="163"/>
      <c r="J361" s="163"/>
    </row>
    <row r="362" spans="2:10" ht="12.75" customHeight="1" hidden="1">
      <c r="B362" s="177"/>
      <c r="C362" s="117"/>
      <c r="D362" s="117"/>
      <c r="E362" s="170"/>
      <c r="F362" s="117"/>
      <c r="G362" s="117"/>
      <c r="H362" s="163"/>
      <c r="I362" s="163"/>
      <c r="J362" s="163"/>
    </row>
    <row r="363" spans="2:10" ht="14.25" customHeight="1" hidden="1">
      <c r="B363" s="174"/>
      <c r="C363" s="117"/>
      <c r="D363" s="117"/>
      <c r="E363" s="170"/>
      <c r="F363" s="117"/>
      <c r="G363" s="117"/>
      <c r="H363" s="163"/>
      <c r="I363" s="163"/>
      <c r="J363" s="163"/>
    </row>
    <row r="364" spans="2:10" ht="12.75" customHeight="1">
      <c r="B364" s="164" t="s">
        <v>211</v>
      </c>
      <c r="C364" s="116" t="s">
        <v>212</v>
      </c>
      <c r="D364" s="116"/>
      <c r="E364" s="116"/>
      <c r="F364" s="116"/>
      <c r="G364" s="116"/>
      <c r="H364" s="162">
        <f>H393+H441+H504+H368</f>
        <v>24665.6</v>
      </c>
      <c r="I364" s="162">
        <f>I393+I441+I504+I368</f>
        <v>26992.6</v>
      </c>
      <c r="J364" s="162">
        <f>J393+J441+J504+J368</f>
        <v>6143</v>
      </c>
    </row>
    <row r="365" spans="2:10" ht="12.75" customHeight="1">
      <c r="B365" s="164" t="s">
        <v>273</v>
      </c>
      <c r="C365" s="116"/>
      <c r="D365" s="116"/>
      <c r="E365" s="116"/>
      <c r="F365" s="116"/>
      <c r="G365" s="116" t="s">
        <v>297</v>
      </c>
      <c r="H365" s="162">
        <f>H402+H406+H413+H417+H491+H509+H512+H515+H409+H431+H471+H486+H482+H464+H467+H394+H440+H421+H503+H383+H390+H377+H373+H498+H447+H453+H477+H495+H425</f>
        <v>13719.6</v>
      </c>
      <c r="I365" s="162">
        <f>I402+I406+I413+I417+I491+I509+I512+I515+I409+I431+I471+I486+I482+I464+I467+I394+I440+I421+I503+I383+I390+I377+I373+I498+I447+I453+I477+I495+I425</f>
        <v>8276.6</v>
      </c>
      <c r="J365" s="162">
        <f>J402+J406+J413+J417+J491+J509+J512+J515+J409+J431+J471+J486+J482+J464+J467+J394+J440+J421+J503+J383+J390+J377+J373+J498+J447+J453+J477+J495+J425</f>
        <v>2103.8999999999996</v>
      </c>
    </row>
    <row r="366" spans="2:10" ht="12.75" customHeight="1">
      <c r="B366" s="164" t="s">
        <v>274</v>
      </c>
      <c r="C366" s="116"/>
      <c r="D366" s="116"/>
      <c r="E366" s="116"/>
      <c r="F366" s="116"/>
      <c r="G366" s="116" t="s">
        <v>333</v>
      </c>
      <c r="H366" s="162">
        <f>H435+H472+H460+H519+H384+H391+H448+H454+H426</f>
        <v>10946</v>
      </c>
      <c r="I366" s="162">
        <f>I435+I472+I460+I519+I384+I391+I448+I454+I426</f>
        <v>18716</v>
      </c>
      <c r="J366" s="162">
        <f>J435+J472+J460+J519+J384+J391+J448+J454+J426</f>
        <v>40.4</v>
      </c>
    </row>
    <row r="367" spans="2:10" ht="12.75" customHeight="1">
      <c r="B367" s="161" t="s">
        <v>275</v>
      </c>
      <c r="C367" s="116"/>
      <c r="D367" s="116"/>
      <c r="E367" s="116"/>
      <c r="F367" s="116"/>
      <c r="G367" s="116" t="s">
        <v>307</v>
      </c>
      <c r="H367" s="162">
        <f>H385+H392+H449+H455</f>
        <v>0</v>
      </c>
      <c r="I367" s="162">
        <f>I385+I392+I449+I455</f>
        <v>0</v>
      </c>
      <c r="J367" s="162">
        <f>J385+J392+J449+J455</f>
        <v>3998.7</v>
      </c>
    </row>
    <row r="368" spans="2:10" ht="12.75" customHeight="1">
      <c r="B368" s="208" t="s">
        <v>213</v>
      </c>
      <c r="C368" s="166" t="s">
        <v>212</v>
      </c>
      <c r="D368" s="166" t="s">
        <v>214</v>
      </c>
      <c r="E368" s="172"/>
      <c r="F368" s="113"/>
      <c r="G368" s="116"/>
      <c r="H368" s="118">
        <f>H369+H378</f>
        <v>190.6</v>
      </c>
      <c r="I368" s="118">
        <f>I369+I378</f>
        <v>75</v>
      </c>
      <c r="J368" s="118">
        <f>J369+J378</f>
        <v>4039.1</v>
      </c>
    </row>
    <row r="369" spans="2:10" ht="12.75" customHeight="1">
      <c r="B369" s="174" t="s">
        <v>277</v>
      </c>
      <c r="C369" s="117" t="s">
        <v>212</v>
      </c>
      <c r="D369" s="117" t="s">
        <v>214</v>
      </c>
      <c r="E369" s="172" t="s">
        <v>278</v>
      </c>
      <c r="F369" s="113"/>
      <c r="G369" s="116"/>
      <c r="H369" s="118">
        <f>H374+'Прил. 8'!I699</f>
        <v>190.6</v>
      </c>
      <c r="I369" s="118">
        <f>I374</f>
        <v>75</v>
      </c>
      <c r="J369" s="118">
        <f>J374</f>
        <v>0</v>
      </c>
    </row>
    <row r="370" spans="2:10" ht="27.75" customHeight="1">
      <c r="B370" s="169" t="s">
        <v>383</v>
      </c>
      <c r="C370" s="117" t="s">
        <v>212</v>
      </c>
      <c r="D370" s="117" t="s">
        <v>214</v>
      </c>
      <c r="E370" s="172" t="s">
        <v>384</v>
      </c>
      <c r="F370" s="113"/>
      <c r="G370" s="116"/>
      <c r="H370" s="118">
        <f>'Прил. 8'!I700</f>
        <v>85</v>
      </c>
      <c r="I370" s="118">
        <f>'Прил. 8'!J700</f>
        <v>0</v>
      </c>
      <c r="J370" s="118">
        <f>'Прил. 8'!K700</f>
        <v>0</v>
      </c>
    </row>
    <row r="371" spans="2:10" ht="12.75" customHeight="1">
      <c r="B371" s="167" t="s">
        <v>289</v>
      </c>
      <c r="C371" s="117" t="s">
        <v>212</v>
      </c>
      <c r="D371" s="117" t="s">
        <v>214</v>
      </c>
      <c r="E371" s="172" t="s">
        <v>384</v>
      </c>
      <c r="F371" s="111">
        <v>200</v>
      </c>
      <c r="G371" s="116"/>
      <c r="H371" s="118">
        <f>'Прил. 8'!I701</f>
        <v>85</v>
      </c>
      <c r="I371" s="118">
        <f>'Прил. 8'!J701</f>
        <v>0</v>
      </c>
      <c r="J371" s="118">
        <f>'Прил. 8'!K701</f>
        <v>0</v>
      </c>
    </row>
    <row r="372" spans="2:10" ht="12.75" customHeight="1">
      <c r="B372" s="167" t="s">
        <v>291</v>
      </c>
      <c r="C372" s="117" t="s">
        <v>212</v>
      </c>
      <c r="D372" s="117" t="s">
        <v>214</v>
      </c>
      <c r="E372" s="172" t="s">
        <v>384</v>
      </c>
      <c r="F372" s="111">
        <v>240</v>
      </c>
      <c r="G372" s="116"/>
      <c r="H372" s="118">
        <f>'Прил. 8'!I702</f>
        <v>85</v>
      </c>
      <c r="I372" s="118">
        <f>'Прил. 8'!J702</f>
        <v>0</v>
      </c>
      <c r="J372" s="118">
        <f>'Прил. 8'!K702</f>
        <v>0</v>
      </c>
    </row>
    <row r="373" spans="2:10" ht="12.75" customHeight="1">
      <c r="B373" s="167" t="s">
        <v>273</v>
      </c>
      <c r="C373" s="117" t="s">
        <v>212</v>
      </c>
      <c r="D373" s="117" t="s">
        <v>214</v>
      </c>
      <c r="E373" s="172" t="s">
        <v>384</v>
      </c>
      <c r="F373" s="111">
        <v>240</v>
      </c>
      <c r="G373" s="117" t="s">
        <v>297</v>
      </c>
      <c r="H373" s="118">
        <f>'Прил. 8'!I703</f>
        <v>85</v>
      </c>
      <c r="I373" s="118"/>
      <c r="J373" s="118"/>
    </row>
    <row r="374" spans="2:10" ht="41.25" customHeight="1">
      <c r="B374" s="167" t="s">
        <v>385</v>
      </c>
      <c r="C374" s="117" t="s">
        <v>212</v>
      </c>
      <c r="D374" s="117" t="s">
        <v>214</v>
      </c>
      <c r="E374" s="172" t="s">
        <v>386</v>
      </c>
      <c r="F374" s="113"/>
      <c r="G374" s="116"/>
      <c r="H374" s="118">
        <f aca="true" t="shared" si="166" ref="H374:H376">H375</f>
        <v>105.6</v>
      </c>
      <c r="I374" s="118">
        <f aca="true" t="shared" si="167" ref="I374:I376">I375</f>
        <v>75</v>
      </c>
      <c r="J374" s="118">
        <f aca="true" t="shared" si="168" ref="J374:J376">J375</f>
        <v>0</v>
      </c>
    </row>
    <row r="375" spans="2:10" ht="12.75" customHeight="1">
      <c r="B375" s="177" t="s">
        <v>289</v>
      </c>
      <c r="C375" s="117" t="s">
        <v>212</v>
      </c>
      <c r="D375" s="117" t="s">
        <v>214</v>
      </c>
      <c r="E375" s="172" t="s">
        <v>386</v>
      </c>
      <c r="F375" s="111">
        <v>200</v>
      </c>
      <c r="G375" s="116"/>
      <c r="H375" s="118">
        <f t="shared" si="166"/>
        <v>105.6</v>
      </c>
      <c r="I375" s="118">
        <f t="shared" si="167"/>
        <v>75</v>
      </c>
      <c r="J375" s="118">
        <f t="shared" si="168"/>
        <v>0</v>
      </c>
    </row>
    <row r="376" spans="2:10" ht="12.75" customHeight="1">
      <c r="B376" s="177" t="s">
        <v>291</v>
      </c>
      <c r="C376" s="117" t="s">
        <v>212</v>
      </c>
      <c r="D376" s="117" t="s">
        <v>214</v>
      </c>
      <c r="E376" s="172" t="s">
        <v>386</v>
      </c>
      <c r="F376" s="111">
        <v>240</v>
      </c>
      <c r="G376" s="116"/>
      <c r="H376" s="118">
        <f t="shared" si="166"/>
        <v>105.6</v>
      </c>
      <c r="I376" s="118">
        <f t="shared" si="167"/>
        <v>75</v>
      </c>
      <c r="J376" s="118">
        <f t="shared" si="168"/>
        <v>0</v>
      </c>
    </row>
    <row r="377" spans="2:10" ht="12.75" customHeight="1">
      <c r="B377" s="174" t="s">
        <v>273</v>
      </c>
      <c r="C377" s="117" t="s">
        <v>212</v>
      </c>
      <c r="D377" s="117" t="s">
        <v>214</v>
      </c>
      <c r="E377" s="172" t="s">
        <v>386</v>
      </c>
      <c r="F377" s="111">
        <v>240</v>
      </c>
      <c r="G377" s="117" t="s">
        <v>297</v>
      </c>
      <c r="H377" s="118">
        <f>'Прил. 8'!I66</f>
        <v>105.6</v>
      </c>
      <c r="I377" s="118">
        <f>'Прил. 8'!J66</f>
        <v>75</v>
      </c>
      <c r="J377" s="118">
        <f>'Прил. 8'!K66</f>
        <v>0</v>
      </c>
    </row>
    <row r="378" spans="2:10" ht="12.75" customHeight="1">
      <c r="B378" s="167" t="s">
        <v>277</v>
      </c>
      <c r="C378" s="117" t="s">
        <v>212</v>
      </c>
      <c r="D378" s="117" t="s">
        <v>214</v>
      </c>
      <c r="E378" s="218" t="s">
        <v>387</v>
      </c>
      <c r="F378" s="117"/>
      <c r="G378" s="117"/>
      <c r="H378" s="118">
        <f>H379+H386</f>
        <v>0</v>
      </c>
      <c r="I378" s="118">
        <f>I379+I386</f>
        <v>0</v>
      </c>
      <c r="J378" s="118">
        <f>J379+J386</f>
        <v>4039.1</v>
      </c>
    </row>
    <row r="379" spans="2:10" ht="28.5" customHeight="1">
      <c r="B379" s="167" t="s">
        <v>388</v>
      </c>
      <c r="C379" s="117" t="s">
        <v>212</v>
      </c>
      <c r="D379" s="117" t="s">
        <v>214</v>
      </c>
      <c r="E379" s="218" t="s">
        <v>389</v>
      </c>
      <c r="F379" s="117"/>
      <c r="G379" s="117"/>
      <c r="H379" s="118">
        <f aca="true" t="shared" si="169" ref="H379:H381">H380</f>
        <v>0</v>
      </c>
      <c r="I379" s="118">
        <f aca="true" t="shared" si="170" ref="I379:I381">I380</f>
        <v>0</v>
      </c>
      <c r="J379" s="118">
        <f aca="true" t="shared" si="171" ref="J379:J381">J380</f>
        <v>3998.7</v>
      </c>
    </row>
    <row r="380" spans="2:10" ht="12.75" customHeight="1">
      <c r="B380" s="219" t="s">
        <v>390</v>
      </c>
      <c r="C380" s="117" t="s">
        <v>212</v>
      </c>
      <c r="D380" s="117" t="s">
        <v>214</v>
      </c>
      <c r="E380" s="218" t="s">
        <v>389</v>
      </c>
      <c r="F380" s="220" t="s">
        <v>391</v>
      </c>
      <c r="G380" s="117"/>
      <c r="H380" s="118">
        <f t="shared" si="169"/>
        <v>0</v>
      </c>
      <c r="I380" s="118">
        <f t="shared" si="170"/>
        <v>0</v>
      </c>
      <c r="J380" s="118">
        <f t="shared" si="171"/>
        <v>3998.7</v>
      </c>
    </row>
    <row r="381" spans="2:10" ht="12.75" customHeight="1">
      <c r="B381" s="221" t="s">
        <v>392</v>
      </c>
      <c r="C381" s="117" t="s">
        <v>212</v>
      </c>
      <c r="D381" s="117" t="s">
        <v>214</v>
      </c>
      <c r="E381" s="218" t="s">
        <v>389</v>
      </c>
      <c r="F381" s="222" t="s">
        <v>393</v>
      </c>
      <c r="G381" s="117"/>
      <c r="H381" s="118">
        <f t="shared" si="169"/>
        <v>0</v>
      </c>
      <c r="I381" s="118">
        <f t="shared" si="170"/>
        <v>0</v>
      </c>
      <c r="J381" s="118">
        <f t="shared" si="171"/>
        <v>3998.7</v>
      </c>
    </row>
    <row r="382" spans="2:10" ht="26.25" customHeight="1">
      <c r="B382" s="221" t="s">
        <v>394</v>
      </c>
      <c r="C382" s="117" t="s">
        <v>212</v>
      </c>
      <c r="D382" s="117" t="s">
        <v>214</v>
      </c>
      <c r="E382" s="218" t="s">
        <v>389</v>
      </c>
      <c r="F382" s="222" t="s">
        <v>395</v>
      </c>
      <c r="G382" s="117"/>
      <c r="H382" s="118">
        <f>H383+H384+H385</f>
        <v>0</v>
      </c>
      <c r="I382" s="118">
        <f>I383+I384+I385</f>
        <v>0</v>
      </c>
      <c r="J382" s="118">
        <f>J383+J384+J385</f>
        <v>3998.7</v>
      </c>
    </row>
    <row r="383" spans="2:10" ht="12.75" customHeight="1">
      <c r="B383" s="167" t="s">
        <v>273</v>
      </c>
      <c r="C383" s="117" t="s">
        <v>212</v>
      </c>
      <c r="D383" s="117" t="s">
        <v>214</v>
      </c>
      <c r="E383" s="218" t="s">
        <v>389</v>
      </c>
      <c r="F383" s="117" t="s">
        <v>395</v>
      </c>
      <c r="G383" s="117" t="s">
        <v>396</v>
      </c>
      <c r="H383" s="118">
        <f>'Прил. 8'!I319</f>
        <v>0</v>
      </c>
      <c r="I383" s="118">
        <f>'Прил. 8'!J319</f>
        <v>0</v>
      </c>
      <c r="J383" s="118">
        <f>'Прил. 8'!K319</f>
        <v>0</v>
      </c>
    </row>
    <row r="384" spans="2:10" ht="12.75" customHeight="1">
      <c r="B384" s="167" t="s">
        <v>274</v>
      </c>
      <c r="C384" s="117" t="s">
        <v>212</v>
      </c>
      <c r="D384" s="117" t="s">
        <v>214</v>
      </c>
      <c r="E384" s="218" t="s">
        <v>389</v>
      </c>
      <c r="F384" s="117" t="s">
        <v>395</v>
      </c>
      <c r="G384" s="117" t="s">
        <v>333</v>
      </c>
      <c r="H384" s="118">
        <f>'Прил. 8'!I320</f>
        <v>0</v>
      </c>
      <c r="I384" s="118">
        <f>'Прил. 8'!J320</f>
        <v>0</v>
      </c>
      <c r="J384" s="118">
        <f>'Прил. 8'!K320</f>
        <v>0</v>
      </c>
    </row>
    <row r="385" spans="2:10" ht="12.75" customHeight="1">
      <c r="B385" s="167" t="s">
        <v>275</v>
      </c>
      <c r="C385" s="117" t="s">
        <v>212</v>
      </c>
      <c r="D385" s="117" t="s">
        <v>214</v>
      </c>
      <c r="E385" s="218" t="s">
        <v>389</v>
      </c>
      <c r="F385" s="117" t="s">
        <v>395</v>
      </c>
      <c r="G385" s="117" t="s">
        <v>307</v>
      </c>
      <c r="H385" s="118">
        <f>'Прил. 8'!I321</f>
        <v>0</v>
      </c>
      <c r="I385" s="118">
        <f>'Прил. 8'!J321</f>
        <v>0</v>
      </c>
      <c r="J385" s="118">
        <f>'Прил. 8'!K321</f>
        <v>3998.7</v>
      </c>
    </row>
    <row r="386" spans="2:10" ht="28.5" customHeight="1">
      <c r="B386" s="167" t="s">
        <v>397</v>
      </c>
      <c r="C386" s="117" t="s">
        <v>212</v>
      </c>
      <c r="D386" s="117" t="s">
        <v>214</v>
      </c>
      <c r="E386" s="218" t="s">
        <v>398</v>
      </c>
      <c r="F386" s="117"/>
      <c r="G386" s="117"/>
      <c r="H386" s="118">
        <f aca="true" t="shared" si="172" ref="H386:H388">H387</f>
        <v>0</v>
      </c>
      <c r="I386" s="118">
        <f aca="true" t="shared" si="173" ref="I386:I388">I387</f>
        <v>0</v>
      </c>
      <c r="J386" s="118">
        <f aca="true" t="shared" si="174" ref="J386:J388">J387</f>
        <v>40.4</v>
      </c>
    </row>
    <row r="387" spans="2:10" ht="12.75" customHeight="1">
      <c r="B387" s="219" t="s">
        <v>390</v>
      </c>
      <c r="C387" s="117" t="s">
        <v>212</v>
      </c>
      <c r="D387" s="117" t="s">
        <v>214</v>
      </c>
      <c r="E387" s="218" t="s">
        <v>398</v>
      </c>
      <c r="F387" s="220" t="s">
        <v>391</v>
      </c>
      <c r="G387" s="117"/>
      <c r="H387" s="118">
        <f t="shared" si="172"/>
        <v>0</v>
      </c>
      <c r="I387" s="118">
        <f t="shared" si="173"/>
        <v>0</v>
      </c>
      <c r="J387" s="118">
        <f t="shared" si="174"/>
        <v>40.4</v>
      </c>
    </row>
    <row r="388" spans="2:10" ht="12.75" customHeight="1">
      <c r="B388" s="221" t="s">
        <v>392</v>
      </c>
      <c r="C388" s="117" t="s">
        <v>212</v>
      </c>
      <c r="D388" s="117" t="s">
        <v>214</v>
      </c>
      <c r="E388" s="218" t="s">
        <v>398</v>
      </c>
      <c r="F388" s="222" t="s">
        <v>393</v>
      </c>
      <c r="G388" s="117"/>
      <c r="H388" s="118">
        <f t="shared" si="172"/>
        <v>0</v>
      </c>
      <c r="I388" s="118">
        <f t="shared" si="173"/>
        <v>0</v>
      </c>
      <c r="J388" s="118">
        <f t="shared" si="174"/>
        <v>40.4</v>
      </c>
    </row>
    <row r="389" spans="2:10" ht="26.25" customHeight="1">
      <c r="B389" s="221" t="s">
        <v>394</v>
      </c>
      <c r="C389" s="117" t="s">
        <v>212</v>
      </c>
      <c r="D389" s="117" t="s">
        <v>214</v>
      </c>
      <c r="E389" s="218" t="s">
        <v>398</v>
      </c>
      <c r="F389" s="222" t="s">
        <v>395</v>
      </c>
      <c r="G389" s="117"/>
      <c r="H389" s="118">
        <f>H390+H391+H392</f>
        <v>0</v>
      </c>
      <c r="I389" s="118">
        <f>I390+I391+I392</f>
        <v>0</v>
      </c>
      <c r="J389" s="118">
        <f>J390+J391+J392</f>
        <v>40.4</v>
      </c>
    </row>
    <row r="390" spans="2:10" ht="12.75" customHeight="1">
      <c r="B390" s="167" t="s">
        <v>273</v>
      </c>
      <c r="C390" s="117" t="s">
        <v>212</v>
      </c>
      <c r="D390" s="117" t="s">
        <v>214</v>
      </c>
      <c r="E390" s="218" t="s">
        <v>398</v>
      </c>
      <c r="F390" s="117" t="s">
        <v>395</v>
      </c>
      <c r="G390" s="117" t="s">
        <v>396</v>
      </c>
      <c r="H390" s="118">
        <f>'Прил. 8'!I326</f>
        <v>0</v>
      </c>
      <c r="I390" s="118">
        <f>'Прил. 8'!J326</f>
        <v>0</v>
      </c>
      <c r="J390" s="118">
        <f>'Прил. 8'!K326</f>
        <v>0</v>
      </c>
    </row>
    <row r="391" spans="2:10" ht="12.75" customHeight="1">
      <c r="B391" s="167" t="s">
        <v>274</v>
      </c>
      <c r="C391" s="117" t="s">
        <v>212</v>
      </c>
      <c r="D391" s="117" t="s">
        <v>214</v>
      </c>
      <c r="E391" s="218" t="s">
        <v>398</v>
      </c>
      <c r="F391" s="117" t="s">
        <v>395</v>
      </c>
      <c r="G391" s="117" t="s">
        <v>333</v>
      </c>
      <c r="H391" s="118">
        <f>'Прил. 8'!I327</f>
        <v>0</v>
      </c>
      <c r="I391" s="118">
        <f>'Прил. 8'!J327</f>
        <v>0</v>
      </c>
      <c r="J391" s="118">
        <f>'Прил. 8'!K327</f>
        <v>40.4</v>
      </c>
    </row>
    <row r="392" spans="2:10" ht="12.75" customHeight="1">
      <c r="B392" s="167" t="s">
        <v>275</v>
      </c>
      <c r="C392" s="117" t="s">
        <v>212</v>
      </c>
      <c r="D392" s="117" t="s">
        <v>214</v>
      </c>
      <c r="E392" s="218" t="s">
        <v>398</v>
      </c>
      <c r="F392" s="117" t="s">
        <v>395</v>
      </c>
      <c r="G392" s="117" t="s">
        <v>307</v>
      </c>
      <c r="H392" s="118">
        <f>'Прил. 8'!I328</f>
        <v>0</v>
      </c>
      <c r="I392" s="118">
        <f>'Прил. 8'!J328</f>
        <v>0</v>
      </c>
      <c r="J392" s="118">
        <f>'Прил. 8'!K328</f>
        <v>0</v>
      </c>
    </row>
    <row r="393" spans="2:10" ht="12.75" customHeight="1">
      <c r="B393" s="223" t="s">
        <v>215</v>
      </c>
      <c r="C393" s="166" t="s">
        <v>212</v>
      </c>
      <c r="D393" s="166" t="s">
        <v>216</v>
      </c>
      <c r="E393" s="117"/>
      <c r="F393" s="117"/>
      <c r="G393" s="117"/>
      <c r="H393" s="163">
        <f>H398+H432+H427+H395+H436</f>
        <v>17068.9</v>
      </c>
      <c r="I393" s="163">
        <f>I398+I432+I427+I395+I436</f>
        <v>22089</v>
      </c>
      <c r="J393" s="163">
        <f>J398+J432+J427+J395+J436</f>
        <v>25.6</v>
      </c>
    </row>
    <row r="394" spans="2:10" ht="12.75" customHeight="1" hidden="1">
      <c r="B394" s="224" t="s">
        <v>277</v>
      </c>
      <c r="C394" s="117" t="s">
        <v>212</v>
      </c>
      <c r="D394" s="117" t="s">
        <v>216</v>
      </c>
      <c r="E394" s="117" t="s">
        <v>278</v>
      </c>
      <c r="F394" s="117"/>
      <c r="G394" s="117"/>
      <c r="H394" s="163">
        <f aca="true" t="shared" si="175" ref="H394:H396">H395</f>
        <v>0</v>
      </c>
      <c r="I394" s="163">
        <f aca="true" t="shared" si="176" ref="I394:I396">I395</f>
        <v>0</v>
      </c>
      <c r="J394" s="163">
        <f aca="true" t="shared" si="177" ref="J394:J396">J395</f>
        <v>0</v>
      </c>
    </row>
    <row r="395" spans="2:10" ht="12.75" customHeight="1" hidden="1">
      <c r="B395" s="199" t="s">
        <v>293</v>
      </c>
      <c r="C395" s="117" t="s">
        <v>212</v>
      </c>
      <c r="D395" s="117" t="s">
        <v>216</v>
      </c>
      <c r="E395" s="117" t="s">
        <v>399</v>
      </c>
      <c r="F395" s="117" t="s">
        <v>294</v>
      </c>
      <c r="G395" s="117"/>
      <c r="H395" s="163">
        <f t="shared" si="175"/>
        <v>0</v>
      </c>
      <c r="I395" s="163">
        <f t="shared" si="176"/>
        <v>0</v>
      </c>
      <c r="J395" s="163">
        <f t="shared" si="177"/>
        <v>0</v>
      </c>
    </row>
    <row r="396" spans="2:10" ht="53.25" customHeight="1" hidden="1">
      <c r="B396" s="191" t="s">
        <v>400</v>
      </c>
      <c r="C396" s="117" t="s">
        <v>212</v>
      </c>
      <c r="D396" s="117" t="s">
        <v>216</v>
      </c>
      <c r="E396" s="117" t="s">
        <v>399</v>
      </c>
      <c r="F396" s="117" t="s">
        <v>401</v>
      </c>
      <c r="G396" s="117"/>
      <c r="H396" s="163">
        <f t="shared" si="175"/>
        <v>0</v>
      </c>
      <c r="I396" s="163">
        <f t="shared" si="176"/>
        <v>0</v>
      </c>
      <c r="J396" s="163">
        <f t="shared" si="177"/>
        <v>0</v>
      </c>
    </row>
    <row r="397" spans="2:10" ht="12.75" customHeight="1" hidden="1">
      <c r="B397" s="174" t="s">
        <v>273</v>
      </c>
      <c r="C397" s="117" t="s">
        <v>212</v>
      </c>
      <c r="D397" s="117" t="s">
        <v>216</v>
      </c>
      <c r="E397" s="117" t="s">
        <v>399</v>
      </c>
      <c r="F397" s="117" t="s">
        <v>401</v>
      </c>
      <c r="G397" s="117" t="s">
        <v>297</v>
      </c>
      <c r="H397" s="163">
        <f>'Прил. 8'!I333</f>
        <v>0</v>
      </c>
      <c r="I397" s="163">
        <f>'Прил. 8'!J333</f>
        <v>0</v>
      </c>
      <c r="J397" s="163">
        <f>'Прил. 8'!K333</f>
        <v>0</v>
      </c>
    </row>
    <row r="398" spans="2:10" ht="27.75" customHeight="1">
      <c r="B398" s="225" t="s">
        <v>402</v>
      </c>
      <c r="C398" s="117" t="s">
        <v>212</v>
      </c>
      <c r="D398" s="117" t="s">
        <v>216</v>
      </c>
      <c r="E398" s="170" t="s">
        <v>403</v>
      </c>
      <c r="F398" s="117"/>
      <c r="G398" s="117"/>
      <c r="H398" s="163">
        <f>H399+H403+H410+H414+H407+H421+H422</f>
        <v>16957.9</v>
      </c>
      <c r="I398" s="163">
        <f>I399+I403+I410+I414+I407+I421+I422</f>
        <v>22089</v>
      </c>
      <c r="J398" s="163">
        <f>J399+J403+J410+J414+J407+J421+J422</f>
        <v>25.6</v>
      </c>
    </row>
    <row r="399" spans="2:10" ht="15.75" customHeight="1" hidden="1">
      <c r="B399" s="192" t="s">
        <v>404</v>
      </c>
      <c r="C399" s="117" t="s">
        <v>212</v>
      </c>
      <c r="D399" s="117" t="s">
        <v>216</v>
      </c>
      <c r="E399" s="170" t="s">
        <v>405</v>
      </c>
      <c r="F399" s="117"/>
      <c r="G399" s="117"/>
      <c r="H399" s="163">
        <f aca="true" t="shared" si="178" ref="H399:H401">H400</f>
        <v>0</v>
      </c>
      <c r="I399" s="163">
        <f aca="true" t="shared" si="179" ref="I399:I401">I400</f>
        <v>0</v>
      </c>
      <c r="J399" s="163">
        <f aca="true" t="shared" si="180" ref="J399:J401">J400</f>
        <v>0</v>
      </c>
    </row>
    <row r="400" spans="2:10" ht="12.75" customHeight="1" hidden="1">
      <c r="B400" s="177" t="s">
        <v>289</v>
      </c>
      <c r="C400" s="117" t="s">
        <v>212</v>
      </c>
      <c r="D400" s="117" t="s">
        <v>216</v>
      </c>
      <c r="E400" s="170" t="s">
        <v>405</v>
      </c>
      <c r="F400" s="117" t="s">
        <v>290</v>
      </c>
      <c r="G400" s="195"/>
      <c r="H400" s="163">
        <f t="shared" si="178"/>
        <v>0</v>
      </c>
      <c r="I400" s="163">
        <f t="shared" si="179"/>
        <v>0</v>
      </c>
      <c r="J400" s="163">
        <f t="shared" si="180"/>
        <v>0</v>
      </c>
    </row>
    <row r="401" spans="2:10" ht="12.75" customHeight="1" hidden="1">
      <c r="B401" s="177" t="s">
        <v>291</v>
      </c>
      <c r="C401" s="117" t="s">
        <v>212</v>
      </c>
      <c r="D401" s="117" t="s">
        <v>216</v>
      </c>
      <c r="E401" s="170" t="s">
        <v>405</v>
      </c>
      <c r="F401" s="117" t="s">
        <v>292</v>
      </c>
      <c r="G401" s="117"/>
      <c r="H401" s="163">
        <f t="shared" si="178"/>
        <v>0</v>
      </c>
      <c r="I401" s="163">
        <f t="shared" si="179"/>
        <v>0</v>
      </c>
      <c r="J401" s="163">
        <f t="shared" si="180"/>
        <v>0</v>
      </c>
    </row>
    <row r="402" spans="2:10" ht="14.25" customHeight="1" hidden="1">
      <c r="B402" s="174" t="s">
        <v>273</v>
      </c>
      <c r="C402" s="117" t="s">
        <v>212</v>
      </c>
      <c r="D402" s="117" t="s">
        <v>216</v>
      </c>
      <c r="E402" s="170" t="s">
        <v>405</v>
      </c>
      <c r="F402" s="117" t="s">
        <v>292</v>
      </c>
      <c r="G402" s="117">
        <v>2</v>
      </c>
      <c r="H402" s="163"/>
      <c r="I402" s="163"/>
      <c r="J402" s="163"/>
    </row>
    <row r="403" spans="2:10" ht="12.75" customHeight="1">
      <c r="B403" s="192" t="s">
        <v>406</v>
      </c>
      <c r="C403" s="117" t="s">
        <v>212</v>
      </c>
      <c r="D403" s="117" t="s">
        <v>216</v>
      </c>
      <c r="E403" s="170" t="s">
        <v>407</v>
      </c>
      <c r="F403" s="117"/>
      <c r="G403" s="117"/>
      <c r="H403" s="163">
        <f aca="true" t="shared" si="181" ref="H403:H405">H404</f>
        <v>928.8</v>
      </c>
      <c r="I403" s="163">
        <f aca="true" t="shared" si="182" ref="I403:I405">I404</f>
        <v>0</v>
      </c>
      <c r="J403" s="163">
        <f aca="true" t="shared" si="183" ref="J403:J405">J404</f>
        <v>0</v>
      </c>
    </row>
    <row r="404" spans="2:10" ht="12.75" customHeight="1">
      <c r="B404" s="177" t="s">
        <v>289</v>
      </c>
      <c r="C404" s="117" t="s">
        <v>212</v>
      </c>
      <c r="D404" s="117" t="s">
        <v>216</v>
      </c>
      <c r="E404" s="170" t="s">
        <v>407</v>
      </c>
      <c r="F404" s="117" t="s">
        <v>290</v>
      </c>
      <c r="G404" s="117"/>
      <c r="H404" s="163">
        <f t="shared" si="181"/>
        <v>928.8</v>
      </c>
      <c r="I404" s="163">
        <f t="shared" si="182"/>
        <v>0</v>
      </c>
      <c r="J404" s="163">
        <f t="shared" si="183"/>
        <v>0</v>
      </c>
    </row>
    <row r="405" spans="2:10" ht="14.25" customHeight="1">
      <c r="B405" s="177" t="s">
        <v>291</v>
      </c>
      <c r="C405" s="117" t="s">
        <v>212</v>
      </c>
      <c r="D405" s="117" t="s">
        <v>216</v>
      </c>
      <c r="E405" s="170" t="s">
        <v>407</v>
      </c>
      <c r="F405" s="117" t="s">
        <v>292</v>
      </c>
      <c r="G405" s="117"/>
      <c r="H405" s="163">
        <f t="shared" si="181"/>
        <v>928.8</v>
      </c>
      <c r="I405" s="163">
        <f t="shared" si="182"/>
        <v>0</v>
      </c>
      <c r="J405" s="163">
        <f t="shared" si="183"/>
        <v>0</v>
      </c>
    </row>
    <row r="406" spans="2:10" ht="12.75" customHeight="1">
      <c r="B406" s="174" t="s">
        <v>273</v>
      </c>
      <c r="C406" s="117" t="s">
        <v>212</v>
      </c>
      <c r="D406" s="117" t="s">
        <v>216</v>
      </c>
      <c r="E406" s="170" t="s">
        <v>407</v>
      </c>
      <c r="F406" s="117" t="s">
        <v>292</v>
      </c>
      <c r="G406" s="117" t="s">
        <v>297</v>
      </c>
      <c r="H406" s="163">
        <f>'Прил. 8'!I347+'Прил. 8'!I712</f>
        <v>928.8</v>
      </c>
      <c r="I406" s="163">
        <f>'Прил. 8'!J347+'Прил. 8'!J712</f>
        <v>0</v>
      </c>
      <c r="J406" s="163">
        <f>'Прил. 8'!K347+'Прил. 8'!K712</f>
        <v>0</v>
      </c>
    </row>
    <row r="407" spans="2:10" ht="12.75" customHeight="1">
      <c r="B407" s="176" t="s">
        <v>359</v>
      </c>
      <c r="C407" s="117" t="s">
        <v>212</v>
      </c>
      <c r="D407" s="117" t="s">
        <v>216</v>
      </c>
      <c r="E407" s="170" t="s">
        <v>407</v>
      </c>
      <c r="F407" s="117" t="s">
        <v>360</v>
      </c>
      <c r="G407" s="117"/>
      <c r="H407" s="163">
        <f aca="true" t="shared" si="184" ref="H407:H408">H408</f>
        <v>2585.2</v>
      </c>
      <c r="I407" s="163">
        <f aca="true" t="shared" si="185" ref="I407:I408">I408</f>
        <v>0</v>
      </c>
      <c r="J407" s="163">
        <f aca="true" t="shared" si="186" ref="J407:J408">J408</f>
        <v>0</v>
      </c>
    </row>
    <row r="408" spans="2:10" ht="12.75" customHeight="1">
      <c r="B408" s="176" t="s">
        <v>156</v>
      </c>
      <c r="C408" s="117" t="s">
        <v>212</v>
      </c>
      <c r="D408" s="117" t="s">
        <v>216</v>
      </c>
      <c r="E408" s="170" t="s">
        <v>407</v>
      </c>
      <c r="F408" s="117" t="s">
        <v>376</v>
      </c>
      <c r="G408" s="117"/>
      <c r="H408" s="163">
        <f t="shared" si="184"/>
        <v>2585.2</v>
      </c>
      <c r="I408" s="163">
        <f t="shared" si="185"/>
        <v>0</v>
      </c>
      <c r="J408" s="163">
        <f t="shared" si="186"/>
        <v>0</v>
      </c>
    </row>
    <row r="409" spans="2:10" ht="12.75" customHeight="1">
      <c r="B409" s="174" t="s">
        <v>273</v>
      </c>
      <c r="C409" s="117" t="s">
        <v>212</v>
      </c>
      <c r="D409" s="117" t="s">
        <v>216</v>
      </c>
      <c r="E409" s="170" t="s">
        <v>407</v>
      </c>
      <c r="F409" s="117" t="s">
        <v>376</v>
      </c>
      <c r="G409" s="117" t="s">
        <v>297</v>
      </c>
      <c r="H409" s="163">
        <f>'Прил. 8'!I576</f>
        <v>2585.2</v>
      </c>
      <c r="I409" s="163">
        <f>'Прил. 8'!J576</f>
        <v>0</v>
      </c>
      <c r="J409" s="163">
        <f>'Прил. 8'!K576</f>
        <v>0</v>
      </c>
    </row>
    <row r="410" spans="2:10" ht="12.75" customHeight="1" hidden="1">
      <c r="B410" s="192" t="s">
        <v>408</v>
      </c>
      <c r="C410" s="117" t="s">
        <v>212</v>
      </c>
      <c r="D410" s="117" t="s">
        <v>216</v>
      </c>
      <c r="E410" s="170" t="s">
        <v>409</v>
      </c>
      <c r="F410" s="117"/>
      <c r="G410" s="117"/>
      <c r="H410" s="163">
        <f aca="true" t="shared" si="187" ref="H410:H412">H411</f>
        <v>0</v>
      </c>
      <c r="I410" s="163">
        <f aca="true" t="shared" si="188" ref="I410:I412">I411</f>
        <v>0</v>
      </c>
      <c r="J410" s="163">
        <f aca="true" t="shared" si="189" ref="J410:J412">J411</f>
        <v>0</v>
      </c>
    </row>
    <row r="411" spans="2:10" ht="14.25" customHeight="1" hidden="1">
      <c r="B411" s="177" t="s">
        <v>289</v>
      </c>
      <c r="C411" s="117" t="s">
        <v>212</v>
      </c>
      <c r="D411" s="117" t="s">
        <v>216</v>
      </c>
      <c r="E411" s="170" t="s">
        <v>409</v>
      </c>
      <c r="F411" s="117" t="s">
        <v>290</v>
      </c>
      <c r="G411" s="117"/>
      <c r="H411" s="163">
        <f t="shared" si="187"/>
        <v>0</v>
      </c>
      <c r="I411" s="163">
        <f t="shared" si="188"/>
        <v>0</v>
      </c>
      <c r="J411" s="163">
        <f t="shared" si="189"/>
        <v>0</v>
      </c>
    </row>
    <row r="412" spans="2:10" ht="12.75" customHeight="1" hidden="1">
      <c r="B412" s="177" t="s">
        <v>291</v>
      </c>
      <c r="C412" s="117" t="s">
        <v>212</v>
      </c>
      <c r="D412" s="117" t="s">
        <v>216</v>
      </c>
      <c r="E412" s="170" t="s">
        <v>409</v>
      </c>
      <c r="F412" s="117" t="s">
        <v>292</v>
      </c>
      <c r="G412" s="117"/>
      <c r="H412" s="163">
        <f t="shared" si="187"/>
        <v>0</v>
      </c>
      <c r="I412" s="163">
        <f t="shared" si="188"/>
        <v>0</v>
      </c>
      <c r="J412" s="163">
        <f t="shared" si="189"/>
        <v>0</v>
      </c>
    </row>
    <row r="413" spans="2:10" ht="12.75" customHeight="1" hidden="1">
      <c r="B413" s="174" t="s">
        <v>273</v>
      </c>
      <c r="C413" s="117" t="s">
        <v>212</v>
      </c>
      <c r="D413" s="117" t="s">
        <v>216</v>
      </c>
      <c r="E413" s="170" t="s">
        <v>409</v>
      </c>
      <c r="F413" s="117" t="s">
        <v>292</v>
      </c>
      <c r="G413" s="117" t="s">
        <v>297</v>
      </c>
      <c r="H413" s="163"/>
      <c r="I413" s="163"/>
      <c r="J413" s="163"/>
    </row>
    <row r="414" spans="2:10" ht="12.75" customHeight="1" hidden="1">
      <c r="B414" s="192" t="s">
        <v>410</v>
      </c>
      <c r="C414" s="117" t="s">
        <v>212</v>
      </c>
      <c r="D414" s="117" t="s">
        <v>216</v>
      </c>
      <c r="E414" s="170" t="s">
        <v>411</v>
      </c>
      <c r="F414" s="117"/>
      <c r="G414" s="117"/>
      <c r="H414" s="163">
        <f aca="true" t="shared" si="190" ref="H414:H416">H415</f>
        <v>0</v>
      </c>
      <c r="I414" s="163">
        <f aca="true" t="shared" si="191" ref="I414:I416">I415</f>
        <v>0</v>
      </c>
      <c r="J414" s="163">
        <f aca="true" t="shared" si="192" ref="J414:J416">J415</f>
        <v>0</v>
      </c>
    </row>
    <row r="415" spans="2:10" ht="12.75" customHeight="1" hidden="1">
      <c r="B415" s="177" t="s">
        <v>289</v>
      </c>
      <c r="C415" s="117" t="s">
        <v>212</v>
      </c>
      <c r="D415" s="117" t="s">
        <v>216</v>
      </c>
      <c r="E415" s="170" t="s">
        <v>411</v>
      </c>
      <c r="F415" s="117" t="s">
        <v>290</v>
      </c>
      <c r="G415" s="117"/>
      <c r="H415" s="163">
        <f t="shared" si="190"/>
        <v>0</v>
      </c>
      <c r="I415" s="163">
        <f t="shared" si="191"/>
        <v>0</v>
      </c>
      <c r="J415" s="163">
        <f t="shared" si="192"/>
        <v>0</v>
      </c>
    </row>
    <row r="416" spans="2:10" ht="12.75" customHeight="1" hidden="1">
      <c r="B416" s="177" t="s">
        <v>291</v>
      </c>
      <c r="C416" s="117" t="s">
        <v>212</v>
      </c>
      <c r="D416" s="117" t="s">
        <v>216</v>
      </c>
      <c r="E416" s="170" t="s">
        <v>411</v>
      </c>
      <c r="F416" s="117" t="s">
        <v>292</v>
      </c>
      <c r="G416" s="117"/>
      <c r="H416" s="163">
        <f t="shared" si="190"/>
        <v>0</v>
      </c>
      <c r="I416" s="163">
        <f t="shared" si="191"/>
        <v>0</v>
      </c>
      <c r="J416" s="163">
        <f t="shared" si="192"/>
        <v>0</v>
      </c>
    </row>
    <row r="417" spans="2:10" ht="12.75" customHeight="1" hidden="1">
      <c r="B417" s="174" t="s">
        <v>273</v>
      </c>
      <c r="C417" s="117" t="s">
        <v>212</v>
      </c>
      <c r="D417" s="117" t="s">
        <v>216</v>
      </c>
      <c r="E417" s="170" t="s">
        <v>411</v>
      </c>
      <c r="F417" s="117" t="s">
        <v>292</v>
      </c>
      <c r="G417" s="117" t="s">
        <v>297</v>
      </c>
      <c r="H417" s="163"/>
      <c r="I417" s="163"/>
      <c r="J417" s="163"/>
    </row>
    <row r="418" spans="2:10" ht="28.5" customHeight="1">
      <c r="B418" s="176" t="s">
        <v>412</v>
      </c>
      <c r="C418" s="117" t="s">
        <v>212</v>
      </c>
      <c r="D418" s="117" t="s">
        <v>216</v>
      </c>
      <c r="E418" s="170" t="s">
        <v>413</v>
      </c>
      <c r="F418" s="117"/>
      <c r="G418" s="117"/>
      <c r="H418" s="163">
        <f aca="true" t="shared" si="193" ref="H418:H420">H419</f>
        <v>3517</v>
      </c>
      <c r="I418" s="163">
        <f aca="true" t="shared" si="194" ref="I418:I420">I419</f>
        <v>2078.1</v>
      </c>
      <c r="J418" s="163">
        <f aca="true" t="shared" si="195" ref="J418:J420">J419</f>
        <v>25.6</v>
      </c>
    </row>
    <row r="419" spans="2:10" ht="12.75" customHeight="1">
      <c r="B419" s="177" t="s">
        <v>289</v>
      </c>
      <c r="C419" s="117" t="s">
        <v>212</v>
      </c>
      <c r="D419" s="117" t="s">
        <v>216</v>
      </c>
      <c r="E419" s="170" t="s">
        <v>413</v>
      </c>
      <c r="F419" s="117" t="s">
        <v>290</v>
      </c>
      <c r="G419" s="117"/>
      <c r="H419" s="163">
        <f t="shared" si="193"/>
        <v>3517</v>
      </c>
      <c r="I419" s="163">
        <f t="shared" si="194"/>
        <v>2078.1</v>
      </c>
      <c r="J419" s="163">
        <f t="shared" si="195"/>
        <v>25.6</v>
      </c>
    </row>
    <row r="420" spans="2:10" ht="12.75" customHeight="1">
      <c r="B420" s="177" t="s">
        <v>291</v>
      </c>
      <c r="C420" s="117" t="s">
        <v>212</v>
      </c>
      <c r="D420" s="117" t="s">
        <v>216</v>
      </c>
      <c r="E420" s="170" t="s">
        <v>413</v>
      </c>
      <c r="F420" s="117" t="s">
        <v>292</v>
      </c>
      <c r="G420" s="117"/>
      <c r="H420" s="163">
        <f t="shared" si="193"/>
        <v>3517</v>
      </c>
      <c r="I420" s="163">
        <f t="shared" si="194"/>
        <v>2078.1</v>
      </c>
      <c r="J420" s="163">
        <f t="shared" si="195"/>
        <v>25.6</v>
      </c>
    </row>
    <row r="421" spans="2:10" ht="12.75" customHeight="1">
      <c r="B421" s="174" t="s">
        <v>273</v>
      </c>
      <c r="C421" s="117" t="s">
        <v>212</v>
      </c>
      <c r="D421" s="117" t="s">
        <v>216</v>
      </c>
      <c r="E421" s="170" t="s">
        <v>413</v>
      </c>
      <c r="F421" s="117" t="s">
        <v>292</v>
      </c>
      <c r="G421" s="117" t="s">
        <v>297</v>
      </c>
      <c r="H421" s="163">
        <f>'Прил. 8'!I72</f>
        <v>3517</v>
      </c>
      <c r="I421" s="163">
        <f>'Прил. 8'!J72</f>
        <v>2078.1</v>
      </c>
      <c r="J421" s="163">
        <f>'Прил. 8'!K72</f>
        <v>25.6</v>
      </c>
    </row>
    <row r="422" spans="2:10" ht="28.5">
      <c r="B422" s="201" t="s">
        <v>414</v>
      </c>
      <c r="C422" s="185" t="s">
        <v>212</v>
      </c>
      <c r="D422" s="185" t="s">
        <v>216</v>
      </c>
      <c r="E422" s="226" t="s">
        <v>415</v>
      </c>
      <c r="F422" s="227"/>
      <c r="G422" s="185"/>
      <c r="H422" s="203">
        <f aca="true" t="shared" si="196" ref="H422:H423">H423</f>
        <v>9926.9</v>
      </c>
      <c r="I422" s="203">
        <f aca="true" t="shared" si="197" ref="I422:I423">I423</f>
        <v>20010.9</v>
      </c>
      <c r="J422" s="203"/>
    </row>
    <row r="423" spans="2:10" ht="12.75" customHeight="1">
      <c r="B423" s="228" t="s">
        <v>416</v>
      </c>
      <c r="C423" s="185" t="s">
        <v>212</v>
      </c>
      <c r="D423" s="185" t="s">
        <v>216</v>
      </c>
      <c r="E423" s="226" t="s">
        <v>415</v>
      </c>
      <c r="F423" s="227" t="s">
        <v>391</v>
      </c>
      <c r="G423" s="185"/>
      <c r="H423" s="203">
        <f t="shared" si="196"/>
        <v>9926.9</v>
      </c>
      <c r="I423" s="203">
        <f t="shared" si="197"/>
        <v>20010.9</v>
      </c>
      <c r="J423" s="203"/>
    </row>
    <row r="424" spans="2:10" ht="12.75" customHeight="1">
      <c r="B424" s="228" t="s">
        <v>392</v>
      </c>
      <c r="C424" s="185" t="s">
        <v>212</v>
      </c>
      <c r="D424" s="185" t="s">
        <v>216</v>
      </c>
      <c r="E424" s="226" t="s">
        <v>415</v>
      </c>
      <c r="F424" s="227" t="s">
        <v>393</v>
      </c>
      <c r="G424" s="185"/>
      <c r="H424" s="203">
        <f>H425+H426</f>
        <v>9926.9</v>
      </c>
      <c r="I424" s="203">
        <f>I425+I426</f>
        <v>20010.9</v>
      </c>
      <c r="J424" s="203"/>
    </row>
    <row r="425" spans="2:10" ht="12.75" customHeight="1">
      <c r="B425" s="229" t="s">
        <v>273</v>
      </c>
      <c r="C425" s="185" t="s">
        <v>212</v>
      </c>
      <c r="D425" s="185" t="s">
        <v>216</v>
      </c>
      <c r="E425" s="226" t="s">
        <v>417</v>
      </c>
      <c r="F425" s="227" t="s">
        <v>393</v>
      </c>
      <c r="G425" s="185" t="s">
        <v>297</v>
      </c>
      <c r="H425" s="203">
        <v>642.9</v>
      </c>
      <c r="I425" s="203">
        <v>1294.9</v>
      </c>
      <c r="J425" s="203"/>
    </row>
    <row r="426" spans="2:10" ht="12.75" customHeight="1">
      <c r="B426" s="230" t="s">
        <v>274</v>
      </c>
      <c r="C426" s="185" t="s">
        <v>212</v>
      </c>
      <c r="D426" s="185" t="s">
        <v>216</v>
      </c>
      <c r="E426" s="170" t="s">
        <v>418</v>
      </c>
      <c r="F426" s="231" t="s">
        <v>393</v>
      </c>
      <c r="G426" s="185" t="s">
        <v>333</v>
      </c>
      <c r="H426" s="203">
        <v>9284</v>
      </c>
      <c r="I426" s="203">
        <v>18716</v>
      </c>
      <c r="J426" s="203"/>
    </row>
    <row r="427" spans="2:10" ht="12.75" customHeight="1" hidden="1">
      <c r="B427" s="176" t="s">
        <v>277</v>
      </c>
      <c r="C427" s="117" t="s">
        <v>212</v>
      </c>
      <c r="D427" s="117" t="s">
        <v>216</v>
      </c>
      <c r="E427" s="190" t="s">
        <v>278</v>
      </c>
      <c r="F427" s="117"/>
      <c r="G427" s="117"/>
      <c r="H427" s="200">
        <f aca="true" t="shared" si="198" ref="H427:H430">H428</f>
        <v>0</v>
      </c>
      <c r="I427" s="163">
        <f aca="true" t="shared" si="199" ref="I427:I430">I428</f>
        <v>0</v>
      </c>
      <c r="J427" s="163">
        <f aca="true" t="shared" si="200" ref="J427:J430">J428</f>
        <v>0</v>
      </c>
    </row>
    <row r="428" spans="2:10" ht="28.5" customHeight="1" hidden="1">
      <c r="B428" s="176" t="s">
        <v>342</v>
      </c>
      <c r="C428" s="117" t="s">
        <v>212</v>
      </c>
      <c r="D428" s="117" t="s">
        <v>216</v>
      </c>
      <c r="E428" s="190" t="s">
        <v>343</v>
      </c>
      <c r="F428" s="117"/>
      <c r="G428" s="117"/>
      <c r="H428" s="163">
        <f t="shared" si="198"/>
        <v>0</v>
      </c>
      <c r="I428" s="163">
        <f t="shared" si="199"/>
        <v>0</v>
      </c>
      <c r="J428" s="163">
        <f t="shared" si="200"/>
        <v>0</v>
      </c>
    </row>
    <row r="429" spans="2:10" ht="12.75" customHeight="1" hidden="1">
      <c r="B429" s="177" t="s">
        <v>289</v>
      </c>
      <c r="C429" s="117" t="s">
        <v>212</v>
      </c>
      <c r="D429" s="117" t="s">
        <v>216</v>
      </c>
      <c r="E429" s="190" t="s">
        <v>343</v>
      </c>
      <c r="F429" s="117" t="s">
        <v>290</v>
      </c>
      <c r="G429" s="117"/>
      <c r="H429" s="163">
        <f t="shared" si="198"/>
        <v>0</v>
      </c>
      <c r="I429" s="163">
        <f t="shared" si="199"/>
        <v>0</v>
      </c>
      <c r="J429" s="163">
        <f t="shared" si="200"/>
        <v>0</v>
      </c>
    </row>
    <row r="430" spans="2:10" ht="12.75" customHeight="1" hidden="1">
      <c r="B430" s="177" t="s">
        <v>291</v>
      </c>
      <c r="C430" s="117" t="s">
        <v>212</v>
      </c>
      <c r="D430" s="117" t="s">
        <v>216</v>
      </c>
      <c r="E430" s="190" t="s">
        <v>343</v>
      </c>
      <c r="F430" s="117" t="s">
        <v>292</v>
      </c>
      <c r="G430" s="117"/>
      <c r="H430" s="163">
        <f t="shared" si="198"/>
        <v>0</v>
      </c>
      <c r="I430" s="163">
        <f t="shared" si="199"/>
        <v>0</v>
      </c>
      <c r="J430" s="163">
        <f t="shared" si="200"/>
        <v>0</v>
      </c>
    </row>
    <row r="431" spans="2:10" ht="12.75" customHeight="1" hidden="1">
      <c r="B431" s="174" t="s">
        <v>273</v>
      </c>
      <c r="C431" s="117" t="s">
        <v>212</v>
      </c>
      <c r="D431" s="117" t="s">
        <v>216</v>
      </c>
      <c r="E431" s="190" t="s">
        <v>343</v>
      </c>
      <c r="F431" s="117" t="s">
        <v>292</v>
      </c>
      <c r="G431" s="117" t="s">
        <v>297</v>
      </c>
      <c r="H431" s="163">
        <f>'Прил. 8'!I726</f>
        <v>0</v>
      </c>
      <c r="I431" s="163">
        <f>'Прил. 8'!J726</f>
        <v>0</v>
      </c>
      <c r="J431" s="163">
        <f>'Прил. 8'!K726</f>
        <v>0</v>
      </c>
    </row>
    <row r="432" spans="2:12" ht="26.25" customHeight="1">
      <c r="B432" s="174" t="s">
        <v>419</v>
      </c>
      <c r="C432" s="117" t="s">
        <v>212</v>
      </c>
      <c r="D432" s="117" t="s">
        <v>216</v>
      </c>
      <c r="E432" s="170" t="s">
        <v>420</v>
      </c>
      <c r="F432" s="117"/>
      <c r="G432" s="117"/>
      <c r="H432" s="163">
        <f aca="true" t="shared" si="201" ref="H432:H434">H433</f>
        <v>111</v>
      </c>
      <c r="I432" s="163">
        <f aca="true" t="shared" si="202" ref="I432:I434">I433</f>
        <v>0</v>
      </c>
      <c r="J432" s="163">
        <f aca="true" t="shared" si="203" ref="J432:J434">J433</f>
        <v>0</v>
      </c>
      <c r="L432" s="232"/>
    </row>
    <row r="433" spans="2:10" ht="15.75" customHeight="1">
      <c r="B433" s="167" t="s">
        <v>359</v>
      </c>
      <c r="C433" s="117" t="s">
        <v>212</v>
      </c>
      <c r="D433" s="117" t="s">
        <v>216</v>
      </c>
      <c r="E433" s="170" t="s">
        <v>420</v>
      </c>
      <c r="F433" s="117" t="s">
        <v>360</v>
      </c>
      <c r="G433" s="117"/>
      <c r="H433" s="163">
        <f t="shared" si="201"/>
        <v>111</v>
      </c>
      <c r="I433" s="163">
        <f t="shared" si="202"/>
        <v>0</v>
      </c>
      <c r="J433" s="163">
        <f t="shared" si="203"/>
        <v>0</v>
      </c>
    </row>
    <row r="434" spans="2:10" ht="14.25" customHeight="1">
      <c r="B434" s="174" t="s">
        <v>156</v>
      </c>
      <c r="C434" s="117" t="s">
        <v>212</v>
      </c>
      <c r="D434" s="117" t="s">
        <v>216</v>
      </c>
      <c r="E434" s="170" t="s">
        <v>420</v>
      </c>
      <c r="F434" s="117" t="s">
        <v>376</v>
      </c>
      <c r="G434" s="117"/>
      <c r="H434" s="163">
        <f t="shared" si="201"/>
        <v>111</v>
      </c>
      <c r="I434" s="163">
        <f t="shared" si="202"/>
        <v>0</v>
      </c>
      <c r="J434" s="163">
        <f t="shared" si="203"/>
        <v>0</v>
      </c>
    </row>
    <row r="435" spans="2:10" ht="15.75" customHeight="1">
      <c r="B435" s="177" t="s">
        <v>274</v>
      </c>
      <c r="C435" s="117" t="s">
        <v>212</v>
      </c>
      <c r="D435" s="117" t="s">
        <v>216</v>
      </c>
      <c r="E435" s="170" t="s">
        <v>420</v>
      </c>
      <c r="F435" s="117" t="s">
        <v>376</v>
      </c>
      <c r="G435" s="117" t="s">
        <v>333</v>
      </c>
      <c r="H435" s="163">
        <f>'Прил. 8'!I588</f>
        <v>111</v>
      </c>
      <c r="I435" s="163">
        <f>'Прил. 8'!J588</f>
        <v>0</v>
      </c>
      <c r="J435" s="163">
        <f>'Прил. 8'!K588</f>
        <v>0</v>
      </c>
    </row>
    <row r="436" spans="2:10" ht="15.75" customHeight="1" hidden="1">
      <c r="B436" s="176" t="s">
        <v>421</v>
      </c>
      <c r="C436" s="117" t="s">
        <v>212</v>
      </c>
      <c r="D436" s="117" t="s">
        <v>216</v>
      </c>
      <c r="E436" s="117" t="s">
        <v>422</v>
      </c>
      <c r="F436" s="117"/>
      <c r="G436" s="117"/>
      <c r="H436" s="118">
        <f aca="true" t="shared" si="204" ref="H436:H439">H437</f>
        <v>0</v>
      </c>
      <c r="I436" s="163"/>
      <c r="J436" s="163"/>
    </row>
    <row r="437" spans="2:10" ht="28.5" customHeight="1" hidden="1">
      <c r="B437" s="176" t="s">
        <v>412</v>
      </c>
      <c r="C437" s="117" t="s">
        <v>212</v>
      </c>
      <c r="D437" s="117" t="s">
        <v>216</v>
      </c>
      <c r="E437" s="117" t="s">
        <v>422</v>
      </c>
      <c r="F437" s="117"/>
      <c r="G437" s="117"/>
      <c r="H437" s="118">
        <f t="shared" si="204"/>
        <v>0</v>
      </c>
      <c r="I437" s="163"/>
      <c r="J437" s="163"/>
    </row>
    <row r="438" spans="2:10" ht="15.75" customHeight="1" hidden="1">
      <c r="B438" s="177" t="s">
        <v>289</v>
      </c>
      <c r="C438" s="117" t="s">
        <v>212</v>
      </c>
      <c r="D438" s="117" t="s">
        <v>216</v>
      </c>
      <c r="E438" s="117" t="s">
        <v>422</v>
      </c>
      <c r="F438" s="117" t="s">
        <v>290</v>
      </c>
      <c r="G438" s="117"/>
      <c r="H438" s="118">
        <f t="shared" si="204"/>
        <v>0</v>
      </c>
      <c r="I438" s="163"/>
      <c r="J438" s="163"/>
    </row>
    <row r="439" spans="2:10" ht="15.75" customHeight="1" hidden="1">
      <c r="B439" s="177" t="s">
        <v>291</v>
      </c>
      <c r="C439" s="117" t="s">
        <v>212</v>
      </c>
      <c r="D439" s="117" t="s">
        <v>216</v>
      </c>
      <c r="E439" s="117" t="s">
        <v>422</v>
      </c>
      <c r="F439" s="117" t="s">
        <v>292</v>
      </c>
      <c r="G439" s="117"/>
      <c r="H439" s="118">
        <f t="shared" si="204"/>
        <v>0</v>
      </c>
      <c r="I439" s="163"/>
      <c r="J439" s="163"/>
    </row>
    <row r="440" spans="2:10" ht="15.75" customHeight="1" hidden="1">
      <c r="B440" s="174" t="s">
        <v>273</v>
      </c>
      <c r="C440" s="117" t="s">
        <v>212</v>
      </c>
      <c r="D440" s="117" t="s">
        <v>216</v>
      </c>
      <c r="E440" s="117" t="s">
        <v>422</v>
      </c>
      <c r="F440" s="117" t="s">
        <v>292</v>
      </c>
      <c r="G440" s="117" t="s">
        <v>297</v>
      </c>
      <c r="H440" s="118"/>
      <c r="I440" s="163"/>
      <c r="J440" s="163"/>
    </row>
    <row r="441" spans="2:10" ht="12.75" customHeight="1">
      <c r="B441" s="233" t="s">
        <v>217</v>
      </c>
      <c r="C441" s="166" t="s">
        <v>212</v>
      </c>
      <c r="D441" s="166" t="s">
        <v>218</v>
      </c>
      <c r="E441" s="190"/>
      <c r="F441" s="117"/>
      <c r="G441" s="117"/>
      <c r="H441" s="234">
        <f>H487+H492+H456+H478+H499+H442+H473</f>
        <v>4834.5</v>
      </c>
      <c r="I441" s="234">
        <f>I487+I492+I456+I478+I499+I442+I473</f>
        <v>2950.3</v>
      </c>
      <c r="J441" s="234">
        <f>J487+J492+J456+J478+J499+J442+J473</f>
        <v>0</v>
      </c>
    </row>
    <row r="442" spans="2:10" ht="28.5" customHeight="1">
      <c r="B442" s="235" t="s">
        <v>423</v>
      </c>
      <c r="C442" s="116" t="s">
        <v>212</v>
      </c>
      <c r="D442" s="116" t="s">
        <v>218</v>
      </c>
      <c r="E442" s="18" t="s">
        <v>424</v>
      </c>
      <c r="F442" s="116"/>
      <c r="G442" s="116"/>
      <c r="H442" s="162">
        <f>H443</f>
        <v>0</v>
      </c>
      <c r="I442" s="162">
        <f>I443</f>
        <v>10.3</v>
      </c>
      <c r="J442" s="162">
        <f>J443</f>
        <v>0</v>
      </c>
    </row>
    <row r="443" spans="2:10" ht="12.75" customHeight="1">
      <c r="B443" s="197" t="s">
        <v>425</v>
      </c>
      <c r="C443" s="117" t="s">
        <v>212</v>
      </c>
      <c r="D443" s="117" t="s">
        <v>218</v>
      </c>
      <c r="E443" s="196" t="s">
        <v>426</v>
      </c>
      <c r="F443" s="117"/>
      <c r="G443" s="117"/>
      <c r="H443" s="163">
        <f>H444+H450</f>
        <v>0</v>
      </c>
      <c r="I443" s="163">
        <f>I444+I450</f>
        <v>10.3</v>
      </c>
      <c r="J443" s="163">
        <f>J444+J450</f>
        <v>0</v>
      </c>
    </row>
    <row r="444" spans="2:10" ht="12.75" customHeight="1">
      <c r="B444" s="174" t="s">
        <v>427</v>
      </c>
      <c r="C444" s="117" t="s">
        <v>212</v>
      </c>
      <c r="D444" s="117" t="s">
        <v>218</v>
      </c>
      <c r="E444" s="196" t="s">
        <v>428</v>
      </c>
      <c r="F444" s="117"/>
      <c r="G444" s="117"/>
      <c r="H444" s="163">
        <f aca="true" t="shared" si="205" ref="H444:H445">H445</f>
        <v>0</v>
      </c>
      <c r="I444" s="163">
        <f aca="true" t="shared" si="206" ref="I444:I445">I445</f>
        <v>3</v>
      </c>
      <c r="J444" s="163">
        <f aca="true" t="shared" si="207" ref="J444:J445">J445</f>
        <v>0</v>
      </c>
    </row>
    <row r="445" spans="2:10" ht="12.75" customHeight="1">
      <c r="B445" s="177" t="s">
        <v>289</v>
      </c>
      <c r="C445" s="117" t="s">
        <v>212</v>
      </c>
      <c r="D445" s="117" t="s">
        <v>218</v>
      </c>
      <c r="E445" s="196" t="s">
        <v>428</v>
      </c>
      <c r="F445" s="117" t="s">
        <v>290</v>
      </c>
      <c r="G445" s="117"/>
      <c r="H445" s="163">
        <f t="shared" si="205"/>
        <v>0</v>
      </c>
      <c r="I445" s="163">
        <f t="shared" si="206"/>
        <v>3</v>
      </c>
      <c r="J445" s="163">
        <f t="shared" si="207"/>
        <v>0</v>
      </c>
    </row>
    <row r="446" spans="2:10" ht="12.75" customHeight="1">
      <c r="B446" s="177" t="s">
        <v>291</v>
      </c>
      <c r="C446" s="117" t="s">
        <v>212</v>
      </c>
      <c r="D446" s="117" t="s">
        <v>218</v>
      </c>
      <c r="E446" s="196" t="s">
        <v>428</v>
      </c>
      <c r="F446" s="117" t="s">
        <v>292</v>
      </c>
      <c r="G446" s="117"/>
      <c r="H446" s="163">
        <f>H447+H448+H449</f>
        <v>0</v>
      </c>
      <c r="I446" s="163">
        <f>I447+I448+I449</f>
        <v>3</v>
      </c>
      <c r="J446" s="163">
        <f>J447+J448+J449</f>
        <v>0</v>
      </c>
    </row>
    <row r="447" spans="2:10" ht="12.75" customHeight="1">
      <c r="B447" s="174" t="s">
        <v>273</v>
      </c>
      <c r="C447" s="117" t="s">
        <v>212</v>
      </c>
      <c r="D447" s="117" t="s">
        <v>218</v>
      </c>
      <c r="E447" s="196" t="s">
        <v>428</v>
      </c>
      <c r="F447" s="117" t="s">
        <v>292</v>
      </c>
      <c r="G447" s="117" t="s">
        <v>297</v>
      </c>
      <c r="H447" s="163">
        <f>'Прил. 8'!I389</f>
        <v>0</v>
      </c>
      <c r="I447" s="163">
        <f>'Прил. 8'!J389</f>
        <v>3</v>
      </c>
      <c r="J447" s="163">
        <f>'Прил. 8'!K389</f>
        <v>0</v>
      </c>
    </row>
    <row r="448" spans="2:10" ht="12.75" customHeight="1">
      <c r="B448" s="174" t="s">
        <v>274</v>
      </c>
      <c r="C448" s="117" t="s">
        <v>212</v>
      </c>
      <c r="D448" s="117" t="s">
        <v>218</v>
      </c>
      <c r="E448" s="196" t="s">
        <v>428</v>
      </c>
      <c r="F448" s="117" t="s">
        <v>292</v>
      </c>
      <c r="G448" s="117" t="s">
        <v>333</v>
      </c>
      <c r="H448" s="163">
        <f>'Прил. 8'!I390</f>
        <v>0</v>
      </c>
      <c r="I448" s="163">
        <f>'Прил. 8'!J390</f>
        <v>0</v>
      </c>
      <c r="J448" s="163">
        <f>'Прил. 8'!K390</f>
        <v>0</v>
      </c>
    </row>
    <row r="449" spans="2:10" ht="12.75" customHeight="1">
      <c r="B449" s="174" t="s">
        <v>275</v>
      </c>
      <c r="C449" s="117" t="s">
        <v>212</v>
      </c>
      <c r="D449" s="117" t="s">
        <v>218</v>
      </c>
      <c r="E449" s="196" t="s">
        <v>428</v>
      </c>
      <c r="F449" s="117" t="s">
        <v>292</v>
      </c>
      <c r="G449" s="117" t="s">
        <v>307</v>
      </c>
      <c r="H449" s="163">
        <f>'Прил. 8'!I391</f>
        <v>0</v>
      </c>
      <c r="I449" s="163">
        <f>'Прил. 8'!J391</f>
        <v>0</v>
      </c>
      <c r="J449" s="163">
        <f>'Прил. 8'!K391</f>
        <v>0</v>
      </c>
    </row>
    <row r="450" spans="2:10" ht="12.75" customHeight="1">
      <c r="B450" s="174" t="s">
        <v>429</v>
      </c>
      <c r="C450" s="117" t="s">
        <v>212</v>
      </c>
      <c r="D450" s="117" t="s">
        <v>218</v>
      </c>
      <c r="E450" s="196" t="s">
        <v>430</v>
      </c>
      <c r="F450" s="117"/>
      <c r="G450" s="117"/>
      <c r="H450" s="163">
        <f aca="true" t="shared" si="208" ref="H450:H451">H451</f>
        <v>0</v>
      </c>
      <c r="I450" s="163">
        <f aca="true" t="shared" si="209" ref="I450:I451">I451</f>
        <v>7.3</v>
      </c>
      <c r="J450" s="163">
        <f aca="true" t="shared" si="210" ref="J450:J451">J451</f>
        <v>0</v>
      </c>
    </row>
    <row r="451" spans="2:10" ht="12.75" customHeight="1">
      <c r="B451" s="177" t="s">
        <v>289</v>
      </c>
      <c r="C451" s="117" t="s">
        <v>212</v>
      </c>
      <c r="D451" s="117" t="s">
        <v>218</v>
      </c>
      <c r="E451" s="196" t="s">
        <v>430</v>
      </c>
      <c r="F451" s="117" t="s">
        <v>290</v>
      </c>
      <c r="G451" s="117"/>
      <c r="H451" s="163">
        <f t="shared" si="208"/>
        <v>0</v>
      </c>
      <c r="I451" s="163">
        <f t="shared" si="209"/>
        <v>7.3</v>
      </c>
      <c r="J451" s="163">
        <f t="shared" si="210"/>
        <v>0</v>
      </c>
    </row>
    <row r="452" spans="2:10" ht="12.75" customHeight="1">
      <c r="B452" s="177" t="s">
        <v>291</v>
      </c>
      <c r="C452" s="117" t="s">
        <v>212</v>
      </c>
      <c r="D452" s="117" t="s">
        <v>218</v>
      </c>
      <c r="E452" s="196" t="s">
        <v>430</v>
      </c>
      <c r="F452" s="117" t="s">
        <v>292</v>
      </c>
      <c r="G452" s="117"/>
      <c r="H452" s="163">
        <f>H453+H454+H455</f>
        <v>0</v>
      </c>
      <c r="I452" s="163">
        <f>I453+I454+I455</f>
        <v>7.3</v>
      </c>
      <c r="J452" s="163">
        <f>J453+J454+J455</f>
        <v>0</v>
      </c>
    </row>
    <row r="453" spans="2:10" ht="12.75" customHeight="1">
      <c r="B453" s="174" t="s">
        <v>273</v>
      </c>
      <c r="C453" s="117" t="s">
        <v>212</v>
      </c>
      <c r="D453" s="117" t="s">
        <v>218</v>
      </c>
      <c r="E453" s="196" t="s">
        <v>430</v>
      </c>
      <c r="F453" s="117" t="s">
        <v>292</v>
      </c>
      <c r="G453" s="117" t="s">
        <v>297</v>
      </c>
      <c r="H453" s="163">
        <f>'Прил. 8'!I395</f>
        <v>0</v>
      </c>
      <c r="I453" s="163">
        <f>'Прил. 8'!J395</f>
        <v>7.3</v>
      </c>
      <c r="J453" s="163">
        <f>'Прил. 8'!K395</f>
        <v>0</v>
      </c>
    </row>
    <row r="454" spans="2:10" ht="12.75" customHeight="1">
      <c r="B454" s="174" t="s">
        <v>274</v>
      </c>
      <c r="C454" s="117" t="s">
        <v>212</v>
      </c>
      <c r="D454" s="117" t="s">
        <v>218</v>
      </c>
      <c r="E454" s="196" t="s">
        <v>430</v>
      </c>
      <c r="F454" s="117" t="s">
        <v>292</v>
      </c>
      <c r="G454" s="117" t="s">
        <v>333</v>
      </c>
      <c r="H454" s="163">
        <f>'Прил. 8'!I396</f>
        <v>0</v>
      </c>
      <c r="I454" s="163">
        <f>'Прил. 8'!J396</f>
        <v>0</v>
      </c>
      <c r="J454" s="163">
        <f>'Прил. 8'!K396</f>
        <v>0</v>
      </c>
    </row>
    <row r="455" spans="2:10" ht="12.75" customHeight="1">
      <c r="B455" s="174" t="s">
        <v>275</v>
      </c>
      <c r="C455" s="117" t="s">
        <v>212</v>
      </c>
      <c r="D455" s="117" t="s">
        <v>218</v>
      </c>
      <c r="E455" s="196" t="s">
        <v>430</v>
      </c>
      <c r="F455" s="117" t="s">
        <v>292</v>
      </c>
      <c r="G455" s="117" t="s">
        <v>307</v>
      </c>
      <c r="H455" s="163">
        <f>'Прил. 8'!I397</f>
        <v>0</v>
      </c>
      <c r="I455" s="163">
        <f>'Прил. 8'!J397</f>
        <v>0</v>
      </c>
      <c r="J455" s="163">
        <f>'Прил. 8'!K397</f>
        <v>0</v>
      </c>
    </row>
    <row r="456" spans="2:12" ht="28.5" customHeight="1">
      <c r="B456" s="236" t="s">
        <v>431</v>
      </c>
      <c r="C456" s="117" t="s">
        <v>212</v>
      </c>
      <c r="D456" s="117" t="s">
        <v>218</v>
      </c>
      <c r="E456" s="196" t="s">
        <v>432</v>
      </c>
      <c r="F456" s="117"/>
      <c r="G456" s="117"/>
      <c r="H456" s="118">
        <f>H468+H461+H457</f>
        <v>1494.7</v>
      </c>
      <c r="I456" s="163">
        <v>0</v>
      </c>
      <c r="J456" s="163">
        <v>0</v>
      </c>
      <c r="L456" s="232"/>
    </row>
    <row r="457" spans="2:10" ht="15.75" customHeight="1">
      <c r="B457" s="192" t="s">
        <v>301</v>
      </c>
      <c r="C457" s="117" t="s">
        <v>212</v>
      </c>
      <c r="D457" s="117" t="s">
        <v>218</v>
      </c>
      <c r="E457" s="196" t="s">
        <v>433</v>
      </c>
      <c r="F457" s="117"/>
      <c r="G457" s="117"/>
      <c r="H457" s="118">
        <f aca="true" t="shared" si="211" ref="H457:H459">H458</f>
        <v>1494.7</v>
      </c>
      <c r="I457" s="118">
        <f aca="true" t="shared" si="212" ref="I457:I459">I458</f>
        <v>0</v>
      </c>
      <c r="J457" s="118">
        <f aca="true" t="shared" si="213" ref="J457:J459">J458</f>
        <v>0</v>
      </c>
    </row>
    <row r="458" spans="2:10" ht="15.75" customHeight="1">
      <c r="B458" s="177" t="s">
        <v>289</v>
      </c>
      <c r="C458" s="117" t="s">
        <v>212</v>
      </c>
      <c r="D458" s="117" t="s">
        <v>218</v>
      </c>
      <c r="E458" s="196" t="s">
        <v>433</v>
      </c>
      <c r="F458" s="117" t="s">
        <v>290</v>
      </c>
      <c r="G458" s="117"/>
      <c r="H458" s="118">
        <f t="shared" si="211"/>
        <v>1494.7</v>
      </c>
      <c r="I458" s="118">
        <f t="shared" si="212"/>
        <v>0</v>
      </c>
      <c r="J458" s="118">
        <f t="shared" si="213"/>
        <v>0</v>
      </c>
    </row>
    <row r="459" spans="2:10" ht="15.75" customHeight="1">
      <c r="B459" s="177" t="s">
        <v>291</v>
      </c>
      <c r="C459" s="117" t="s">
        <v>212</v>
      </c>
      <c r="D459" s="117" t="s">
        <v>218</v>
      </c>
      <c r="E459" s="196" t="s">
        <v>433</v>
      </c>
      <c r="F459" s="117" t="s">
        <v>292</v>
      </c>
      <c r="G459" s="117"/>
      <c r="H459" s="118">
        <f t="shared" si="211"/>
        <v>1494.7</v>
      </c>
      <c r="I459" s="118">
        <f t="shared" si="212"/>
        <v>0</v>
      </c>
      <c r="J459" s="118">
        <f t="shared" si="213"/>
        <v>0</v>
      </c>
    </row>
    <row r="460" spans="2:10" ht="15.75" customHeight="1">
      <c r="B460" s="174" t="s">
        <v>274</v>
      </c>
      <c r="C460" s="117" t="s">
        <v>212</v>
      </c>
      <c r="D460" s="117" t="s">
        <v>218</v>
      </c>
      <c r="E460" s="196" t="s">
        <v>433</v>
      </c>
      <c r="F460" s="117" t="s">
        <v>292</v>
      </c>
      <c r="G460" s="117" t="s">
        <v>333</v>
      </c>
      <c r="H460" s="118">
        <f>'Прил. 8'!I366</f>
        <v>1494.7</v>
      </c>
      <c r="I460" s="118">
        <f>'Прил. 8'!J366</f>
        <v>0</v>
      </c>
      <c r="J460" s="118">
        <f>'Прил. 8'!K366</f>
        <v>0</v>
      </c>
    </row>
    <row r="461" spans="2:10" ht="15.75" customHeight="1" hidden="1">
      <c r="B461" s="192" t="s">
        <v>301</v>
      </c>
      <c r="C461" s="117" t="s">
        <v>212</v>
      </c>
      <c r="D461" s="117" t="s">
        <v>218</v>
      </c>
      <c r="E461" s="196" t="s">
        <v>434</v>
      </c>
      <c r="F461" s="117"/>
      <c r="G461" s="117"/>
      <c r="H461" s="118">
        <f>H462+H465</f>
        <v>0</v>
      </c>
      <c r="I461" s="118">
        <f>I462+I465</f>
        <v>0</v>
      </c>
      <c r="J461" s="118">
        <f>J462+J465</f>
        <v>0</v>
      </c>
    </row>
    <row r="462" spans="2:10" ht="15.75" customHeight="1" hidden="1">
      <c r="B462" s="177" t="s">
        <v>289</v>
      </c>
      <c r="C462" s="117" t="s">
        <v>212</v>
      </c>
      <c r="D462" s="117" t="s">
        <v>218</v>
      </c>
      <c r="E462" s="196" t="s">
        <v>434</v>
      </c>
      <c r="F462" s="117" t="s">
        <v>290</v>
      </c>
      <c r="G462" s="117"/>
      <c r="H462" s="118">
        <f aca="true" t="shared" si="214" ref="H462:H463">H463</f>
        <v>0</v>
      </c>
      <c r="I462" s="118">
        <f aca="true" t="shared" si="215" ref="I462:I463">I463</f>
        <v>0</v>
      </c>
      <c r="J462" s="118">
        <f aca="true" t="shared" si="216" ref="J462:J463">J463</f>
        <v>0</v>
      </c>
    </row>
    <row r="463" spans="2:10" ht="15.75" customHeight="1" hidden="1">
      <c r="B463" s="177" t="s">
        <v>291</v>
      </c>
      <c r="C463" s="117" t="s">
        <v>212</v>
      </c>
      <c r="D463" s="117" t="s">
        <v>218</v>
      </c>
      <c r="E463" s="196" t="s">
        <v>434</v>
      </c>
      <c r="F463" s="117" t="s">
        <v>292</v>
      </c>
      <c r="G463" s="117"/>
      <c r="H463" s="118">
        <f t="shared" si="214"/>
        <v>0</v>
      </c>
      <c r="I463" s="118">
        <f t="shared" si="215"/>
        <v>0</v>
      </c>
      <c r="J463" s="118">
        <f t="shared" si="216"/>
        <v>0</v>
      </c>
    </row>
    <row r="464" spans="2:10" ht="15.75" customHeight="1" hidden="1">
      <c r="B464" s="174" t="s">
        <v>273</v>
      </c>
      <c r="C464" s="117" t="s">
        <v>212</v>
      </c>
      <c r="D464" s="117" t="s">
        <v>218</v>
      </c>
      <c r="E464" s="196" t="s">
        <v>434</v>
      </c>
      <c r="F464" s="117" t="s">
        <v>292</v>
      </c>
      <c r="G464" s="117" t="s">
        <v>297</v>
      </c>
      <c r="H464" s="118">
        <f>'Прил. 8'!I370</f>
        <v>0</v>
      </c>
      <c r="I464" s="118">
        <f>'Прил. 8'!J370</f>
        <v>0</v>
      </c>
      <c r="J464" s="118">
        <f>'Прил. 8'!K370</f>
        <v>0</v>
      </c>
    </row>
    <row r="465" spans="2:10" ht="15.75" customHeight="1" hidden="1">
      <c r="B465" s="177" t="s">
        <v>293</v>
      </c>
      <c r="C465" s="117" t="s">
        <v>212</v>
      </c>
      <c r="D465" s="117" t="s">
        <v>218</v>
      </c>
      <c r="E465" s="196" t="s">
        <v>434</v>
      </c>
      <c r="F465" s="117" t="s">
        <v>294</v>
      </c>
      <c r="G465" s="117"/>
      <c r="H465" s="118">
        <f aca="true" t="shared" si="217" ref="H465:H466">H466</f>
        <v>0</v>
      </c>
      <c r="I465" s="118">
        <f aca="true" t="shared" si="218" ref="I465:I466">I466</f>
        <v>0</v>
      </c>
      <c r="J465" s="118">
        <f aca="true" t="shared" si="219" ref="J465:J466">J466</f>
        <v>0</v>
      </c>
    </row>
    <row r="466" spans="2:10" ht="15.75" customHeight="1" hidden="1">
      <c r="B466" s="199" t="s">
        <v>345</v>
      </c>
      <c r="C466" s="117" t="s">
        <v>212</v>
      </c>
      <c r="D466" s="117" t="s">
        <v>218</v>
      </c>
      <c r="E466" s="196" t="s">
        <v>434</v>
      </c>
      <c r="F466" s="117" t="s">
        <v>346</v>
      </c>
      <c r="G466" s="117"/>
      <c r="H466" s="118">
        <f t="shared" si="217"/>
        <v>0</v>
      </c>
      <c r="I466" s="118">
        <f t="shared" si="218"/>
        <v>0</v>
      </c>
      <c r="J466" s="118">
        <f t="shared" si="219"/>
        <v>0</v>
      </c>
    </row>
    <row r="467" spans="2:10" ht="15.75" customHeight="1" hidden="1">
      <c r="B467" s="174" t="s">
        <v>273</v>
      </c>
      <c r="C467" s="117" t="s">
        <v>212</v>
      </c>
      <c r="D467" s="117" t="s">
        <v>218</v>
      </c>
      <c r="E467" s="196" t="s">
        <v>434</v>
      </c>
      <c r="F467" s="117" t="s">
        <v>346</v>
      </c>
      <c r="G467" s="117" t="s">
        <v>297</v>
      </c>
      <c r="H467" s="118">
        <f>'Прил. 8'!I373</f>
        <v>0</v>
      </c>
      <c r="I467" s="118">
        <f>'Прил. 8'!J373</f>
        <v>0</v>
      </c>
      <c r="J467" s="118">
        <f>'Прил. 8'!K373</f>
        <v>0</v>
      </c>
    </row>
    <row r="468" spans="2:10" ht="12.75" customHeight="1" hidden="1">
      <c r="B468" s="192" t="s">
        <v>301</v>
      </c>
      <c r="C468" s="117" t="s">
        <v>212</v>
      </c>
      <c r="D468" s="117" t="s">
        <v>218</v>
      </c>
      <c r="E468" s="196" t="s">
        <v>435</v>
      </c>
      <c r="F468" s="117"/>
      <c r="G468" s="117"/>
      <c r="H468" s="118">
        <f aca="true" t="shared" si="220" ref="H468:H469">H469</f>
        <v>0</v>
      </c>
      <c r="I468" s="163">
        <v>0</v>
      </c>
      <c r="J468" s="163">
        <v>0</v>
      </c>
    </row>
    <row r="469" spans="2:10" ht="12.75" customHeight="1" hidden="1">
      <c r="B469" s="177" t="s">
        <v>289</v>
      </c>
      <c r="C469" s="117" t="s">
        <v>212</v>
      </c>
      <c r="D469" s="117" t="s">
        <v>218</v>
      </c>
      <c r="E469" s="196" t="s">
        <v>435</v>
      </c>
      <c r="F469" s="117" t="s">
        <v>290</v>
      </c>
      <c r="G469" s="117"/>
      <c r="H469" s="118">
        <f t="shared" si="220"/>
        <v>0</v>
      </c>
      <c r="I469" s="163">
        <v>0</v>
      </c>
      <c r="J469" s="163">
        <v>0</v>
      </c>
    </row>
    <row r="470" spans="2:10" ht="12.75" customHeight="1" hidden="1">
      <c r="B470" s="177" t="s">
        <v>291</v>
      </c>
      <c r="C470" s="117" t="s">
        <v>212</v>
      </c>
      <c r="D470" s="117" t="s">
        <v>218</v>
      </c>
      <c r="E470" s="196" t="s">
        <v>435</v>
      </c>
      <c r="F470" s="117" t="s">
        <v>292</v>
      </c>
      <c r="G470" s="117"/>
      <c r="H470" s="118">
        <f>H471+H472</f>
        <v>0</v>
      </c>
      <c r="I470" s="163">
        <v>0</v>
      </c>
      <c r="J470" s="163">
        <v>0</v>
      </c>
    </row>
    <row r="471" spans="2:10" ht="12.75" customHeight="1" hidden="1">
      <c r="B471" s="174" t="s">
        <v>273</v>
      </c>
      <c r="C471" s="117" t="s">
        <v>212</v>
      </c>
      <c r="D471" s="117" t="s">
        <v>218</v>
      </c>
      <c r="E471" s="196" t="s">
        <v>435</v>
      </c>
      <c r="F471" s="117" t="s">
        <v>292</v>
      </c>
      <c r="G471" s="117" t="s">
        <v>297</v>
      </c>
      <c r="H471" s="118">
        <f>'Прил. 8'!I377</f>
        <v>0</v>
      </c>
      <c r="I471" s="118">
        <f>'Прил. 8'!J377</f>
        <v>0</v>
      </c>
      <c r="J471" s="118">
        <f>'Прил. 8'!K377</f>
        <v>0</v>
      </c>
    </row>
    <row r="472" spans="2:10" ht="12.75" customHeight="1" hidden="1">
      <c r="B472" s="174" t="s">
        <v>274</v>
      </c>
      <c r="C472" s="117" t="s">
        <v>212</v>
      </c>
      <c r="D472" s="117" t="s">
        <v>218</v>
      </c>
      <c r="E472" s="196" t="s">
        <v>435</v>
      </c>
      <c r="F472" s="117" t="s">
        <v>292</v>
      </c>
      <c r="G472" s="117" t="s">
        <v>333</v>
      </c>
      <c r="H472" s="118">
        <f>'Прил. 8'!I378</f>
        <v>0</v>
      </c>
      <c r="I472" s="118">
        <f>'Прил. 8'!J378</f>
        <v>0</v>
      </c>
      <c r="J472" s="118">
        <f>'Прил. 8'!K378</f>
        <v>0</v>
      </c>
    </row>
    <row r="473" spans="2:12" ht="28.5">
      <c r="B473" s="164">
        <f>'Прил. 8'!B728</f>
        <v>0</v>
      </c>
      <c r="C473" s="189" t="s">
        <v>212</v>
      </c>
      <c r="D473" s="189" t="s">
        <v>218</v>
      </c>
      <c r="E473" s="237" t="s">
        <v>436</v>
      </c>
      <c r="F473" s="230"/>
      <c r="G473" s="230"/>
      <c r="H473" s="238">
        <f aca="true" t="shared" si="221" ref="H473:H476">H474</f>
        <v>20.1</v>
      </c>
      <c r="I473" s="238">
        <f aca="true" t="shared" si="222" ref="I473:I476">I474</f>
        <v>0</v>
      </c>
      <c r="J473" s="238">
        <f aca="true" t="shared" si="223" ref="J473:J476">J474</f>
        <v>0</v>
      </c>
      <c r="L473" s="239"/>
    </row>
    <row r="474" spans="2:10" ht="15.75">
      <c r="B474" s="174" t="s">
        <v>437</v>
      </c>
      <c r="C474" s="117" t="s">
        <v>212</v>
      </c>
      <c r="D474" s="117" t="s">
        <v>218</v>
      </c>
      <c r="E474" s="237" t="s">
        <v>436</v>
      </c>
      <c r="F474" s="117"/>
      <c r="G474" s="117"/>
      <c r="H474" s="118">
        <f t="shared" si="221"/>
        <v>20.1</v>
      </c>
      <c r="I474" s="118">
        <f t="shared" si="222"/>
        <v>0</v>
      </c>
      <c r="J474" s="118">
        <f t="shared" si="223"/>
        <v>0</v>
      </c>
    </row>
    <row r="475" spans="2:10" ht="15.75" customHeight="1">
      <c r="B475" s="174" t="s">
        <v>289</v>
      </c>
      <c r="C475" s="117" t="s">
        <v>212</v>
      </c>
      <c r="D475" s="117" t="s">
        <v>218</v>
      </c>
      <c r="E475" s="237" t="s">
        <v>436</v>
      </c>
      <c r="F475" s="117" t="s">
        <v>290</v>
      </c>
      <c r="G475" s="117"/>
      <c r="H475" s="118">
        <f t="shared" si="221"/>
        <v>20.1</v>
      </c>
      <c r="I475" s="118">
        <f t="shared" si="222"/>
        <v>0</v>
      </c>
      <c r="J475" s="118">
        <f t="shared" si="223"/>
        <v>0</v>
      </c>
    </row>
    <row r="476" spans="2:10" ht="12.75" customHeight="1">
      <c r="B476" s="174" t="s">
        <v>291</v>
      </c>
      <c r="C476" s="117" t="s">
        <v>212</v>
      </c>
      <c r="D476" s="117" t="s">
        <v>218</v>
      </c>
      <c r="E476" s="237" t="s">
        <v>436</v>
      </c>
      <c r="F476" s="117" t="s">
        <v>292</v>
      </c>
      <c r="G476" s="117"/>
      <c r="H476" s="118">
        <f t="shared" si="221"/>
        <v>20.1</v>
      </c>
      <c r="I476" s="118">
        <f t="shared" si="222"/>
        <v>0</v>
      </c>
      <c r="J476" s="118">
        <f t="shared" si="223"/>
        <v>0</v>
      </c>
    </row>
    <row r="477" spans="2:10" ht="12.75" customHeight="1">
      <c r="B477" s="174" t="s">
        <v>273</v>
      </c>
      <c r="C477" s="117" t="s">
        <v>212</v>
      </c>
      <c r="D477" s="117" t="s">
        <v>218</v>
      </c>
      <c r="E477" s="237" t="s">
        <v>436</v>
      </c>
      <c r="F477" s="117" t="s">
        <v>438</v>
      </c>
      <c r="G477" s="117" t="s">
        <v>297</v>
      </c>
      <c r="H477" s="118">
        <f>'Прил. 8'!I732</f>
        <v>20.1</v>
      </c>
      <c r="I477" s="118">
        <f>'Прил. 8'!J732</f>
        <v>0</v>
      </c>
      <c r="J477" s="118">
        <f>'Прил. 8'!K732</f>
        <v>0</v>
      </c>
    </row>
    <row r="478" spans="2:10" ht="12.75" customHeight="1">
      <c r="B478" s="216" t="s">
        <v>277</v>
      </c>
      <c r="C478" s="117" t="s">
        <v>212</v>
      </c>
      <c r="D478" s="117" t="s">
        <v>218</v>
      </c>
      <c r="E478" s="196" t="s">
        <v>278</v>
      </c>
      <c r="F478" s="117"/>
      <c r="G478" s="117"/>
      <c r="H478" s="118">
        <f>H483+H479</f>
        <v>2469.7</v>
      </c>
      <c r="I478" s="118">
        <f>I483+I479</f>
        <v>2940</v>
      </c>
      <c r="J478" s="118">
        <f>J483+J479</f>
        <v>0</v>
      </c>
    </row>
    <row r="479" spans="2:10" ht="28.5" customHeight="1" hidden="1">
      <c r="B479" s="216" t="s">
        <v>342</v>
      </c>
      <c r="C479" s="117" t="s">
        <v>212</v>
      </c>
      <c r="D479" s="117" t="s">
        <v>218</v>
      </c>
      <c r="E479" s="196" t="s">
        <v>343</v>
      </c>
      <c r="F479" s="117"/>
      <c r="G479" s="117"/>
      <c r="H479" s="118">
        <f aca="true" t="shared" si="224" ref="H479:H481">H480</f>
        <v>0</v>
      </c>
      <c r="I479" s="163">
        <v>0</v>
      </c>
      <c r="J479" s="163">
        <v>0</v>
      </c>
    </row>
    <row r="480" spans="2:10" ht="12.75" customHeight="1" hidden="1">
      <c r="B480" s="177" t="s">
        <v>289</v>
      </c>
      <c r="C480" s="117" t="s">
        <v>212</v>
      </c>
      <c r="D480" s="117" t="s">
        <v>218</v>
      </c>
      <c r="E480" s="196" t="s">
        <v>343</v>
      </c>
      <c r="F480" s="117" t="s">
        <v>290</v>
      </c>
      <c r="G480" s="117"/>
      <c r="H480" s="118">
        <f t="shared" si="224"/>
        <v>0</v>
      </c>
      <c r="I480" s="163">
        <v>0</v>
      </c>
      <c r="J480" s="163">
        <v>0</v>
      </c>
    </row>
    <row r="481" spans="2:10" ht="12.75" customHeight="1" hidden="1">
      <c r="B481" s="177" t="s">
        <v>291</v>
      </c>
      <c r="C481" s="117" t="s">
        <v>212</v>
      </c>
      <c r="D481" s="117" t="s">
        <v>218</v>
      </c>
      <c r="E481" s="196" t="s">
        <v>343</v>
      </c>
      <c r="F481" s="117" t="s">
        <v>292</v>
      </c>
      <c r="G481" s="117"/>
      <c r="H481" s="118">
        <f t="shared" si="224"/>
        <v>0</v>
      </c>
      <c r="I481" s="163">
        <v>0</v>
      </c>
      <c r="J481" s="163">
        <v>0</v>
      </c>
    </row>
    <row r="482" spans="2:10" ht="12.75" customHeight="1" hidden="1">
      <c r="B482" s="174" t="s">
        <v>273</v>
      </c>
      <c r="C482" s="117" t="s">
        <v>212</v>
      </c>
      <c r="D482" s="117" t="s">
        <v>218</v>
      </c>
      <c r="E482" s="196" t="s">
        <v>343</v>
      </c>
      <c r="F482" s="117" t="s">
        <v>292</v>
      </c>
      <c r="G482" s="117" t="s">
        <v>297</v>
      </c>
      <c r="H482" s="118">
        <f>'Прил. 8'!I737</f>
        <v>0</v>
      </c>
      <c r="I482" s="118">
        <f>'Прил. 8'!J737</f>
        <v>0</v>
      </c>
      <c r="J482" s="118">
        <f>'Прил. 8'!K737</f>
        <v>0</v>
      </c>
    </row>
    <row r="483" spans="2:10" ht="15.75" customHeight="1">
      <c r="B483" s="216" t="s">
        <v>217</v>
      </c>
      <c r="C483" s="117" t="s">
        <v>212</v>
      </c>
      <c r="D483" s="117" t="s">
        <v>218</v>
      </c>
      <c r="E483" s="196" t="s">
        <v>439</v>
      </c>
      <c r="F483" s="117"/>
      <c r="G483" s="117"/>
      <c r="H483" s="118">
        <f aca="true" t="shared" si="225" ref="H483:H485">H484</f>
        <v>2469.7</v>
      </c>
      <c r="I483" s="118">
        <f aca="true" t="shared" si="226" ref="I483:I485">I484</f>
        <v>2940</v>
      </c>
      <c r="J483" s="118">
        <f aca="true" t="shared" si="227" ref="J483:J485">J484</f>
        <v>0</v>
      </c>
    </row>
    <row r="484" spans="2:10" ht="12.75" customHeight="1">
      <c r="B484" s="177" t="s">
        <v>289</v>
      </c>
      <c r="C484" s="117" t="s">
        <v>212</v>
      </c>
      <c r="D484" s="117" t="s">
        <v>218</v>
      </c>
      <c r="E484" s="196" t="s">
        <v>439</v>
      </c>
      <c r="F484" s="117" t="s">
        <v>290</v>
      </c>
      <c r="G484" s="117"/>
      <c r="H484" s="118">
        <f t="shared" si="225"/>
        <v>2469.7</v>
      </c>
      <c r="I484" s="118">
        <f t="shared" si="226"/>
        <v>2940</v>
      </c>
      <c r="J484" s="118">
        <f t="shared" si="227"/>
        <v>0</v>
      </c>
    </row>
    <row r="485" spans="2:10" ht="12.75" customHeight="1">
      <c r="B485" s="177" t="s">
        <v>291</v>
      </c>
      <c r="C485" s="117" t="s">
        <v>212</v>
      </c>
      <c r="D485" s="117" t="s">
        <v>218</v>
      </c>
      <c r="E485" s="196" t="s">
        <v>439</v>
      </c>
      <c r="F485" s="117" t="s">
        <v>292</v>
      </c>
      <c r="G485" s="117"/>
      <c r="H485" s="118">
        <f t="shared" si="225"/>
        <v>2469.7</v>
      </c>
      <c r="I485" s="118">
        <f t="shared" si="226"/>
        <v>2940</v>
      </c>
      <c r="J485" s="118">
        <f t="shared" si="227"/>
        <v>0</v>
      </c>
    </row>
    <row r="486" spans="2:10" ht="12.75" customHeight="1">
      <c r="B486" s="174" t="s">
        <v>273</v>
      </c>
      <c r="C486" s="117" t="s">
        <v>212</v>
      </c>
      <c r="D486" s="117" t="s">
        <v>218</v>
      </c>
      <c r="E486" s="196" t="s">
        <v>439</v>
      </c>
      <c r="F486" s="117" t="s">
        <v>292</v>
      </c>
      <c r="G486" s="117" t="s">
        <v>297</v>
      </c>
      <c r="H486" s="118">
        <f>'Прил. 8'!I383+'Прил. 8'!I741</f>
        <v>2469.7</v>
      </c>
      <c r="I486" s="118">
        <f>'Прил. 8'!J383+'Прил. 8'!J741</f>
        <v>2940</v>
      </c>
      <c r="J486" s="118">
        <f>'Прил. 8'!K383+'Прил. 8'!K741</f>
        <v>0</v>
      </c>
    </row>
    <row r="487" spans="2:10" ht="12.75" customHeight="1" hidden="1">
      <c r="B487" s="176" t="s">
        <v>277</v>
      </c>
      <c r="C487" s="117" t="s">
        <v>212</v>
      </c>
      <c r="D487" s="117" t="s">
        <v>218</v>
      </c>
      <c r="E487" s="190" t="s">
        <v>278</v>
      </c>
      <c r="F487" s="117"/>
      <c r="G487" s="117"/>
      <c r="H487" s="163">
        <f aca="true" t="shared" si="228" ref="H487:H490">H488</f>
        <v>0</v>
      </c>
      <c r="I487" s="163">
        <f aca="true" t="shared" si="229" ref="I487:I490">I488</f>
        <v>0</v>
      </c>
      <c r="J487" s="163">
        <f aca="true" t="shared" si="230" ref="J487:J490">J488</f>
        <v>0</v>
      </c>
    </row>
    <row r="488" spans="2:10" ht="27.75" customHeight="1" hidden="1">
      <c r="B488" s="176" t="s">
        <v>342</v>
      </c>
      <c r="C488" s="117" t="s">
        <v>212</v>
      </c>
      <c r="D488" s="117" t="s">
        <v>218</v>
      </c>
      <c r="E488" s="190" t="s">
        <v>343</v>
      </c>
      <c r="F488" s="117"/>
      <c r="G488" s="117"/>
      <c r="H488" s="163">
        <f t="shared" si="228"/>
        <v>0</v>
      </c>
      <c r="I488" s="163">
        <f t="shared" si="229"/>
        <v>0</v>
      </c>
      <c r="J488" s="163">
        <f t="shared" si="230"/>
        <v>0</v>
      </c>
    </row>
    <row r="489" spans="2:10" ht="14.25" customHeight="1" hidden="1">
      <c r="B489" s="177" t="s">
        <v>289</v>
      </c>
      <c r="C489" s="117" t="s">
        <v>212</v>
      </c>
      <c r="D489" s="117" t="s">
        <v>218</v>
      </c>
      <c r="E489" s="190" t="s">
        <v>343</v>
      </c>
      <c r="F489" s="117" t="s">
        <v>290</v>
      </c>
      <c r="G489" s="117"/>
      <c r="H489" s="163">
        <f t="shared" si="228"/>
        <v>0</v>
      </c>
      <c r="I489" s="163">
        <f t="shared" si="229"/>
        <v>0</v>
      </c>
      <c r="J489" s="163">
        <f t="shared" si="230"/>
        <v>0</v>
      </c>
    </row>
    <row r="490" spans="2:10" ht="14.25" customHeight="1" hidden="1">
      <c r="B490" s="177" t="s">
        <v>291</v>
      </c>
      <c r="C490" s="117" t="s">
        <v>212</v>
      </c>
      <c r="D490" s="117" t="s">
        <v>218</v>
      </c>
      <c r="E490" s="190" t="s">
        <v>343</v>
      </c>
      <c r="F490" s="117" t="s">
        <v>292</v>
      </c>
      <c r="G490" s="117"/>
      <c r="H490" s="163">
        <f t="shared" si="228"/>
        <v>0</v>
      </c>
      <c r="I490" s="163">
        <f t="shared" si="229"/>
        <v>0</v>
      </c>
      <c r="J490" s="163">
        <f t="shared" si="230"/>
        <v>0</v>
      </c>
    </row>
    <row r="491" spans="2:10" ht="14.25" customHeight="1" hidden="1">
      <c r="B491" s="174" t="s">
        <v>273</v>
      </c>
      <c r="C491" s="117" t="s">
        <v>212</v>
      </c>
      <c r="D491" s="117" t="s">
        <v>218</v>
      </c>
      <c r="E491" s="190" t="s">
        <v>343</v>
      </c>
      <c r="F491" s="117" t="s">
        <v>292</v>
      </c>
      <c r="G491" s="117" t="s">
        <v>297</v>
      </c>
      <c r="H491" s="163"/>
      <c r="I491" s="163"/>
      <c r="J491" s="163"/>
    </row>
    <row r="492" spans="2:10" ht="16.5" customHeight="1">
      <c r="B492" s="240" t="s">
        <v>440</v>
      </c>
      <c r="C492" s="117" t="s">
        <v>212</v>
      </c>
      <c r="D492" s="117" t="s">
        <v>218</v>
      </c>
      <c r="E492" s="172" t="s">
        <v>441</v>
      </c>
      <c r="F492" s="117"/>
      <c r="G492" s="117"/>
      <c r="H492" s="163">
        <f>H496+H493</f>
        <v>850</v>
      </c>
      <c r="I492" s="163">
        <f>I496</f>
        <v>0</v>
      </c>
      <c r="J492" s="163">
        <f>J496</f>
        <v>0</v>
      </c>
    </row>
    <row r="493" spans="2:10" ht="15.75">
      <c r="B493" s="184" t="s">
        <v>289</v>
      </c>
      <c r="C493" s="117" t="s">
        <v>212</v>
      </c>
      <c r="D493" s="117" t="s">
        <v>218</v>
      </c>
      <c r="E493" s="172" t="s">
        <v>441</v>
      </c>
      <c r="F493" s="117" t="s">
        <v>290</v>
      </c>
      <c r="G493" s="117"/>
      <c r="H493" s="163">
        <f aca="true" t="shared" si="231" ref="H493:H494">H494</f>
        <v>700</v>
      </c>
      <c r="I493" s="163">
        <f aca="true" t="shared" si="232" ref="I493:I494">I494</f>
        <v>0</v>
      </c>
      <c r="J493" s="163">
        <f aca="true" t="shared" si="233" ref="J493:J494">J494</f>
        <v>0</v>
      </c>
    </row>
    <row r="494" spans="2:10" ht="15.75">
      <c r="B494" s="184" t="s">
        <v>291</v>
      </c>
      <c r="C494" s="117" t="s">
        <v>212</v>
      </c>
      <c r="D494" s="117" t="s">
        <v>218</v>
      </c>
      <c r="E494" s="172" t="s">
        <v>441</v>
      </c>
      <c r="F494" s="117" t="s">
        <v>292</v>
      </c>
      <c r="G494" s="117"/>
      <c r="H494" s="163">
        <f t="shared" si="231"/>
        <v>700</v>
      </c>
      <c r="I494" s="163">
        <f t="shared" si="232"/>
        <v>0</v>
      </c>
      <c r="J494" s="163">
        <f t="shared" si="233"/>
        <v>0</v>
      </c>
    </row>
    <row r="495" spans="2:10" ht="15.75">
      <c r="B495" s="187" t="s">
        <v>273</v>
      </c>
      <c r="C495" s="117" t="s">
        <v>212</v>
      </c>
      <c r="D495" s="117" t="s">
        <v>218</v>
      </c>
      <c r="E495" s="172" t="s">
        <v>441</v>
      </c>
      <c r="F495" s="117" t="s">
        <v>292</v>
      </c>
      <c r="G495" s="117" t="s">
        <v>297</v>
      </c>
      <c r="H495" s="163">
        <f>'Прил. 8'!I745</f>
        <v>700</v>
      </c>
      <c r="I495" s="163"/>
      <c r="J495" s="163"/>
    </row>
    <row r="496" spans="2:10" ht="14.25" customHeight="1">
      <c r="B496" s="241" t="s">
        <v>442</v>
      </c>
      <c r="C496" s="117" t="s">
        <v>212</v>
      </c>
      <c r="D496" s="117" t="s">
        <v>218</v>
      </c>
      <c r="E496" s="172" t="s">
        <v>441</v>
      </c>
      <c r="F496" s="117" t="s">
        <v>360</v>
      </c>
      <c r="G496" s="117"/>
      <c r="H496" s="163">
        <f aca="true" t="shared" si="234" ref="H496:H497">H497</f>
        <v>150</v>
      </c>
      <c r="I496" s="163">
        <f aca="true" t="shared" si="235" ref="I496:I497">I497</f>
        <v>0</v>
      </c>
      <c r="J496" s="163">
        <f aca="true" t="shared" si="236" ref="J496:J497">J497</f>
        <v>0</v>
      </c>
    </row>
    <row r="497" spans="2:10" ht="14.25" customHeight="1">
      <c r="B497" s="241" t="s">
        <v>443</v>
      </c>
      <c r="C497" s="117" t="s">
        <v>212</v>
      </c>
      <c r="D497" s="117" t="s">
        <v>218</v>
      </c>
      <c r="E497" s="172" t="s">
        <v>441</v>
      </c>
      <c r="F497" s="117" t="s">
        <v>376</v>
      </c>
      <c r="G497" s="117"/>
      <c r="H497" s="163">
        <f t="shared" si="234"/>
        <v>150</v>
      </c>
      <c r="I497" s="163">
        <f t="shared" si="235"/>
        <v>0</v>
      </c>
      <c r="J497" s="163">
        <f t="shared" si="236"/>
        <v>0</v>
      </c>
    </row>
    <row r="498" spans="2:10" ht="14.25" customHeight="1">
      <c r="B498" s="174" t="s">
        <v>273</v>
      </c>
      <c r="C498" s="117" t="s">
        <v>212</v>
      </c>
      <c r="D498" s="117" t="s">
        <v>218</v>
      </c>
      <c r="E498" s="172" t="s">
        <v>441</v>
      </c>
      <c r="F498" s="117" t="s">
        <v>376</v>
      </c>
      <c r="G498" s="117" t="s">
        <v>297</v>
      </c>
      <c r="H498" s="163">
        <f>'Прил. 8'!I593</f>
        <v>150</v>
      </c>
      <c r="I498" s="163">
        <f>'Прил. 8'!J593</f>
        <v>0</v>
      </c>
      <c r="J498" s="163">
        <f>'Прил. 8'!K593</f>
        <v>0</v>
      </c>
    </row>
    <row r="499" spans="2:10" ht="14.25" customHeight="1" hidden="1">
      <c r="B499" s="216" t="s">
        <v>277</v>
      </c>
      <c r="C499" s="117" t="s">
        <v>212</v>
      </c>
      <c r="D499" s="117" t="s">
        <v>218</v>
      </c>
      <c r="E499" s="196" t="s">
        <v>278</v>
      </c>
      <c r="F499" s="117"/>
      <c r="G499" s="117"/>
      <c r="H499" s="163">
        <f aca="true" t="shared" si="237" ref="H499:H502">H500</f>
        <v>0</v>
      </c>
      <c r="I499" s="163">
        <f aca="true" t="shared" si="238" ref="I499:I502">I500</f>
        <v>0</v>
      </c>
      <c r="J499" s="163">
        <f aca="true" t="shared" si="239" ref="J499:J502">J500</f>
        <v>0</v>
      </c>
    </row>
    <row r="500" spans="2:10" ht="28.5" customHeight="1" hidden="1">
      <c r="B500" s="242" t="s">
        <v>444</v>
      </c>
      <c r="C500" s="117" t="s">
        <v>212</v>
      </c>
      <c r="D500" s="117" t="s">
        <v>218</v>
      </c>
      <c r="E500" s="196" t="s">
        <v>436</v>
      </c>
      <c r="F500" s="117"/>
      <c r="G500" s="117"/>
      <c r="H500" s="163">
        <f t="shared" si="237"/>
        <v>0</v>
      </c>
      <c r="I500" s="163">
        <f t="shared" si="238"/>
        <v>0</v>
      </c>
      <c r="J500" s="163">
        <f t="shared" si="239"/>
        <v>0</v>
      </c>
    </row>
    <row r="501" spans="2:10" ht="14.25" customHeight="1" hidden="1">
      <c r="B501" s="167" t="s">
        <v>359</v>
      </c>
      <c r="C501" s="117" t="s">
        <v>212</v>
      </c>
      <c r="D501" s="117" t="s">
        <v>218</v>
      </c>
      <c r="E501" s="196" t="s">
        <v>436</v>
      </c>
      <c r="F501" s="117" t="s">
        <v>360</v>
      </c>
      <c r="G501" s="117"/>
      <c r="H501" s="163">
        <f t="shared" si="237"/>
        <v>0</v>
      </c>
      <c r="I501" s="163">
        <f t="shared" si="238"/>
        <v>0</v>
      </c>
      <c r="J501" s="163">
        <f t="shared" si="239"/>
        <v>0</v>
      </c>
    </row>
    <row r="502" spans="2:10" ht="14.25" customHeight="1" hidden="1">
      <c r="B502" s="174" t="s">
        <v>156</v>
      </c>
      <c r="C502" s="117" t="s">
        <v>212</v>
      </c>
      <c r="D502" s="117" t="s">
        <v>218</v>
      </c>
      <c r="E502" s="196" t="s">
        <v>436</v>
      </c>
      <c r="F502" s="117" t="s">
        <v>376</v>
      </c>
      <c r="G502" s="117"/>
      <c r="H502" s="163">
        <f t="shared" si="237"/>
        <v>0</v>
      </c>
      <c r="I502" s="163">
        <f t="shared" si="238"/>
        <v>0</v>
      </c>
      <c r="J502" s="163">
        <f t="shared" si="239"/>
        <v>0</v>
      </c>
    </row>
    <row r="503" spans="2:10" ht="14.25" customHeight="1" hidden="1">
      <c r="B503" s="174" t="s">
        <v>273</v>
      </c>
      <c r="C503" s="117" t="s">
        <v>212</v>
      </c>
      <c r="D503" s="117" t="s">
        <v>218</v>
      </c>
      <c r="E503" s="196" t="s">
        <v>436</v>
      </c>
      <c r="F503" s="117" t="s">
        <v>376</v>
      </c>
      <c r="G503" s="117" t="s">
        <v>297</v>
      </c>
      <c r="H503" s="163">
        <f>'Прил. 8'!I597</f>
        <v>0</v>
      </c>
      <c r="I503" s="163">
        <f>'Прил. 8'!J597</f>
        <v>0</v>
      </c>
      <c r="J503" s="163">
        <f>'Прил. 8'!K597</f>
        <v>0</v>
      </c>
    </row>
    <row r="504" spans="2:10" ht="14.25" customHeight="1">
      <c r="B504" s="223" t="s">
        <v>219</v>
      </c>
      <c r="C504" s="166" t="s">
        <v>212</v>
      </c>
      <c r="D504" s="166" t="s">
        <v>220</v>
      </c>
      <c r="E504" s="190"/>
      <c r="F504" s="117"/>
      <c r="G504" s="117"/>
      <c r="H504" s="163">
        <f>H505+H516</f>
        <v>2571.6000000000004</v>
      </c>
      <c r="I504" s="163">
        <f aca="true" t="shared" si="240" ref="I504:I505">I505</f>
        <v>1878.3</v>
      </c>
      <c r="J504" s="163">
        <f aca="true" t="shared" si="241" ref="J504:J505">J505</f>
        <v>2078.2999999999997</v>
      </c>
    </row>
    <row r="505" spans="2:10" ht="14.25" customHeight="1">
      <c r="B505" s="174" t="s">
        <v>277</v>
      </c>
      <c r="C505" s="117" t="s">
        <v>212</v>
      </c>
      <c r="D505" s="117" t="s">
        <v>220</v>
      </c>
      <c r="E505" s="195" t="s">
        <v>304</v>
      </c>
      <c r="F505" s="117"/>
      <c r="G505" s="117"/>
      <c r="H505" s="163">
        <f>H506</f>
        <v>2515.3</v>
      </c>
      <c r="I505" s="163">
        <f t="shared" si="240"/>
        <v>1878.3</v>
      </c>
      <c r="J505" s="163">
        <f t="shared" si="241"/>
        <v>2078.2999999999997</v>
      </c>
    </row>
    <row r="506" spans="2:10" ht="14.25" customHeight="1">
      <c r="B506" s="179" t="s">
        <v>303</v>
      </c>
      <c r="C506" s="117" t="s">
        <v>212</v>
      </c>
      <c r="D506" s="117" t="s">
        <v>220</v>
      </c>
      <c r="E506" s="195" t="s">
        <v>304</v>
      </c>
      <c r="F506" s="117"/>
      <c r="G506" s="117"/>
      <c r="H506" s="163">
        <f>H509+H512+H515</f>
        <v>2515.3</v>
      </c>
      <c r="I506" s="163">
        <f>I509+I512+I515</f>
        <v>1878.3</v>
      </c>
      <c r="J506" s="163">
        <f>J509+J512+J515</f>
        <v>2078.2999999999997</v>
      </c>
    </row>
    <row r="507" spans="2:10" ht="40.5" customHeight="1">
      <c r="B507" s="167" t="s">
        <v>281</v>
      </c>
      <c r="C507" s="117" t="s">
        <v>212</v>
      </c>
      <c r="D507" s="117" t="s">
        <v>220</v>
      </c>
      <c r="E507" s="195" t="s">
        <v>304</v>
      </c>
      <c r="F507" s="117" t="s">
        <v>282</v>
      </c>
      <c r="G507" s="117"/>
      <c r="H507" s="163">
        <f aca="true" t="shared" si="242" ref="H507:H508">H508</f>
        <v>2255.5</v>
      </c>
      <c r="I507" s="163">
        <f aca="true" t="shared" si="243" ref="I507:I508">I508</f>
        <v>1852.6</v>
      </c>
      <c r="J507" s="163">
        <f aca="true" t="shared" si="244" ref="J507:J508">J508</f>
        <v>2052.6</v>
      </c>
    </row>
    <row r="508" spans="2:10" ht="14.25" customHeight="1">
      <c r="B508" s="174" t="s">
        <v>283</v>
      </c>
      <c r="C508" s="117" t="s">
        <v>212</v>
      </c>
      <c r="D508" s="117" t="s">
        <v>220</v>
      </c>
      <c r="E508" s="195" t="s">
        <v>304</v>
      </c>
      <c r="F508" s="117" t="s">
        <v>284</v>
      </c>
      <c r="G508" s="117"/>
      <c r="H508" s="163">
        <f t="shared" si="242"/>
        <v>2255.5</v>
      </c>
      <c r="I508" s="163">
        <f t="shared" si="243"/>
        <v>1852.6</v>
      </c>
      <c r="J508" s="163">
        <f t="shared" si="244"/>
        <v>2052.6</v>
      </c>
    </row>
    <row r="509" spans="2:10" ht="14.25" customHeight="1">
      <c r="B509" s="174" t="s">
        <v>273</v>
      </c>
      <c r="C509" s="117" t="s">
        <v>212</v>
      </c>
      <c r="D509" s="117" t="s">
        <v>220</v>
      </c>
      <c r="E509" s="195" t="s">
        <v>304</v>
      </c>
      <c r="F509" s="117" t="s">
        <v>284</v>
      </c>
      <c r="G509" s="117">
        <v>2</v>
      </c>
      <c r="H509" s="163">
        <f>'Прил. 8'!I751</f>
        <v>2255.5</v>
      </c>
      <c r="I509" s="163">
        <f>'Прил. 8'!J751</f>
        <v>1852.6</v>
      </c>
      <c r="J509" s="163">
        <f>'Прил. 8'!K751</f>
        <v>2052.6</v>
      </c>
    </row>
    <row r="510" spans="2:10" ht="14.25" customHeight="1">
      <c r="B510" s="177" t="s">
        <v>289</v>
      </c>
      <c r="C510" s="117" t="s">
        <v>212</v>
      </c>
      <c r="D510" s="117" t="s">
        <v>220</v>
      </c>
      <c r="E510" s="195" t="s">
        <v>304</v>
      </c>
      <c r="F510" s="117" t="s">
        <v>290</v>
      </c>
      <c r="G510" s="117"/>
      <c r="H510" s="163">
        <f aca="true" t="shared" si="245" ref="H510:H511">H511</f>
        <v>251</v>
      </c>
      <c r="I510" s="163">
        <f aca="true" t="shared" si="246" ref="I510:I511">I511</f>
        <v>25.7</v>
      </c>
      <c r="J510" s="163">
        <f aca="true" t="shared" si="247" ref="J510:J511">J511</f>
        <v>25.7</v>
      </c>
    </row>
    <row r="511" spans="2:10" ht="14.25" customHeight="1">
      <c r="B511" s="177" t="s">
        <v>291</v>
      </c>
      <c r="C511" s="117" t="s">
        <v>212</v>
      </c>
      <c r="D511" s="117" t="s">
        <v>220</v>
      </c>
      <c r="E511" s="195" t="s">
        <v>304</v>
      </c>
      <c r="F511" s="117" t="s">
        <v>292</v>
      </c>
      <c r="G511" s="117"/>
      <c r="H511" s="163">
        <f t="shared" si="245"/>
        <v>251</v>
      </c>
      <c r="I511" s="163">
        <f t="shared" si="246"/>
        <v>25.7</v>
      </c>
      <c r="J511" s="163">
        <f t="shared" si="247"/>
        <v>25.7</v>
      </c>
    </row>
    <row r="512" spans="2:10" ht="14.25" customHeight="1">
      <c r="B512" s="174" t="s">
        <v>273</v>
      </c>
      <c r="C512" s="117" t="s">
        <v>212</v>
      </c>
      <c r="D512" s="117" t="s">
        <v>220</v>
      </c>
      <c r="E512" s="195" t="s">
        <v>304</v>
      </c>
      <c r="F512" s="117" t="s">
        <v>292</v>
      </c>
      <c r="G512" s="117">
        <v>2</v>
      </c>
      <c r="H512" s="163">
        <f>'Прил. 8'!I754</f>
        <v>251</v>
      </c>
      <c r="I512" s="163">
        <f>'Прил. 8'!J754</f>
        <v>25.7</v>
      </c>
      <c r="J512" s="163">
        <f>'Прил. 8'!K754</f>
        <v>25.7</v>
      </c>
    </row>
    <row r="513" spans="2:10" ht="14.25" customHeight="1">
      <c r="B513" s="178" t="s">
        <v>293</v>
      </c>
      <c r="C513" s="117" t="s">
        <v>212</v>
      </c>
      <c r="D513" s="117" t="s">
        <v>220</v>
      </c>
      <c r="E513" s="195" t="s">
        <v>304</v>
      </c>
      <c r="F513" s="111">
        <v>800</v>
      </c>
      <c r="G513" s="180"/>
      <c r="H513" s="163">
        <f aca="true" t="shared" si="248" ref="H513:H514">H514</f>
        <v>8.8</v>
      </c>
      <c r="I513" s="163">
        <f aca="true" t="shared" si="249" ref="I513:I514">I514</f>
        <v>0</v>
      </c>
      <c r="J513" s="163">
        <f aca="true" t="shared" si="250" ref="J513:J514">J514</f>
        <v>0</v>
      </c>
    </row>
    <row r="514" spans="2:10" ht="14.25" customHeight="1">
      <c r="B514" s="178" t="s">
        <v>295</v>
      </c>
      <c r="C514" s="117" t="s">
        <v>212</v>
      </c>
      <c r="D514" s="117" t="s">
        <v>220</v>
      </c>
      <c r="E514" s="195" t="s">
        <v>304</v>
      </c>
      <c r="F514" s="111">
        <v>850</v>
      </c>
      <c r="G514" s="180"/>
      <c r="H514" s="163">
        <f t="shared" si="248"/>
        <v>8.8</v>
      </c>
      <c r="I514" s="163">
        <f t="shared" si="249"/>
        <v>0</v>
      </c>
      <c r="J514" s="163">
        <f t="shared" si="250"/>
        <v>0</v>
      </c>
    </row>
    <row r="515" spans="2:10" ht="14.25" customHeight="1">
      <c r="B515" s="178" t="s">
        <v>273</v>
      </c>
      <c r="C515" s="117" t="s">
        <v>212</v>
      </c>
      <c r="D515" s="117" t="s">
        <v>220</v>
      </c>
      <c r="E515" s="195" t="s">
        <v>304</v>
      </c>
      <c r="F515" s="111">
        <v>850</v>
      </c>
      <c r="G515" s="111">
        <v>2</v>
      </c>
      <c r="H515" s="163">
        <f>'Прил. 8'!I757</f>
        <v>8.8</v>
      </c>
      <c r="I515" s="163">
        <f>'Прил. 8'!J757</f>
        <v>0</v>
      </c>
      <c r="J515" s="163">
        <f>'Прил. 8'!K757</f>
        <v>0</v>
      </c>
    </row>
    <row r="516" spans="2:10" ht="41.25" customHeight="1">
      <c r="B516" s="171" t="s">
        <v>285</v>
      </c>
      <c r="C516" s="117" t="s">
        <v>212</v>
      </c>
      <c r="D516" s="117" t="s">
        <v>220</v>
      </c>
      <c r="E516" s="196" t="s">
        <v>286</v>
      </c>
      <c r="F516" s="243"/>
      <c r="G516" s="243"/>
      <c r="H516" s="244">
        <f aca="true" t="shared" si="251" ref="H516:H518">H517</f>
        <v>56.3</v>
      </c>
      <c r="I516" s="244">
        <f aca="true" t="shared" si="252" ref="I516:I518">I517</f>
        <v>0</v>
      </c>
      <c r="J516" s="244">
        <f aca="true" t="shared" si="253" ref="J516:J518">J517</f>
        <v>0</v>
      </c>
    </row>
    <row r="517" spans="2:10" ht="41.25" customHeight="1">
      <c r="B517" s="173" t="s">
        <v>281</v>
      </c>
      <c r="C517" s="117" t="s">
        <v>212</v>
      </c>
      <c r="D517" s="117" t="s">
        <v>220</v>
      </c>
      <c r="E517" s="196" t="s">
        <v>286</v>
      </c>
      <c r="F517" s="117" t="s">
        <v>282</v>
      </c>
      <c r="G517" s="117"/>
      <c r="H517" s="244">
        <f t="shared" si="251"/>
        <v>56.3</v>
      </c>
      <c r="I517" s="244">
        <f t="shared" si="252"/>
        <v>0</v>
      </c>
      <c r="J517" s="244">
        <f t="shared" si="253"/>
        <v>0</v>
      </c>
    </row>
    <row r="518" spans="2:10" ht="14.25" customHeight="1">
      <c r="B518" s="174" t="s">
        <v>283</v>
      </c>
      <c r="C518" s="117" t="s">
        <v>212</v>
      </c>
      <c r="D518" s="117" t="s">
        <v>220</v>
      </c>
      <c r="E518" s="196" t="s">
        <v>286</v>
      </c>
      <c r="F518" s="117" t="s">
        <v>284</v>
      </c>
      <c r="G518" s="117"/>
      <c r="H518" s="118">
        <f t="shared" si="251"/>
        <v>56.3</v>
      </c>
      <c r="I518" s="118">
        <f t="shared" si="252"/>
        <v>0</v>
      </c>
      <c r="J518" s="118">
        <f t="shared" si="253"/>
        <v>0</v>
      </c>
    </row>
    <row r="519" spans="2:10" ht="14.25" customHeight="1">
      <c r="B519" s="174" t="s">
        <v>274</v>
      </c>
      <c r="C519" s="117" t="s">
        <v>212</v>
      </c>
      <c r="D519" s="117" t="s">
        <v>220</v>
      </c>
      <c r="E519" s="196" t="s">
        <v>286</v>
      </c>
      <c r="F519" s="117" t="s">
        <v>284</v>
      </c>
      <c r="G519" s="117" t="s">
        <v>333</v>
      </c>
      <c r="H519" s="118">
        <f>'Прил. 8'!I761</f>
        <v>56.3</v>
      </c>
      <c r="I519" s="118">
        <f>'Прил. 8'!J761</f>
        <v>0</v>
      </c>
      <c r="J519" s="118">
        <f>'Прил. 8'!K761</f>
        <v>0</v>
      </c>
    </row>
    <row r="520" spans="2:10" ht="14.25" customHeight="1" hidden="1">
      <c r="B520" s="245" t="s">
        <v>221</v>
      </c>
      <c r="C520" s="116" t="s">
        <v>222</v>
      </c>
      <c r="D520" s="116"/>
      <c r="E520" s="18"/>
      <c r="F520" s="132"/>
      <c r="G520" s="132"/>
      <c r="H520" s="114">
        <f>H523</f>
        <v>0</v>
      </c>
      <c r="I520" s="114">
        <f>I523</f>
        <v>0</v>
      </c>
      <c r="J520" s="114">
        <f>J523</f>
        <v>0</v>
      </c>
    </row>
    <row r="521" spans="2:10" ht="14.25" customHeight="1" hidden="1">
      <c r="B521" s="164" t="s">
        <v>273</v>
      </c>
      <c r="C521" s="116"/>
      <c r="D521" s="116"/>
      <c r="E521" s="18"/>
      <c r="F521" s="132"/>
      <c r="G521" s="132">
        <v>2</v>
      </c>
      <c r="H521" s="114">
        <f aca="true" t="shared" si="254" ref="H521:H522">H528</f>
        <v>0</v>
      </c>
      <c r="I521" s="114"/>
      <c r="J521" s="114"/>
    </row>
    <row r="522" spans="2:10" ht="14.25" customHeight="1" hidden="1">
      <c r="B522" s="164" t="s">
        <v>274</v>
      </c>
      <c r="C522" s="116"/>
      <c r="D522" s="116"/>
      <c r="E522" s="18"/>
      <c r="F522" s="132"/>
      <c r="G522" s="132">
        <v>3</v>
      </c>
      <c r="H522" s="114">
        <f t="shared" si="254"/>
        <v>0</v>
      </c>
      <c r="I522" s="114">
        <f>I523</f>
        <v>0</v>
      </c>
      <c r="J522" s="114">
        <f>J523</f>
        <v>0</v>
      </c>
    </row>
    <row r="523" spans="2:10" ht="14.25" customHeight="1" hidden="1">
      <c r="B523" s="246" t="s">
        <v>223</v>
      </c>
      <c r="C523" s="166" t="s">
        <v>222</v>
      </c>
      <c r="D523" s="166" t="s">
        <v>224</v>
      </c>
      <c r="E523" s="247"/>
      <c r="F523" s="248"/>
      <c r="G523" s="248"/>
      <c r="H523" s="249">
        <f>H525</f>
        <v>0</v>
      </c>
      <c r="I523" s="249">
        <f>I525</f>
        <v>0</v>
      </c>
      <c r="J523" s="249">
        <f>J525</f>
        <v>0</v>
      </c>
    </row>
    <row r="524" spans="2:10" ht="27.75" customHeight="1" hidden="1">
      <c r="B524" s="242" t="s">
        <v>444</v>
      </c>
      <c r="C524" s="117" t="s">
        <v>222</v>
      </c>
      <c r="D524" s="117" t="s">
        <v>224</v>
      </c>
      <c r="E524" s="196" t="s">
        <v>422</v>
      </c>
      <c r="F524" s="133"/>
      <c r="G524" s="133"/>
      <c r="H524" s="118">
        <f aca="true" t="shared" si="255" ref="H524:H526">H525</f>
        <v>0</v>
      </c>
      <c r="I524" s="118">
        <f aca="true" t="shared" si="256" ref="I524:I526">I525</f>
        <v>0</v>
      </c>
      <c r="J524" s="118">
        <f aca="true" t="shared" si="257" ref="J524:J526">J525</f>
        <v>0</v>
      </c>
    </row>
    <row r="525" spans="2:10" ht="27.75" customHeight="1" hidden="1">
      <c r="B525" s="178" t="s">
        <v>445</v>
      </c>
      <c r="C525" s="117" t="s">
        <v>222</v>
      </c>
      <c r="D525" s="117" t="s">
        <v>224</v>
      </c>
      <c r="E525" s="196" t="s">
        <v>446</v>
      </c>
      <c r="F525" s="133"/>
      <c r="G525" s="133"/>
      <c r="H525" s="118">
        <f t="shared" si="255"/>
        <v>0</v>
      </c>
      <c r="I525" s="118">
        <f t="shared" si="256"/>
        <v>0</v>
      </c>
      <c r="J525" s="118">
        <f t="shared" si="257"/>
        <v>0</v>
      </c>
    </row>
    <row r="526" spans="2:10" ht="14.25" customHeight="1" hidden="1">
      <c r="B526" s="177" t="s">
        <v>289</v>
      </c>
      <c r="C526" s="117" t="s">
        <v>222</v>
      </c>
      <c r="D526" s="117" t="s">
        <v>224</v>
      </c>
      <c r="E526" s="196" t="s">
        <v>446</v>
      </c>
      <c r="F526" s="133">
        <v>200</v>
      </c>
      <c r="G526" s="133"/>
      <c r="H526" s="118">
        <f t="shared" si="255"/>
        <v>0</v>
      </c>
      <c r="I526" s="118">
        <f t="shared" si="256"/>
        <v>0</v>
      </c>
      <c r="J526" s="118">
        <f t="shared" si="257"/>
        <v>0</v>
      </c>
    </row>
    <row r="527" spans="2:10" ht="14.25" customHeight="1" hidden="1">
      <c r="B527" s="177" t="s">
        <v>291</v>
      </c>
      <c r="C527" s="117" t="s">
        <v>222</v>
      </c>
      <c r="D527" s="117" t="s">
        <v>224</v>
      </c>
      <c r="E527" s="196" t="s">
        <v>446</v>
      </c>
      <c r="F527" s="133">
        <v>240</v>
      </c>
      <c r="G527" s="133"/>
      <c r="H527" s="118">
        <f>H529+H528</f>
        <v>0</v>
      </c>
      <c r="I527" s="118">
        <f>I529</f>
        <v>0</v>
      </c>
      <c r="J527" s="118">
        <f>J529</f>
        <v>0</v>
      </c>
    </row>
    <row r="528" spans="2:10" ht="14.25" customHeight="1" hidden="1">
      <c r="B528" s="174" t="s">
        <v>273</v>
      </c>
      <c r="C528" s="117" t="s">
        <v>222</v>
      </c>
      <c r="D528" s="117" t="s">
        <v>224</v>
      </c>
      <c r="E528" s="196" t="s">
        <v>446</v>
      </c>
      <c r="F528" s="133">
        <v>240</v>
      </c>
      <c r="G528" s="133">
        <v>2</v>
      </c>
      <c r="H528" s="118">
        <f>'Прил. 8'!I768</f>
        <v>0</v>
      </c>
      <c r="I528" s="118">
        <f>'Прил. 8'!J768</f>
        <v>0</v>
      </c>
      <c r="J528" s="118">
        <f>'Прил. 8'!K768</f>
        <v>0</v>
      </c>
    </row>
    <row r="529" spans="2:10" ht="15.75" customHeight="1" hidden="1">
      <c r="B529" s="174" t="s">
        <v>274</v>
      </c>
      <c r="C529" s="117" t="s">
        <v>222</v>
      </c>
      <c r="D529" s="117" t="s">
        <v>224</v>
      </c>
      <c r="E529" s="196" t="s">
        <v>446</v>
      </c>
      <c r="F529" s="133">
        <v>240</v>
      </c>
      <c r="G529" s="133">
        <v>3</v>
      </c>
      <c r="H529" s="118">
        <f>'Прил. 8'!I769</f>
        <v>0</v>
      </c>
      <c r="I529" s="118">
        <f>'Прил. 8'!J769</f>
        <v>0</v>
      </c>
      <c r="J529" s="118">
        <f>'Прил. 8'!K769</f>
        <v>0</v>
      </c>
    </row>
    <row r="530" spans="2:10" ht="12.75" customHeight="1">
      <c r="B530" s="164" t="s">
        <v>225</v>
      </c>
      <c r="C530" s="116" t="s">
        <v>226</v>
      </c>
      <c r="D530" s="116"/>
      <c r="E530" s="116"/>
      <c r="F530" s="116"/>
      <c r="G530" s="116"/>
      <c r="H530" s="162">
        <f>H534+H566+H634+H695+H835</f>
        <v>179138.7</v>
      </c>
      <c r="I530" s="162">
        <f>I534+I566+I634+I695+I835</f>
        <v>147707.4</v>
      </c>
      <c r="J530" s="162">
        <f>J534+J566+J634+J695+J835</f>
        <v>147201.2</v>
      </c>
    </row>
    <row r="531" spans="2:10" ht="12.75" customHeight="1">
      <c r="B531" s="164" t="s">
        <v>273</v>
      </c>
      <c r="C531" s="116"/>
      <c r="D531" s="116"/>
      <c r="E531" s="116"/>
      <c r="F531" s="116"/>
      <c r="G531" s="116" t="s">
        <v>297</v>
      </c>
      <c r="H531" s="162">
        <f>H541+H584+H590+H594+H616+H622+H653+H673+H701+H778+H842+H845+H848+H853+H856+H859+H706+H573+H657+H660+H663+H666+H551+H633+H678+H685+H692</f>
        <v>64666.599999999984</v>
      </c>
      <c r="I531" s="162">
        <f>I541+I584+I590+I594+I616+I622+I653+I673+I701+I778+I842+I845+I848+I853+I856+I859+I706+I573+I657+I660+I663+I666+I551+I633+I678+I685+I692</f>
        <v>52645.200000000004</v>
      </c>
      <c r="J531" s="162">
        <f>J541+J584+J590+J594+J616+J622+J653+J673+J701+J778+J842+J845+J848+J853+J856+J859+J706+J573+J657+J660+J663+J666+J551+J633+J678+J685+J692</f>
        <v>55152.299999999996</v>
      </c>
    </row>
    <row r="532" spans="2:10" ht="12.75" customHeight="1">
      <c r="B532" s="164" t="s">
        <v>274</v>
      </c>
      <c r="C532" s="116"/>
      <c r="D532" s="116"/>
      <c r="E532" s="116"/>
      <c r="F532" s="116"/>
      <c r="G532" s="116" t="s">
        <v>333</v>
      </c>
      <c r="H532" s="162">
        <f>H546+H565+H589+H595+H600+H605+H617+H623+H628+H863+H679+H686+H693</f>
        <v>97401.09999999998</v>
      </c>
      <c r="I532" s="162">
        <f>I546+I565+I589+I595+I600+I605+I617+I623+I628+I863+I679+I686+I693</f>
        <v>82042.59999999999</v>
      </c>
      <c r="J532" s="162">
        <f>J546+J565+J589+J595+J600+J605+J617+J623+J628+J863+J679+J686+J693</f>
        <v>80218.19999999998</v>
      </c>
    </row>
    <row r="533" spans="2:10" ht="12.75" customHeight="1">
      <c r="B533" s="164" t="s">
        <v>275</v>
      </c>
      <c r="C533" s="116"/>
      <c r="D533" s="116"/>
      <c r="E533" s="116"/>
      <c r="F533" s="116"/>
      <c r="G533" s="116" t="s">
        <v>307</v>
      </c>
      <c r="H533" s="162">
        <f>H624+H596+H611+H680+H687+H694</f>
        <v>17071</v>
      </c>
      <c r="I533" s="162">
        <f>I624+I596+I611+I680+I687+I694</f>
        <v>13019.599999999999</v>
      </c>
      <c r="J533" s="162">
        <f>J624+J596+J611+J680+J687+J694</f>
        <v>11830.7</v>
      </c>
    </row>
    <row r="534" spans="2:10" ht="12.75" customHeight="1">
      <c r="B534" s="208" t="s">
        <v>227</v>
      </c>
      <c r="C534" s="166" t="s">
        <v>226</v>
      </c>
      <c r="D534" s="166" t="s">
        <v>228</v>
      </c>
      <c r="E534" s="116"/>
      <c r="F534" s="116"/>
      <c r="G534" s="116"/>
      <c r="H534" s="163">
        <f>H535+H542+H561+H547</f>
        <v>25167.699999999997</v>
      </c>
      <c r="I534" s="163">
        <f>I535+I542+I561+I547</f>
        <v>22935.199999999997</v>
      </c>
      <c r="J534" s="163">
        <f>J535+J542+J561+J547</f>
        <v>22437</v>
      </c>
    </row>
    <row r="535" spans="2:10" ht="27.75" customHeight="1">
      <c r="B535" s="250" t="s">
        <v>447</v>
      </c>
      <c r="C535" s="117" t="s">
        <v>226</v>
      </c>
      <c r="D535" s="117" t="s">
        <v>228</v>
      </c>
      <c r="E535" s="189" t="s">
        <v>448</v>
      </c>
      <c r="F535" s="117"/>
      <c r="G535" s="117"/>
      <c r="H535" s="163">
        <f aca="true" t="shared" si="258" ref="H535:H540">H536</f>
        <v>10517.3</v>
      </c>
      <c r="I535" s="163">
        <f aca="true" t="shared" si="259" ref="I535:I540">I536</f>
        <v>8831.4</v>
      </c>
      <c r="J535" s="163">
        <f aca="true" t="shared" si="260" ref="J535:J540">J536</f>
        <v>8531.4</v>
      </c>
    </row>
    <row r="536" spans="2:10" ht="14.25" customHeight="1">
      <c r="B536" s="192" t="s">
        <v>449</v>
      </c>
      <c r="C536" s="117" t="s">
        <v>226</v>
      </c>
      <c r="D536" s="117" t="s">
        <v>228</v>
      </c>
      <c r="E536" s="190" t="s">
        <v>450</v>
      </c>
      <c r="F536" s="117"/>
      <c r="G536" s="117"/>
      <c r="H536" s="163">
        <f t="shared" si="258"/>
        <v>10517.3</v>
      </c>
      <c r="I536" s="163">
        <f t="shared" si="259"/>
        <v>8831.4</v>
      </c>
      <c r="J536" s="163">
        <f t="shared" si="260"/>
        <v>8531.4</v>
      </c>
    </row>
    <row r="537" spans="2:10" ht="14.25" customHeight="1">
      <c r="B537" s="192" t="s">
        <v>451</v>
      </c>
      <c r="C537" s="117" t="s">
        <v>226</v>
      </c>
      <c r="D537" s="117" t="s">
        <v>228</v>
      </c>
      <c r="E537" s="190" t="s">
        <v>452</v>
      </c>
      <c r="F537" s="117"/>
      <c r="G537" s="117"/>
      <c r="H537" s="163">
        <f t="shared" si="258"/>
        <v>10517.3</v>
      </c>
      <c r="I537" s="163">
        <f t="shared" si="259"/>
        <v>8831.4</v>
      </c>
      <c r="J537" s="163">
        <f t="shared" si="260"/>
        <v>8531.4</v>
      </c>
    </row>
    <row r="538" spans="2:10" ht="14.25" customHeight="1">
      <c r="B538" s="191" t="s">
        <v>453</v>
      </c>
      <c r="C538" s="117" t="s">
        <v>226</v>
      </c>
      <c r="D538" s="117" t="s">
        <v>228</v>
      </c>
      <c r="E538" s="189" t="s">
        <v>454</v>
      </c>
      <c r="F538" s="117"/>
      <c r="G538" s="117"/>
      <c r="H538" s="163">
        <f t="shared" si="258"/>
        <v>10517.3</v>
      </c>
      <c r="I538" s="163">
        <f t="shared" si="259"/>
        <v>8831.4</v>
      </c>
      <c r="J538" s="163">
        <f t="shared" si="260"/>
        <v>8531.4</v>
      </c>
    </row>
    <row r="539" spans="2:10" ht="14.25" customHeight="1">
      <c r="B539" s="174" t="s">
        <v>455</v>
      </c>
      <c r="C539" s="117" t="s">
        <v>226</v>
      </c>
      <c r="D539" s="117" t="s">
        <v>228</v>
      </c>
      <c r="E539" s="189" t="s">
        <v>454</v>
      </c>
      <c r="F539" s="117" t="s">
        <v>363</v>
      </c>
      <c r="G539" s="117"/>
      <c r="H539" s="163">
        <f t="shared" si="258"/>
        <v>10517.3</v>
      </c>
      <c r="I539" s="163">
        <f t="shared" si="259"/>
        <v>8831.4</v>
      </c>
      <c r="J539" s="163">
        <f t="shared" si="260"/>
        <v>8531.4</v>
      </c>
    </row>
    <row r="540" spans="2:10" ht="12.75" customHeight="1">
      <c r="B540" s="174" t="s">
        <v>456</v>
      </c>
      <c r="C540" s="117" t="s">
        <v>226</v>
      </c>
      <c r="D540" s="117" t="s">
        <v>228</v>
      </c>
      <c r="E540" s="189" t="s">
        <v>454</v>
      </c>
      <c r="F540" s="117">
        <v>610</v>
      </c>
      <c r="G540" s="117"/>
      <c r="H540" s="163">
        <f t="shared" si="258"/>
        <v>10517.3</v>
      </c>
      <c r="I540" s="163">
        <f t="shared" si="259"/>
        <v>8831.4</v>
      </c>
      <c r="J540" s="163">
        <f t="shared" si="260"/>
        <v>8531.4</v>
      </c>
    </row>
    <row r="541" spans="2:16" ht="14.25" customHeight="1">
      <c r="B541" s="174" t="s">
        <v>273</v>
      </c>
      <c r="C541" s="117" t="s">
        <v>226</v>
      </c>
      <c r="D541" s="117" t="s">
        <v>228</v>
      </c>
      <c r="E541" s="189" t="s">
        <v>454</v>
      </c>
      <c r="F541" s="117">
        <v>610</v>
      </c>
      <c r="G541" s="117">
        <v>2</v>
      </c>
      <c r="H541" s="163">
        <f>'Прил. 8'!I815</f>
        <v>10517.3</v>
      </c>
      <c r="I541" s="163">
        <f>'Прил. 8'!J815</f>
        <v>8831.4</v>
      </c>
      <c r="J541" s="163">
        <f>'Прил. 8'!K815</f>
        <v>8531.4</v>
      </c>
      <c r="L541" s="251"/>
      <c r="M541" s="251"/>
      <c r="N541" s="251"/>
      <c r="O541" s="251"/>
      <c r="P541" s="251"/>
    </row>
    <row r="542" spans="2:10" ht="66.75" customHeight="1">
      <c r="B542" s="252" t="s">
        <v>457</v>
      </c>
      <c r="C542" s="117" t="s">
        <v>226</v>
      </c>
      <c r="D542" s="117" t="s">
        <v>228</v>
      </c>
      <c r="E542" s="253" t="s">
        <v>458</v>
      </c>
      <c r="F542" s="117"/>
      <c r="G542" s="117"/>
      <c r="H542" s="163">
        <f aca="true" t="shared" si="261" ref="H542:H545">H543</f>
        <v>14650.4</v>
      </c>
      <c r="I542" s="163">
        <f aca="true" t="shared" si="262" ref="I542:I545">I543</f>
        <v>14103.8</v>
      </c>
      <c r="J542" s="163">
        <f aca="true" t="shared" si="263" ref="J542:J545">J543</f>
        <v>13905.6</v>
      </c>
    </row>
    <row r="543" spans="2:10" ht="14.25" customHeight="1">
      <c r="B543" s="192" t="s">
        <v>451</v>
      </c>
      <c r="C543" s="117" t="s">
        <v>226</v>
      </c>
      <c r="D543" s="117" t="s">
        <v>228</v>
      </c>
      <c r="E543" s="253" t="s">
        <v>459</v>
      </c>
      <c r="F543" s="117"/>
      <c r="G543" s="117"/>
      <c r="H543" s="163">
        <f t="shared" si="261"/>
        <v>14650.4</v>
      </c>
      <c r="I543" s="163">
        <f t="shared" si="262"/>
        <v>14103.8</v>
      </c>
      <c r="J543" s="163">
        <f t="shared" si="263"/>
        <v>13905.6</v>
      </c>
    </row>
    <row r="544" spans="2:10" ht="14.25" customHeight="1">
      <c r="B544" s="174" t="s">
        <v>455</v>
      </c>
      <c r="C544" s="117" t="s">
        <v>226</v>
      </c>
      <c r="D544" s="117" t="s">
        <v>228</v>
      </c>
      <c r="E544" s="253" t="s">
        <v>459</v>
      </c>
      <c r="F544" s="117" t="s">
        <v>363</v>
      </c>
      <c r="G544" s="117"/>
      <c r="H544" s="163">
        <f t="shared" si="261"/>
        <v>14650.4</v>
      </c>
      <c r="I544" s="163">
        <f t="shared" si="262"/>
        <v>14103.8</v>
      </c>
      <c r="J544" s="163">
        <f t="shared" si="263"/>
        <v>13905.6</v>
      </c>
    </row>
    <row r="545" spans="2:10" ht="14.25" customHeight="1">
      <c r="B545" s="174" t="s">
        <v>456</v>
      </c>
      <c r="C545" s="117" t="s">
        <v>226</v>
      </c>
      <c r="D545" s="117" t="s">
        <v>228</v>
      </c>
      <c r="E545" s="253" t="s">
        <v>459</v>
      </c>
      <c r="F545" s="117">
        <v>610</v>
      </c>
      <c r="G545" s="117"/>
      <c r="H545" s="163">
        <f t="shared" si="261"/>
        <v>14650.4</v>
      </c>
      <c r="I545" s="163">
        <f t="shared" si="262"/>
        <v>14103.8</v>
      </c>
      <c r="J545" s="163">
        <f t="shared" si="263"/>
        <v>13905.6</v>
      </c>
    </row>
    <row r="546" spans="2:10" ht="14.25" customHeight="1">
      <c r="B546" s="192" t="s">
        <v>274</v>
      </c>
      <c r="C546" s="117" t="s">
        <v>226</v>
      </c>
      <c r="D546" s="117" t="s">
        <v>228</v>
      </c>
      <c r="E546" s="253" t="s">
        <v>459</v>
      </c>
      <c r="F546" s="117">
        <v>610</v>
      </c>
      <c r="G546" s="117" t="s">
        <v>333</v>
      </c>
      <c r="H546" s="163">
        <f>'Прил. 8'!I820</f>
        <v>14650.4</v>
      </c>
      <c r="I546" s="163">
        <f>'Прил. 8'!J820</f>
        <v>14103.8</v>
      </c>
      <c r="J546" s="163">
        <f>'Прил. 8'!K820</f>
        <v>13905.6</v>
      </c>
    </row>
    <row r="547" spans="2:10" ht="28.5" customHeight="1">
      <c r="B547" s="188" t="s">
        <v>329</v>
      </c>
      <c r="C547" s="117" t="s">
        <v>226</v>
      </c>
      <c r="D547" s="117" t="s">
        <v>228</v>
      </c>
      <c r="E547" s="189" t="s">
        <v>318</v>
      </c>
      <c r="F547" s="117"/>
      <c r="G547" s="117"/>
      <c r="H547" s="118">
        <f aca="true" t="shared" si="264" ref="H547:H550">H548</f>
        <v>0</v>
      </c>
      <c r="I547" s="118">
        <f aca="true" t="shared" si="265" ref="I547:I550">I548</f>
        <v>0</v>
      </c>
      <c r="J547" s="118">
        <f aca="true" t="shared" si="266" ref="J547:J550">J548</f>
        <v>0</v>
      </c>
    </row>
    <row r="548" spans="2:10" ht="12.75" customHeight="1">
      <c r="B548" s="169" t="s">
        <v>301</v>
      </c>
      <c r="C548" s="117" t="s">
        <v>226</v>
      </c>
      <c r="D548" s="117" t="s">
        <v>228</v>
      </c>
      <c r="E548" s="190" t="s">
        <v>330</v>
      </c>
      <c r="F548" s="117"/>
      <c r="G548" s="117"/>
      <c r="H548" s="118">
        <f t="shared" si="264"/>
        <v>0</v>
      </c>
      <c r="I548" s="118">
        <f t="shared" si="265"/>
        <v>0</v>
      </c>
      <c r="J548" s="118">
        <f t="shared" si="266"/>
        <v>0</v>
      </c>
    </row>
    <row r="549" spans="2:10" ht="12.75" customHeight="1">
      <c r="B549" s="167" t="s">
        <v>455</v>
      </c>
      <c r="C549" s="117" t="s">
        <v>226</v>
      </c>
      <c r="D549" s="117" t="s">
        <v>228</v>
      </c>
      <c r="E549" s="190" t="s">
        <v>330</v>
      </c>
      <c r="F549" s="117" t="s">
        <v>363</v>
      </c>
      <c r="G549" s="117"/>
      <c r="H549" s="118">
        <f t="shared" si="264"/>
        <v>0</v>
      </c>
      <c r="I549" s="118">
        <f t="shared" si="265"/>
        <v>0</v>
      </c>
      <c r="J549" s="118">
        <f t="shared" si="266"/>
        <v>0</v>
      </c>
    </row>
    <row r="550" spans="2:10" ht="12.75" customHeight="1">
      <c r="B550" s="167" t="s">
        <v>456</v>
      </c>
      <c r="C550" s="117" t="s">
        <v>226</v>
      </c>
      <c r="D550" s="117" t="s">
        <v>228</v>
      </c>
      <c r="E550" s="190" t="s">
        <v>330</v>
      </c>
      <c r="F550" s="117" t="s">
        <v>460</v>
      </c>
      <c r="G550" s="117"/>
      <c r="H550" s="118">
        <f t="shared" si="264"/>
        <v>0</v>
      </c>
      <c r="I550" s="118">
        <f t="shared" si="265"/>
        <v>0</v>
      </c>
      <c r="J550" s="118">
        <f t="shared" si="266"/>
        <v>0</v>
      </c>
    </row>
    <row r="551" spans="2:10" ht="14.25" customHeight="1">
      <c r="B551" s="167" t="s">
        <v>273</v>
      </c>
      <c r="C551" s="117" t="s">
        <v>226</v>
      </c>
      <c r="D551" s="117" t="s">
        <v>228</v>
      </c>
      <c r="E551" s="190" t="s">
        <v>330</v>
      </c>
      <c r="F551" s="117" t="s">
        <v>460</v>
      </c>
      <c r="G551" s="117" t="s">
        <v>297</v>
      </c>
      <c r="H551" s="118">
        <f>'Прил. 8'!I830</f>
        <v>0</v>
      </c>
      <c r="I551" s="118">
        <f>'Прил. 8'!J830</f>
        <v>0</v>
      </c>
      <c r="J551" s="118">
        <f>'Прил. 8'!K830</f>
        <v>0</v>
      </c>
    </row>
    <row r="552" spans="2:10" ht="14.25" customHeight="1" hidden="1">
      <c r="B552" s="174"/>
      <c r="C552" s="117"/>
      <c r="D552" s="117"/>
      <c r="E552" s="189"/>
      <c r="F552" s="117"/>
      <c r="G552" s="117"/>
      <c r="H552" s="163"/>
      <c r="I552" s="163"/>
      <c r="J552" s="163"/>
    </row>
    <row r="553" spans="2:10" ht="14.25" customHeight="1" hidden="1">
      <c r="B553" s="192"/>
      <c r="C553" s="117"/>
      <c r="D553" s="117"/>
      <c r="E553" s="189"/>
      <c r="F553" s="117"/>
      <c r="G553" s="117"/>
      <c r="H553" s="163"/>
      <c r="I553" s="163"/>
      <c r="J553" s="163"/>
    </row>
    <row r="554" spans="2:10" ht="14.25" customHeight="1" hidden="1">
      <c r="B554" s="174"/>
      <c r="C554" s="117"/>
      <c r="D554" s="117"/>
      <c r="E554" s="189"/>
      <c r="F554" s="117"/>
      <c r="G554" s="117"/>
      <c r="H554" s="163"/>
      <c r="I554" s="163"/>
      <c r="J554" s="163"/>
    </row>
    <row r="555" spans="2:10" ht="14.25" customHeight="1" hidden="1">
      <c r="B555" s="174"/>
      <c r="C555" s="117"/>
      <c r="D555" s="117"/>
      <c r="E555" s="189"/>
      <c r="F555" s="117"/>
      <c r="G555" s="117"/>
      <c r="H555" s="163"/>
      <c r="I555" s="163"/>
      <c r="J555" s="163"/>
    </row>
    <row r="556" spans="2:10" ht="14.25" customHeight="1" hidden="1">
      <c r="B556" s="192"/>
      <c r="C556" s="117"/>
      <c r="D556" s="117"/>
      <c r="E556" s="189"/>
      <c r="F556" s="117"/>
      <c r="G556" s="117"/>
      <c r="H556" s="163"/>
      <c r="I556" s="163"/>
      <c r="J556" s="163"/>
    </row>
    <row r="557" spans="2:10" ht="14.25" customHeight="1" hidden="1">
      <c r="B557" s="179"/>
      <c r="C557" s="117"/>
      <c r="D557" s="117"/>
      <c r="E557" s="189"/>
      <c r="F557" s="117"/>
      <c r="G557" s="117"/>
      <c r="H557" s="163"/>
      <c r="I557" s="163"/>
      <c r="J557" s="163"/>
    </row>
    <row r="558" spans="2:10" ht="14.25" customHeight="1" hidden="1">
      <c r="B558" s="174"/>
      <c r="C558" s="117"/>
      <c r="D558" s="117"/>
      <c r="E558" s="189"/>
      <c r="F558" s="117"/>
      <c r="G558" s="117"/>
      <c r="H558" s="163"/>
      <c r="I558" s="163"/>
      <c r="J558" s="163"/>
    </row>
    <row r="559" spans="2:10" ht="14.25" customHeight="1" hidden="1">
      <c r="B559" s="174"/>
      <c r="C559" s="117"/>
      <c r="D559" s="117"/>
      <c r="E559" s="189"/>
      <c r="F559" s="117"/>
      <c r="G559" s="117"/>
      <c r="H559" s="163"/>
      <c r="I559" s="163"/>
      <c r="J559" s="163"/>
    </row>
    <row r="560" spans="2:10" ht="14.25" customHeight="1" hidden="1">
      <c r="B560" s="174"/>
      <c r="C560" s="117"/>
      <c r="D560" s="117"/>
      <c r="E560" s="189"/>
      <c r="F560" s="117"/>
      <c r="G560" s="117"/>
      <c r="H560" s="163"/>
      <c r="I560" s="163"/>
      <c r="J560" s="163"/>
    </row>
    <row r="561" spans="2:10" ht="12.75" customHeight="1">
      <c r="B561" s="174" t="s">
        <v>277</v>
      </c>
      <c r="C561" s="117" t="s">
        <v>226</v>
      </c>
      <c r="D561" s="117" t="s">
        <v>228</v>
      </c>
      <c r="E561" s="189" t="s">
        <v>278</v>
      </c>
      <c r="F561" s="117"/>
      <c r="G561" s="117"/>
      <c r="H561" s="163">
        <f aca="true" t="shared" si="267" ref="H561:H564">H562</f>
        <v>0</v>
      </c>
      <c r="I561" s="163">
        <f aca="true" t="shared" si="268" ref="I561:I564">I562</f>
        <v>0</v>
      </c>
      <c r="J561" s="163">
        <f aca="true" t="shared" si="269" ref="J561:J564">J562</f>
        <v>0</v>
      </c>
    </row>
    <row r="562" spans="2:10" ht="27.75" customHeight="1" hidden="1">
      <c r="B562" s="167" t="s">
        <v>419</v>
      </c>
      <c r="C562" s="117" t="s">
        <v>226</v>
      </c>
      <c r="D562" s="117" t="s">
        <v>228</v>
      </c>
      <c r="E562" s="189" t="s">
        <v>420</v>
      </c>
      <c r="F562" s="117"/>
      <c r="G562" s="117"/>
      <c r="H562" s="163">
        <f t="shared" si="267"/>
        <v>0</v>
      </c>
      <c r="I562" s="163">
        <f t="shared" si="268"/>
        <v>0</v>
      </c>
      <c r="J562" s="163">
        <f t="shared" si="269"/>
        <v>0</v>
      </c>
    </row>
    <row r="563" spans="2:10" ht="14.25" customHeight="1" hidden="1">
      <c r="B563" s="174" t="s">
        <v>455</v>
      </c>
      <c r="C563" s="117" t="s">
        <v>226</v>
      </c>
      <c r="D563" s="117" t="s">
        <v>228</v>
      </c>
      <c r="E563" s="189" t="s">
        <v>420</v>
      </c>
      <c r="F563" s="117" t="s">
        <v>363</v>
      </c>
      <c r="G563" s="117"/>
      <c r="H563" s="163">
        <f t="shared" si="267"/>
        <v>0</v>
      </c>
      <c r="I563" s="163">
        <f t="shared" si="268"/>
        <v>0</v>
      </c>
      <c r="J563" s="163">
        <f t="shared" si="269"/>
        <v>0</v>
      </c>
    </row>
    <row r="564" spans="2:10" ht="14.25" customHeight="1" hidden="1">
      <c r="B564" s="174" t="s">
        <v>456</v>
      </c>
      <c r="C564" s="117" t="s">
        <v>226</v>
      </c>
      <c r="D564" s="117" t="s">
        <v>228</v>
      </c>
      <c r="E564" s="189" t="s">
        <v>420</v>
      </c>
      <c r="F564" s="117">
        <v>610</v>
      </c>
      <c r="G564" s="117"/>
      <c r="H564" s="163">
        <f t="shared" si="267"/>
        <v>0</v>
      </c>
      <c r="I564" s="163">
        <f t="shared" si="268"/>
        <v>0</v>
      </c>
      <c r="J564" s="163">
        <f t="shared" si="269"/>
        <v>0</v>
      </c>
    </row>
    <row r="565" spans="2:10" ht="14.25" customHeight="1" hidden="1">
      <c r="B565" s="192" t="s">
        <v>274</v>
      </c>
      <c r="C565" s="117" t="s">
        <v>226</v>
      </c>
      <c r="D565" s="117" t="s">
        <v>228</v>
      </c>
      <c r="E565" s="189" t="s">
        <v>420</v>
      </c>
      <c r="F565" s="117">
        <v>610</v>
      </c>
      <c r="G565" s="117" t="s">
        <v>333</v>
      </c>
      <c r="H565" s="163"/>
      <c r="I565" s="163"/>
      <c r="J565" s="163"/>
    </row>
    <row r="566" spans="2:10" ht="12.75" customHeight="1" hidden="1">
      <c r="B566" s="208" t="s">
        <v>229</v>
      </c>
      <c r="C566" s="166" t="s">
        <v>226</v>
      </c>
      <c r="D566" s="166" t="s">
        <v>230</v>
      </c>
      <c r="E566" s="117"/>
      <c r="F566" s="117"/>
      <c r="G566" s="117"/>
      <c r="H566" s="163">
        <f>H578+H625+H567+H629</f>
        <v>134904.5</v>
      </c>
      <c r="I566" s="163">
        <f>I578+I625+I567+I629</f>
        <v>109613.7</v>
      </c>
      <c r="J566" s="163">
        <f>J578+J625+J567+J629</f>
        <v>110994.49999999999</v>
      </c>
    </row>
    <row r="567" spans="2:10" ht="41.25" customHeight="1">
      <c r="B567" s="254" t="s">
        <v>326</v>
      </c>
      <c r="C567" s="117" t="s">
        <v>226</v>
      </c>
      <c r="D567" s="117" t="s">
        <v>230</v>
      </c>
      <c r="E567" s="27" t="s">
        <v>327</v>
      </c>
      <c r="F567" s="117"/>
      <c r="G567" s="117"/>
      <c r="H567" s="118">
        <f>H570</f>
        <v>36.7</v>
      </c>
      <c r="I567" s="118">
        <f>I570</f>
        <v>0</v>
      </c>
      <c r="J567" s="118">
        <f>J570</f>
        <v>0</v>
      </c>
    </row>
    <row r="568" spans="2:10" ht="12.75" customHeight="1" hidden="1">
      <c r="B568" s="179"/>
      <c r="C568" s="117" t="s">
        <v>226</v>
      </c>
      <c r="D568" s="117" t="s">
        <v>230</v>
      </c>
      <c r="E568" s="27" t="s">
        <v>318</v>
      </c>
      <c r="F568" s="117"/>
      <c r="G568" s="117"/>
      <c r="H568" s="118">
        <f aca="true" t="shared" si="270" ref="H568:H572">H569</f>
        <v>36.7</v>
      </c>
      <c r="I568" s="118"/>
      <c r="J568" s="118"/>
    </row>
    <row r="569" spans="2:10" ht="12.75" customHeight="1" hidden="1">
      <c r="B569" s="179"/>
      <c r="C569" s="117" t="s">
        <v>226</v>
      </c>
      <c r="D569" s="117" t="s">
        <v>230</v>
      </c>
      <c r="E569" s="27" t="s">
        <v>318</v>
      </c>
      <c r="F569" s="117"/>
      <c r="G569" s="117"/>
      <c r="H569" s="118">
        <f t="shared" si="270"/>
        <v>36.7</v>
      </c>
      <c r="I569" s="118"/>
      <c r="J569" s="118"/>
    </row>
    <row r="570" spans="2:10" ht="12.75" customHeight="1">
      <c r="B570" s="179" t="s">
        <v>301</v>
      </c>
      <c r="C570" s="117" t="s">
        <v>226</v>
      </c>
      <c r="D570" s="117" t="s">
        <v>230</v>
      </c>
      <c r="E570" s="196" t="s">
        <v>328</v>
      </c>
      <c r="F570" s="117"/>
      <c r="G570" s="117"/>
      <c r="H570" s="118">
        <f t="shared" si="270"/>
        <v>36.7</v>
      </c>
      <c r="I570" s="118">
        <f aca="true" t="shared" si="271" ref="I570:I572">I571</f>
        <v>0</v>
      </c>
      <c r="J570" s="118">
        <f aca="true" t="shared" si="272" ref="J570:J572">J571</f>
        <v>0</v>
      </c>
    </row>
    <row r="571" spans="2:10" ht="12.75" customHeight="1">
      <c r="B571" s="177" t="s">
        <v>289</v>
      </c>
      <c r="C571" s="117" t="s">
        <v>226</v>
      </c>
      <c r="D571" s="117" t="s">
        <v>230</v>
      </c>
      <c r="E571" s="196" t="s">
        <v>328</v>
      </c>
      <c r="F571" s="117" t="s">
        <v>290</v>
      </c>
      <c r="G571" s="117"/>
      <c r="H571" s="118">
        <f t="shared" si="270"/>
        <v>36.7</v>
      </c>
      <c r="I571" s="118">
        <f t="shared" si="271"/>
        <v>0</v>
      </c>
      <c r="J571" s="118">
        <f t="shared" si="272"/>
        <v>0</v>
      </c>
    </row>
    <row r="572" spans="2:10" ht="12.75" customHeight="1">
      <c r="B572" s="177" t="s">
        <v>291</v>
      </c>
      <c r="C572" s="117" t="s">
        <v>226</v>
      </c>
      <c r="D572" s="117" t="s">
        <v>230</v>
      </c>
      <c r="E572" s="196" t="s">
        <v>328</v>
      </c>
      <c r="F572" s="117" t="s">
        <v>292</v>
      </c>
      <c r="G572" s="117"/>
      <c r="H572" s="118">
        <f t="shared" si="270"/>
        <v>36.7</v>
      </c>
      <c r="I572" s="118">
        <f t="shared" si="271"/>
        <v>0</v>
      </c>
      <c r="J572" s="118">
        <f t="shared" si="272"/>
        <v>0</v>
      </c>
    </row>
    <row r="573" spans="2:10" ht="12.75" customHeight="1">
      <c r="B573" s="174" t="s">
        <v>273</v>
      </c>
      <c r="C573" s="117" t="s">
        <v>226</v>
      </c>
      <c r="D573" s="117" t="s">
        <v>230</v>
      </c>
      <c r="E573" s="196" t="s">
        <v>328</v>
      </c>
      <c r="F573" s="117" t="s">
        <v>292</v>
      </c>
      <c r="G573" s="117">
        <v>2</v>
      </c>
      <c r="H573" s="118">
        <f>'Прил. 8'!I839</f>
        <v>36.7</v>
      </c>
      <c r="I573" s="118">
        <f>'Прил. 8'!J839</f>
        <v>0</v>
      </c>
      <c r="J573" s="118">
        <f>'Прил. 8'!K839</f>
        <v>0</v>
      </c>
    </row>
    <row r="574" spans="2:10" ht="12.75" customHeight="1" hidden="1">
      <c r="B574" s="208"/>
      <c r="C574" s="166"/>
      <c r="D574" s="166"/>
      <c r="E574" s="117"/>
      <c r="F574" s="117"/>
      <c r="G574" s="117"/>
      <c r="H574" s="163"/>
      <c r="I574" s="163"/>
      <c r="J574" s="163"/>
    </row>
    <row r="575" spans="2:10" ht="12.75" customHeight="1" hidden="1">
      <c r="B575" s="208"/>
      <c r="C575" s="166"/>
      <c r="D575" s="166"/>
      <c r="E575" s="117"/>
      <c r="F575" s="117"/>
      <c r="G575" s="117"/>
      <c r="H575" s="163"/>
      <c r="I575" s="163"/>
      <c r="J575" s="163"/>
    </row>
    <row r="576" spans="2:10" ht="12.75" customHeight="1" hidden="1">
      <c r="B576" s="208"/>
      <c r="C576" s="166"/>
      <c r="D576" s="166"/>
      <c r="E576" s="117"/>
      <c r="F576" s="117"/>
      <c r="G576" s="117"/>
      <c r="H576" s="163"/>
      <c r="I576" s="163"/>
      <c r="J576" s="163"/>
    </row>
    <row r="577" spans="2:10" ht="12.75" customHeight="1" hidden="1">
      <c r="B577" s="208"/>
      <c r="C577" s="166"/>
      <c r="D577" s="166"/>
      <c r="E577" s="117"/>
      <c r="F577" s="117"/>
      <c r="G577" s="117"/>
      <c r="H577" s="163"/>
      <c r="I577" s="163"/>
      <c r="J577" s="163"/>
    </row>
    <row r="578" spans="2:10" ht="26.25" customHeight="1">
      <c r="B578" s="250" t="s">
        <v>447</v>
      </c>
      <c r="C578" s="117" t="s">
        <v>226</v>
      </c>
      <c r="D578" s="117" t="s">
        <v>230</v>
      </c>
      <c r="E578" s="189" t="s">
        <v>448</v>
      </c>
      <c r="F578" s="117"/>
      <c r="G578" s="117"/>
      <c r="H578" s="163">
        <f>H579</f>
        <v>134767.8</v>
      </c>
      <c r="I578" s="163">
        <f>I579</f>
        <v>109613.7</v>
      </c>
      <c r="J578" s="163">
        <f>J579</f>
        <v>110994.49999999999</v>
      </c>
    </row>
    <row r="579" spans="2:10" ht="14.25" customHeight="1">
      <c r="B579" s="255" t="s">
        <v>461</v>
      </c>
      <c r="C579" s="117" t="s">
        <v>226</v>
      </c>
      <c r="D579" s="117" t="s">
        <v>230</v>
      </c>
      <c r="E579" s="189" t="s">
        <v>462</v>
      </c>
      <c r="F579" s="117"/>
      <c r="G579" s="117"/>
      <c r="H579" s="163">
        <f>H580+H585+H591+H597+H601+H606+H612+H618</f>
        <v>134767.8</v>
      </c>
      <c r="I579" s="163">
        <f>I580+I585+I591+I597+I601+I606+I612+I618</f>
        <v>109613.7</v>
      </c>
      <c r="J579" s="163">
        <f>J580+J585+J591+J597+J601+J606+J612+J618</f>
        <v>110994.49999999999</v>
      </c>
    </row>
    <row r="580" spans="2:10" ht="15.75">
      <c r="B580" s="174" t="s">
        <v>463</v>
      </c>
      <c r="C580" s="117" t="s">
        <v>226</v>
      </c>
      <c r="D580" s="117" t="s">
        <v>230</v>
      </c>
      <c r="E580" s="189" t="s">
        <v>464</v>
      </c>
      <c r="F580" s="117"/>
      <c r="G580" s="117"/>
      <c r="H580" s="163">
        <f aca="true" t="shared" si="273" ref="H580:H583">H581</f>
        <v>34581.4</v>
      </c>
      <c r="I580" s="163">
        <f aca="true" t="shared" si="274" ref="I580:I583">I581</f>
        <v>28035.9</v>
      </c>
      <c r="J580" s="163">
        <f aca="true" t="shared" si="275" ref="J580:J583">J581</f>
        <v>30590.5</v>
      </c>
    </row>
    <row r="581" spans="2:10" ht="12.75" customHeight="1">
      <c r="B581" s="177" t="s">
        <v>465</v>
      </c>
      <c r="C581" s="117" t="s">
        <v>226</v>
      </c>
      <c r="D581" s="117" t="s">
        <v>230</v>
      </c>
      <c r="E581" s="189" t="s">
        <v>466</v>
      </c>
      <c r="F581" s="117"/>
      <c r="G581" s="117"/>
      <c r="H581" s="163">
        <f t="shared" si="273"/>
        <v>34581.4</v>
      </c>
      <c r="I581" s="163">
        <f t="shared" si="274"/>
        <v>28035.9</v>
      </c>
      <c r="J581" s="163">
        <f t="shared" si="275"/>
        <v>30590.5</v>
      </c>
    </row>
    <row r="582" spans="2:10" ht="15.75">
      <c r="B582" s="174" t="s">
        <v>455</v>
      </c>
      <c r="C582" s="117" t="s">
        <v>226</v>
      </c>
      <c r="D582" s="117" t="s">
        <v>230</v>
      </c>
      <c r="E582" s="189" t="s">
        <v>466</v>
      </c>
      <c r="F582" s="117" t="s">
        <v>363</v>
      </c>
      <c r="G582" s="117"/>
      <c r="H582" s="163">
        <f t="shared" si="273"/>
        <v>34581.4</v>
      </c>
      <c r="I582" s="163">
        <f t="shared" si="274"/>
        <v>28035.9</v>
      </c>
      <c r="J582" s="163">
        <f t="shared" si="275"/>
        <v>30590.5</v>
      </c>
    </row>
    <row r="583" spans="2:10" ht="14.25" customHeight="1">
      <c r="B583" s="174" t="s">
        <v>456</v>
      </c>
      <c r="C583" s="117" t="s">
        <v>226</v>
      </c>
      <c r="D583" s="117" t="s">
        <v>230</v>
      </c>
      <c r="E583" s="189" t="s">
        <v>466</v>
      </c>
      <c r="F583" s="117">
        <v>610</v>
      </c>
      <c r="G583" s="117"/>
      <c r="H583" s="163">
        <f t="shared" si="273"/>
        <v>34581.4</v>
      </c>
      <c r="I583" s="163">
        <f t="shared" si="274"/>
        <v>28035.9</v>
      </c>
      <c r="J583" s="163">
        <f t="shared" si="275"/>
        <v>30590.5</v>
      </c>
    </row>
    <row r="584" spans="2:10" ht="14.25" customHeight="1">
      <c r="B584" s="174" t="s">
        <v>273</v>
      </c>
      <c r="C584" s="117" t="s">
        <v>226</v>
      </c>
      <c r="D584" s="117" t="s">
        <v>230</v>
      </c>
      <c r="E584" s="189" t="s">
        <v>466</v>
      </c>
      <c r="F584" s="117">
        <v>610</v>
      </c>
      <c r="G584" s="117">
        <v>2</v>
      </c>
      <c r="H584" s="163">
        <f>'Прил. 8'!I844</f>
        <v>34581.4</v>
      </c>
      <c r="I584" s="163">
        <f>'Прил. 8'!J844</f>
        <v>28035.9</v>
      </c>
      <c r="J584" s="163">
        <f>'Прил. 8'!K844</f>
        <v>30590.5</v>
      </c>
    </row>
    <row r="585" spans="2:10" ht="14.25" customHeight="1">
      <c r="B585" s="174" t="s">
        <v>467</v>
      </c>
      <c r="C585" s="117" t="s">
        <v>226</v>
      </c>
      <c r="D585" s="117" t="s">
        <v>230</v>
      </c>
      <c r="E585" s="189" t="s">
        <v>468</v>
      </c>
      <c r="F585" s="117"/>
      <c r="G585" s="117"/>
      <c r="H585" s="163">
        <f aca="true" t="shared" si="276" ref="H585:H587">H586</f>
        <v>4517.8</v>
      </c>
      <c r="I585" s="163">
        <f aca="true" t="shared" si="277" ref="I585:I587">I586</f>
        <v>4504.6</v>
      </c>
      <c r="J585" s="163">
        <f aca="true" t="shared" si="278" ref="J585:J587">J586</f>
        <v>4440.4</v>
      </c>
    </row>
    <row r="586" spans="2:10" ht="27.75" customHeight="1">
      <c r="B586" s="167" t="s">
        <v>469</v>
      </c>
      <c r="C586" s="117" t="s">
        <v>226</v>
      </c>
      <c r="D586" s="117" t="s">
        <v>230</v>
      </c>
      <c r="E586" s="189" t="s">
        <v>470</v>
      </c>
      <c r="F586" s="117"/>
      <c r="G586" s="117"/>
      <c r="H586" s="163">
        <f t="shared" si="276"/>
        <v>4517.8</v>
      </c>
      <c r="I586" s="163">
        <f t="shared" si="277"/>
        <v>4504.6</v>
      </c>
      <c r="J586" s="163">
        <f t="shared" si="278"/>
        <v>4440.4</v>
      </c>
    </row>
    <row r="587" spans="2:10" ht="15.75">
      <c r="B587" s="167" t="s">
        <v>455</v>
      </c>
      <c r="C587" s="117" t="s">
        <v>226</v>
      </c>
      <c r="D587" s="117" t="s">
        <v>230</v>
      </c>
      <c r="E587" s="189" t="s">
        <v>470</v>
      </c>
      <c r="F587" s="117" t="s">
        <v>363</v>
      </c>
      <c r="G587" s="117"/>
      <c r="H587" s="163">
        <f t="shared" si="276"/>
        <v>4517.8</v>
      </c>
      <c r="I587" s="163">
        <f t="shared" si="277"/>
        <v>4504.6</v>
      </c>
      <c r="J587" s="163">
        <f t="shared" si="278"/>
        <v>4440.4</v>
      </c>
    </row>
    <row r="588" spans="2:10" ht="14.25" customHeight="1">
      <c r="B588" s="174" t="s">
        <v>456</v>
      </c>
      <c r="C588" s="117" t="s">
        <v>226</v>
      </c>
      <c r="D588" s="117" t="s">
        <v>230</v>
      </c>
      <c r="E588" s="189" t="s">
        <v>470</v>
      </c>
      <c r="F588" s="117">
        <v>610</v>
      </c>
      <c r="G588" s="117"/>
      <c r="H588" s="163">
        <f>H590+H589</f>
        <v>4517.8</v>
      </c>
      <c r="I588" s="163">
        <f>I590+I589</f>
        <v>4504.6</v>
      </c>
      <c r="J588" s="163">
        <f>J590+J589</f>
        <v>4440.4</v>
      </c>
    </row>
    <row r="589" spans="2:10" ht="14.25" customHeight="1">
      <c r="B589" s="192" t="s">
        <v>274</v>
      </c>
      <c r="C589" s="117" t="s">
        <v>226</v>
      </c>
      <c r="D589" s="117" t="s">
        <v>230</v>
      </c>
      <c r="E589" s="189" t="s">
        <v>470</v>
      </c>
      <c r="F589" s="117" t="s">
        <v>460</v>
      </c>
      <c r="G589" s="117" t="s">
        <v>333</v>
      </c>
      <c r="H589" s="163">
        <f>'Прил. 8'!I849</f>
        <v>2258.9</v>
      </c>
      <c r="I589" s="163">
        <f>'Прил. 8'!J849</f>
        <v>2252.3</v>
      </c>
      <c r="J589" s="163">
        <f>'Прил. 8'!K849</f>
        <v>2220.2</v>
      </c>
    </row>
    <row r="590" spans="2:10" ht="14.25" customHeight="1">
      <c r="B590" s="192" t="s">
        <v>273</v>
      </c>
      <c r="C590" s="117" t="s">
        <v>226</v>
      </c>
      <c r="D590" s="117" t="s">
        <v>230</v>
      </c>
      <c r="E590" s="189" t="s">
        <v>471</v>
      </c>
      <c r="F590" s="117">
        <v>610</v>
      </c>
      <c r="G590" s="117" t="s">
        <v>297</v>
      </c>
      <c r="H590" s="163">
        <f>'Прил. 8'!I850</f>
        <v>2258.9</v>
      </c>
      <c r="I590" s="163">
        <f>'Прил. 8'!J850</f>
        <v>2252.3</v>
      </c>
      <c r="J590" s="163">
        <f>'Прил. 8'!K850</f>
        <v>2220.2</v>
      </c>
    </row>
    <row r="591" spans="2:10" ht="27.75">
      <c r="B591" s="169" t="s">
        <v>472</v>
      </c>
      <c r="C591" s="117" t="s">
        <v>226</v>
      </c>
      <c r="D591" s="117" t="s">
        <v>230</v>
      </c>
      <c r="E591" s="189" t="s">
        <v>473</v>
      </c>
      <c r="F591" s="117"/>
      <c r="G591" s="117"/>
      <c r="H591" s="163">
        <f aca="true" t="shared" si="279" ref="H591:H592">H592</f>
        <v>3974.4</v>
      </c>
      <c r="I591" s="163">
        <f aca="true" t="shared" si="280" ref="I591:I592">I592</f>
        <v>3902.7999999999997</v>
      </c>
      <c r="J591" s="163">
        <f aca="true" t="shared" si="281" ref="J591:J592">J592</f>
        <v>4049.1000000000004</v>
      </c>
    </row>
    <row r="592" spans="2:10" ht="27.75" customHeight="1">
      <c r="B592" s="167" t="s">
        <v>455</v>
      </c>
      <c r="C592" s="117" t="s">
        <v>226</v>
      </c>
      <c r="D592" s="117" t="s">
        <v>230</v>
      </c>
      <c r="E592" s="189" t="s">
        <v>474</v>
      </c>
      <c r="F592" s="117" t="s">
        <v>363</v>
      </c>
      <c r="G592" s="117"/>
      <c r="H592" s="163">
        <f t="shared" si="279"/>
        <v>3974.4</v>
      </c>
      <c r="I592" s="163">
        <f t="shared" si="280"/>
        <v>3902.7999999999997</v>
      </c>
      <c r="J592" s="163">
        <f t="shared" si="281"/>
        <v>4049.1000000000004</v>
      </c>
    </row>
    <row r="593" spans="2:10" ht="14.25" customHeight="1">
      <c r="B593" s="174" t="s">
        <v>456</v>
      </c>
      <c r="C593" s="117" t="s">
        <v>226</v>
      </c>
      <c r="D593" s="117" t="s">
        <v>230</v>
      </c>
      <c r="E593" s="189" t="s">
        <v>474</v>
      </c>
      <c r="F593" s="117">
        <v>610</v>
      </c>
      <c r="G593" s="117"/>
      <c r="H593" s="163">
        <f>H595+H594+H596</f>
        <v>3974.4</v>
      </c>
      <c r="I593" s="163">
        <f>I595+I594+I596</f>
        <v>3902.7999999999997</v>
      </c>
      <c r="J593" s="163">
        <f>J595+J594+J596</f>
        <v>4049.1000000000004</v>
      </c>
    </row>
    <row r="594" spans="2:10" ht="14.25" customHeight="1">
      <c r="B594" s="192" t="s">
        <v>273</v>
      </c>
      <c r="C594" s="117" t="s">
        <v>226</v>
      </c>
      <c r="D594" s="117" t="s">
        <v>230</v>
      </c>
      <c r="E594" s="189" t="s">
        <v>474</v>
      </c>
      <c r="F594" s="117">
        <v>610</v>
      </c>
      <c r="G594" s="117" t="s">
        <v>297</v>
      </c>
      <c r="H594" s="163">
        <f>'Прил. 8'!I854</f>
        <v>39.7</v>
      </c>
      <c r="I594" s="163">
        <f>'Прил. 8'!J854</f>
        <v>39</v>
      </c>
      <c r="J594" s="163">
        <f>'Прил. 8'!K854</f>
        <v>40.5</v>
      </c>
    </row>
    <row r="595" spans="2:10" ht="14.25" customHeight="1">
      <c r="B595" s="192" t="s">
        <v>274</v>
      </c>
      <c r="C595" s="117" t="s">
        <v>226</v>
      </c>
      <c r="D595" s="117" t="s">
        <v>230</v>
      </c>
      <c r="E595" s="189" t="s">
        <v>474</v>
      </c>
      <c r="F595" s="117">
        <v>610</v>
      </c>
      <c r="G595" s="117" t="s">
        <v>333</v>
      </c>
      <c r="H595" s="163">
        <f>'Прил. 8'!I855</f>
        <v>354.1</v>
      </c>
      <c r="I595" s="163">
        <f>'Прил. 8'!J855</f>
        <v>347.7</v>
      </c>
      <c r="J595" s="163">
        <f>'Прил. 8'!K855</f>
        <v>360.8</v>
      </c>
    </row>
    <row r="596" spans="2:10" ht="14.25" customHeight="1">
      <c r="B596" s="174" t="s">
        <v>275</v>
      </c>
      <c r="C596" s="117" t="s">
        <v>226</v>
      </c>
      <c r="D596" s="117" t="s">
        <v>230</v>
      </c>
      <c r="E596" s="189" t="s">
        <v>474</v>
      </c>
      <c r="F596" s="117">
        <v>610</v>
      </c>
      <c r="G596" s="117" t="s">
        <v>307</v>
      </c>
      <c r="H596" s="163">
        <f>'Прил. 8'!I856</f>
        <v>3580.6</v>
      </c>
      <c r="I596" s="163">
        <f>'Прил. 8'!J856</f>
        <v>3516.1</v>
      </c>
      <c r="J596" s="163">
        <f>'Прил. 8'!K856</f>
        <v>3647.8</v>
      </c>
    </row>
    <row r="597" spans="2:10" ht="66.75">
      <c r="B597" s="169" t="s">
        <v>475</v>
      </c>
      <c r="C597" s="117" t="s">
        <v>226</v>
      </c>
      <c r="D597" s="117" t="s">
        <v>230</v>
      </c>
      <c r="E597" s="189" t="s">
        <v>476</v>
      </c>
      <c r="F597" s="117"/>
      <c r="G597" s="117"/>
      <c r="H597" s="163">
        <f aca="true" t="shared" si="282" ref="H597:H599">H598</f>
        <v>78229.2</v>
      </c>
      <c r="I597" s="163">
        <f aca="true" t="shared" si="283" ref="I597:I599">I598</f>
        <v>63785.7</v>
      </c>
      <c r="J597" s="163">
        <f aca="true" t="shared" si="284" ref="J597:J599">J598</f>
        <v>62195.2</v>
      </c>
    </row>
    <row r="598" spans="2:10" ht="15.75">
      <c r="B598" s="174" t="s">
        <v>455</v>
      </c>
      <c r="C598" s="117" t="s">
        <v>226</v>
      </c>
      <c r="D598" s="117" t="s">
        <v>230</v>
      </c>
      <c r="E598" s="189" t="s">
        <v>477</v>
      </c>
      <c r="F598" s="117" t="s">
        <v>363</v>
      </c>
      <c r="G598" s="117"/>
      <c r="H598" s="163">
        <f t="shared" si="282"/>
        <v>78229.2</v>
      </c>
      <c r="I598" s="163">
        <f t="shared" si="283"/>
        <v>63785.7</v>
      </c>
      <c r="J598" s="163">
        <f t="shared" si="284"/>
        <v>62195.2</v>
      </c>
    </row>
    <row r="599" spans="2:10" ht="14.25" customHeight="1">
      <c r="B599" s="174" t="s">
        <v>456</v>
      </c>
      <c r="C599" s="117" t="s">
        <v>226</v>
      </c>
      <c r="D599" s="117" t="s">
        <v>230</v>
      </c>
      <c r="E599" s="189" t="s">
        <v>477</v>
      </c>
      <c r="F599" s="117">
        <v>610</v>
      </c>
      <c r="G599" s="117"/>
      <c r="H599" s="163">
        <f t="shared" si="282"/>
        <v>78229.2</v>
      </c>
      <c r="I599" s="163">
        <f t="shared" si="283"/>
        <v>63785.7</v>
      </c>
      <c r="J599" s="163">
        <f t="shared" si="284"/>
        <v>62195.2</v>
      </c>
    </row>
    <row r="600" spans="2:10" ht="14.25" customHeight="1">
      <c r="B600" s="192" t="s">
        <v>274</v>
      </c>
      <c r="C600" s="117" t="s">
        <v>226</v>
      </c>
      <c r="D600" s="117" t="s">
        <v>230</v>
      </c>
      <c r="E600" s="189" t="s">
        <v>477</v>
      </c>
      <c r="F600" s="117">
        <v>610</v>
      </c>
      <c r="G600" s="117" t="s">
        <v>333</v>
      </c>
      <c r="H600" s="163">
        <f>'Прил. 8'!I860</f>
        <v>78229.2</v>
      </c>
      <c r="I600" s="163">
        <f>'Прил. 8'!J860</f>
        <v>63785.7</v>
      </c>
      <c r="J600" s="163">
        <f>'Прил. 8'!K860</f>
        <v>62195.2</v>
      </c>
    </row>
    <row r="601" spans="2:10" ht="14.25" customHeight="1">
      <c r="B601" s="174" t="s">
        <v>478</v>
      </c>
      <c r="C601" s="117" t="s">
        <v>226</v>
      </c>
      <c r="D601" s="117" t="s">
        <v>230</v>
      </c>
      <c r="E601" s="189" t="s">
        <v>479</v>
      </c>
      <c r="F601" s="117"/>
      <c r="G601" s="117"/>
      <c r="H601" s="163">
        <f>H603</f>
        <v>1536.4</v>
      </c>
      <c r="I601" s="163">
        <f>I603</f>
        <v>1536.4</v>
      </c>
      <c r="J601" s="163">
        <f>J603</f>
        <v>1536.4</v>
      </c>
    </row>
    <row r="602" spans="2:10" ht="12.75" customHeight="1">
      <c r="B602" s="177" t="s">
        <v>301</v>
      </c>
      <c r="C602" s="117" t="s">
        <v>226</v>
      </c>
      <c r="D602" s="117" t="s">
        <v>230</v>
      </c>
      <c r="E602" s="189" t="s">
        <v>480</v>
      </c>
      <c r="F602" s="117"/>
      <c r="G602" s="117"/>
      <c r="H602" s="163">
        <f aca="true" t="shared" si="285" ref="H602:H604">H603</f>
        <v>1536.4</v>
      </c>
      <c r="I602" s="163">
        <f aca="true" t="shared" si="286" ref="I602:I604">I603</f>
        <v>1536.4</v>
      </c>
      <c r="J602" s="163">
        <f aca="true" t="shared" si="287" ref="J602:J604">J603</f>
        <v>1536.4</v>
      </c>
    </row>
    <row r="603" spans="2:10" ht="14.25" customHeight="1">
      <c r="B603" s="174" t="s">
        <v>455</v>
      </c>
      <c r="C603" s="117" t="s">
        <v>226</v>
      </c>
      <c r="D603" s="117" t="s">
        <v>230</v>
      </c>
      <c r="E603" s="189" t="s">
        <v>480</v>
      </c>
      <c r="F603" s="117" t="s">
        <v>363</v>
      </c>
      <c r="G603" s="117"/>
      <c r="H603" s="163">
        <f t="shared" si="285"/>
        <v>1536.4</v>
      </c>
      <c r="I603" s="163">
        <f t="shared" si="286"/>
        <v>1536.4</v>
      </c>
      <c r="J603" s="163">
        <f t="shared" si="287"/>
        <v>1536.4</v>
      </c>
    </row>
    <row r="604" spans="2:10" ht="14.25" customHeight="1">
      <c r="B604" s="174" t="s">
        <v>456</v>
      </c>
      <c r="C604" s="117" t="s">
        <v>226</v>
      </c>
      <c r="D604" s="117" t="s">
        <v>230</v>
      </c>
      <c r="E604" s="189" t="s">
        <v>480</v>
      </c>
      <c r="F604" s="117">
        <v>610</v>
      </c>
      <c r="G604" s="117"/>
      <c r="H604" s="163">
        <f t="shared" si="285"/>
        <v>1536.4</v>
      </c>
      <c r="I604" s="163">
        <f t="shared" si="286"/>
        <v>1536.4</v>
      </c>
      <c r="J604" s="163">
        <f t="shared" si="287"/>
        <v>1536.4</v>
      </c>
    </row>
    <row r="605" spans="2:10" ht="14.25" customHeight="1">
      <c r="B605" s="192" t="s">
        <v>274</v>
      </c>
      <c r="C605" s="117" t="s">
        <v>226</v>
      </c>
      <c r="D605" s="117" t="s">
        <v>230</v>
      </c>
      <c r="E605" s="189" t="s">
        <v>480</v>
      </c>
      <c r="F605" s="117">
        <v>610</v>
      </c>
      <c r="G605" s="117" t="s">
        <v>333</v>
      </c>
      <c r="H605" s="163">
        <f>'Прил. 8'!I865</f>
        <v>1536.4</v>
      </c>
      <c r="I605" s="163">
        <f>'Прил. 8'!J865</f>
        <v>1536.4</v>
      </c>
      <c r="J605" s="163">
        <f>'Прил. 8'!K865</f>
        <v>1536.4</v>
      </c>
    </row>
    <row r="606" spans="2:10" ht="15.75" customHeight="1">
      <c r="B606" s="174" t="s">
        <v>478</v>
      </c>
      <c r="C606" s="117" t="s">
        <v>226</v>
      </c>
      <c r="D606" s="117" t="s">
        <v>230</v>
      </c>
      <c r="E606" s="189" t="s">
        <v>481</v>
      </c>
      <c r="F606" s="117"/>
      <c r="G606" s="117"/>
      <c r="H606" s="163">
        <f>H608</f>
        <v>7848.3</v>
      </c>
      <c r="I606" s="163">
        <f>I608</f>
        <v>7848.3</v>
      </c>
      <c r="J606" s="163">
        <f>J608</f>
        <v>8182.9</v>
      </c>
    </row>
    <row r="607" spans="2:10" ht="12.75" customHeight="1">
      <c r="B607" s="177" t="s">
        <v>465</v>
      </c>
      <c r="C607" s="117" t="s">
        <v>226</v>
      </c>
      <c r="D607" s="117" t="s">
        <v>230</v>
      </c>
      <c r="E607" s="189" t="s">
        <v>482</v>
      </c>
      <c r="F607" s="117"/>
      <c r="G607" s="117"/>
      <c r="H607" s="163">
        <f aca="true" t="shared" si="288" ref="H607:H610">H608</f>
        <v>7848.3</v>
      </c>
      <c r="I607" s="163">
        <f aca="true" t="shared" si="289" ref="I607:I610">I608</f>
        <v>7848.3</v>
      </c>
      <c r="J607" s="163">
        <f aca="true" t="shared" si="290" ref="J607:J610">J608</f>
        <v>8182.9</v>
      </c>
    </row>
    <row r="608" spans="2:10" ht="12.75" customHeight="1">
      <c r="B608" s="174" t="s">
        <v>455</v>
      </c>
      <c r="C608" s="117" t="s">
        <v>226</v>
      </c>
      <c r="D608" s="117" t="s">
        <v>230</v>
      </c>
      <c r="E608" s="189" t="s">
        <v>482</v>
      </c>
      <c r="F608" s="117" t="s">
        <v>363</v>
      </c>
      <c r="G608" s="117"/>
      <c r="H608" s="163">
        <f t="shared" si="288"/>
        <v>7848.3</v>
      </c>
      <c r="I608" s="163">
        <f t="shared" si="289"/>
        <v>7848.3</v>
      </c>
      <c r="J608" s="163">
        <f t="shared" si="290"/>
        <v>8182.9</v>
      </c>
    </row>
    <row r="609" spans="2:10" ht="12.75" customHeight="1">
      <c r="B609" s="174" t="s">
        <v>456</v>
      </c>
      <c r="C609" s="117" t="s">
        <v>226</v>
      </c>
      <c r="D609" s="117" t="s">
        <v>230</v>
      </c>
      <c r="E609" s="189" t="s">
        <v>482</v>
      </c>
      <c r="F609" s="117">
        <v>610</v>
      </c>
      <c r="G609" s="117"/>
      <c r="H609" s="163">
        <f t="shared" si="288"/>
        <v>7848.3</v>
      </c>
      <c r="I609" s="163">
        <f t="shared" si="289"/>
        <v>7848.3</v>
      </c>
      <c r="J609" s="163">
        <f t="shared" si="290"/>
        <v>8182.9</v>
      </c>
    </row>
    <row r="610" spans="2:10" ht="12.75" customHeight="1">
      <c r="B610" s="174" t="s">
        <v>456</v>
      </c>
      <c r="C610" s="117" t="s">
        <v>226</v>
      </c>
      <c r="D610" s="117" t="s">
        <v>230</v>
      </c>
      <c r="E610" s="189" t="s">
        <v>482</v>
      </c>
      <c r="F610" s="117">
        <v>610</v>
      </c>
      <c r="G610" s="117"/>
      <c r="H610" s="163">
        <f t="shared" si="288"/>
        <v>7848.3</v>
      </c>
      <c r="I610" s="163">
        <f t="shared" si="289"/>
        <v>7848.3</v>
      </c>
      <c r="J610" s="163">
        <f t="shared" si="290"/>
        <v>8182.9</v>
      </c>
    </row>
    <row r="611" spans="2:10" ht="14.25" customHeight="1">
      <c r="B611" s="174" t="s">
        <v>275</v>
      </c>
      <c r="C611" s="117" t="s">
        <v>226</v>
      </c>
      <c r="D611" s="117" t="s">
        <v>230</v>
      </c>
      <c r="E611" s="189" t="s">
        <v>482</v>
      </c>
      <c r="F611" s="117">
        <v>610</v>
      </c>
      <c r="G611" s="117" t="s">
        <v>307</v>
      </c>
      <c r="H611" s="163">
        <f>'Прил. 8'!I871</f>
        <v>7848.3</v>
      </c>
      <c r="I611" s="163">
        <f>'Прил. 8'!J871</f>
        <v>7848.3</v>
      </c>
      <c r="J611" s="163">
        <f>'Прил. 8'!K871</f>
        <v>8182.9</v>
      </c>
    </row>
    <row r="612" spans="2:10" ht="27.75" customHeight="1" hidden="1">
      <c r="B612" s="174" t="s">
        <v>483</v>
      </c>
      <c r="C612" s="117" t="s">
        <v>226</v>
      </c>
      <c r="D612" s="117" t="s">
        <v>230</v>
      </c>
      <c r="E612" s="189" t="s">
        <v>484</v>
      </c>
      <c r="F612" s="117"/>
      <c r="G612" s="117"/>
      <c r="H612" s="163">
        <f>H614</f>
        <v>0</v>
      </c>
      <c r="I612" s="163">
        <f>I614</f>
        <v>0</v>
      </c>
      <c r="J612" s="163">
        <f>J614</f>
        <v>0</v>
      </c>
    </row>
    <row r="613" spans="2:10" ht="12.75" customHeight="1" hidden="1">
      <c r="B613" s="177" t="s">
        <v>301</v>
      </c>
      <c r="C613" s="117" t="s">
        <v>226</v>
      </c>
      <c r="D613" s="117" t="s">
        <v>230</v>
      </c>
      <c r="E613" s="189" t="s">
        <v>485</v>
      </c>
      <c r="F613" s="117"/>
      <c r="G613" s="117"/>
      <c r="H613" s="163">
        <f aca="true" t="shared" si="291" ref="H613:H614">H614</f>
        <v>0</v>
      </c>
      <c r="I613" s="163">
        <f aca="true" t="shared" si="292" ref="I613:I614">I614</f>
        <v>0</v>
      </c>
      <c r="J613" s="163">
        <f aca="true" t="shared" si="293" ref="J613:J614">J614</f>
        <v>0</v>
      </c>
    </row>
    <row r="614" spans="2:10" ht="12.75" customHeight="1" hidden="1">
      <c r="B614" s="174" t="s">
        <v>455</v>
      </c>
      <c r="C614" s="117" t="s">
        <v>226</v>
      </c>
      <c r="D614" s="117" t="s">
        <v>230</v>
      </c>
      <c r="E614" s="189" t="s">
        <v>485</v>
      </c>
      <c r="F614" s="117" t="s">
        <v>363</v>
      </c>
      <c r="G614" s="117"/>
      <c r="H614" s="163">
        <f t="shared" si="291"/>
        <v>0</v>
      </c>
      <c r="I614" s="163">
        <f t="shared" si="292"/>
        <v>0</v>
      </c>
      <c r="J614" s="163">
        <f t="shared" si="293"/>
        <v>0</v>
      </c>
    </row>
    <row r="615" spans="2:10" ht="12.75" customHeight="1" hidden="1">
      <c r="B615" s="174" t="s">
        <v>456</v>
      </c>
      <c r="C615" s="117" t="s">
        <v>226</v>
      </c>
      <c r="D615" s="117" t="s">
        <v>230</v>
      </c>
      <c r="E615" s="189" t="s">
        <v>485</v>
      </c>
      <c r="F615" s="117">
        <v>610</v>
      </c>
      <c r="G615" s="117"/>
      <c r="H615" s="163">
        <f>H616+H617</f>
        <v>0</v>
      </c>
      <c r="I615" s="163">
        <f>I616+I617</f>
        <v>0</v>
      </c>
      <c r="J615" s="163">
        <f>J616+J617</f>
        <v>0</v>
      </c>
    </row>
    <row r="616" spans="2:10" ht="14.25" customHeight="1" hidden="1">
      <c r="B616" s="174" t="s">
        <v>273</v>
      </c>
      <c r="C616" s="117" t="s">
        <v>226</v>
      </c>
      <c r="D616" s="117" t="s">
        <v>230</v>
      </c>
      <c r="E616" s="189" t="s">
        <v>486</v>
      </c>
      <c r="F616" s="117">
        <v>610</v>
      </c>
      <c r="G616" s="117">
        <v>2</v>
      </c>
      <c r="H616" s="163"/>
      <c r="I616" s="163"/>
      <c r="J616" s="163"/>
    </row>
    <row r="617" spans="2:10" ht="14.25" customHeight="1" hidden="1">
      <c r="B617" s="192" t="s">
        <v>274</v>
      </c>
      <c r="C617" s="117" t="s">
        <v>226</v>
      </c>
      <c r="D617" s="117" t="s">
        <v>230</v>
      </c>
      <c r="E617" s="189" t="s">
        <v>487</v>
      </c>
      <c r="F617" s="117">
        <v>610</v>
      </c>
      <c r="G617" s="117" t="s">
        <v>333</v>
      </c>
      <c r="H617" s="163"/>
      <c r="I617" s="163"/>
      <c r="J617" s="163"/>
    </row>
    <row r="618" spans="2:10" ht="29.25" customHeight="1">
      <c r="B618" s="169" t="s">
        <v>488</v>
      </c>
      <c r="C618" s="117" t="s">
        <v>226</v>
      </c>
      <c r="D618" s="117" t="s">
        <v>230</v>
      </c>
      <c r="E618" s="189" t="s">
        <v>489</v>
      </c>
      <c r="F618" s="117"/>
      <c r="G618" s="117"/>
      <c r="H618" s="163">
        <f aca="true" t="shared" si="294" ref="H618:H620">H619</f>
        <v>4080.3</v>
      </c>
      <c r="I618" s="163">
        <f>I620</f>
        <v>0</v>
      </c>
      <c r="J618" s="163">
        <f aca="true" t="shared" si="295" ref="J618:J620">J619</f>
        <v>0</v>
      </c>
    </row>
    <row r="619" spans="2:10" ht="28.5" customHeight="1">
      <c r="B619" s="169" t="s">
        <v>490</v>
      </c>
      <c r="C619" s="117" t="s">
        <v>226</v>
      </c>
      <c r="D619" s="117" t="s">
        <v>230</v>
      </c>
      <c r="E619" s="195" t="s">
        <v>491</v>
      </c>
      <c r="F619" s="117"/>
      <c r="G619" s="117"/>
      <c r="H619" s="163">
        <f t="shared" si="294"/>
        <v>4080.3</v>
      </c>
      <c r="I619" s="163">
        <f aca="true" t="shared" si="296" ref="I619:I621">I620</f>
        <v>0</v>
      </c>
      <c r="J619" s="163">
        <f t="shared" si="295"/>
        <v>0</v>
      </c>
    </row>
    <row r="620" spans="2:10" ht="15.75" customHeight="1">
      <c r="B620" s="174" t="s">
        <v>455</v>
      </c>
      <c r="C620" s="117" t="s">
        <v>226</v>
      </c>
      <c r="D620" s="117" t="s">
        <v>230</v>
      </c>
      <c r="E620" s="195" t="s">
        <v>491</v>
      </c>
      <c r="F620" s="117" t="s">
        <v>363</v>
      </c>
      <c r="G620" s="117"/>
      <c r="H620" s="163">
        <f t="shared" si="294"/>
        <v>4080.3</v>
      </c>
      <c r="I620" s="163">
        <f t="shared" si="296"/>
        <v>0</v>
      </c>
      <c r="J620" s="163">
        <f t="shared" si="295"/>
        <v>0</v>
      </c>
    </row>
    <row r="621" spans="2:10" ht="15" customHeight="1">
      <c r="B621" s="174" t="s">
        <v>456</v>
      </c>
      <c r="C621" s="117" t="s">
        <v>226</v>
      </c>
      <c r="D621" s="117" t="s">
        <v>230</v>
      </c>
      <c r="E621" s="195" t="s">
        <v>491</v>
      </c>
      <c r="F621" s="117" t="s">
        <v>460</v>
      </c>
      <c r="G621" s="117"/>
      <c r="H621" s="163">
        <f>H622+H623+H624</f>
        <v>4080.3</v>
      </c>
      <c r="I621" s="163">
        <f t="shared" si="296"/>
        <v>0</v>
      </c>
      <c r="J621" s="163">
        <f>J622+J623+J624</f>
        <v>0</v>
      </c>
    </row>
    <row r="622" spans="2:10" ht="15.75" customHeight="1">
      <c r="B622" s="174" t="s">
        <v>273</v>
      </c>
      <c r="C622" s="117" t="s">
        <v>226</v>
      </c>
      <c r="D622" s="117" t="s">
        <v>230</v>
      </c>
      <c r="E622" s="195" t="s">
        <v>491</v>
      </c>
      <c r="F622" s="117" t="s">
        <v>460</v>
      </c>
      <c r="G622" s="117" t="s">
        <v>297</v>
      </c>
      <c r="H622" s="163">
        <f>'Прил. 8'!I882</f>
        <v>204</v>
      </c>
      <c r="I622" s="163">
        <f>'Прил. 8'!J882</f>
        <v>0</v>
      </c>
      <c r="J622" s="163">
        <f>'Прил. 8'!K882</f>
        <v>0</v>
      </c>
    </row>
    <row r="623" spans="2:10" ht="15.75" customHeight="1">
      <c r="B623" s="192" t="s">
        <v>274</v>
      </c>
      <c r="C623" s="117" t="s">
        <v>226</v>
      </c>
      <c r="D623" s="117" t="s">
        <v>230</v>
      </c>
      <c r="E623" s="195" t="s">
        <v>491</v>
      </c>
      <c r="F623" s="117" t="s">
        <v>460</v>
      </c>
      <c r="G623" s="117" t="s">
        <v>333</v>
      </c>
      <c r="H623" s="163">
        <f>'Прил. 8'!I883</f>
        <v>38.8</v>
      </c>
      <c r="I623" s="163">
        <f>'Прил. 8'!J883</f>
        <v>0</v>
      </c>
      <c r="J623" s="163">
        <f>'Прил. 8'!K883</f>
        <v>0</v>
      </c>
    </row>
    <row r="624" spans="2:10" ht="15.75" customHeight="1">
      <c r="B624" s="174" t="s">
        <v>275</v>
      </c>
      <c r="C624" s="117" t="s">
        <v>226</v>
      </c>
      <c r="D624" s="117" t="s">
        <v>230</v>
      </c>
      <c r="E624" s="195" t="s">
        <v>491</v>
      </c>
      <c r="F624" s="117" t="s">
        <v>460</v>
      </c>
      <c r="G624" s="117" t="s">
        <v>307</v>
      </c>
      <c r="H624" s="163">
        <f>'Прил. 8'!I884</f>
        <v>3837.5</v>
      </c>
      <c r="I624" s="163">
        <f>'Прил. 8'!J884</f>
        <v>0</v>
      </c>
      <c r="J624" s="163">
        <f>'Прил. 8'!K884</f>
        <v>0</v>
      </c>
    </row>
    <row r="625" spans="2:10" ht="27" customHeight="1">
      <c r="B625" s="167" t="s">
        <v>419</v>
      </c>
      <c r="C625" s="117" t="s">
        <v>226</v>
      </c>
      <c r="D625" s="117" t="s">
        <v>230</v>
      </c>
      <c r="E625" s="170" t="s">
        <v>420</v>
      </c>
      <c r="F625" s="117"/>
      <c r="G625" s="117"/>
      <c r="H625" s="163">
        <f aca="true" t="shared" si="297" ref="H625:H627">H626</f>
        <v>100</v>
      </c>
      <c r="I625" s="163">
        <f aca="true" t="shared" si="298" ref="I625:I627">I626</f>
        <v>0</v>
      </c>
      <c r="J625" s="163">
        <f aca="true" t="shared" si="299" ref="J625:J627">J626</f>
        <v>0</v>
      </c>
    </row>
    <row r="626" spans="2:10" ht="15.75" customHeight="1">
      <c r="B626" s="177" t="s">
        <v>289</v>
      </c>
      <c r="C626" s="117" t="s">
        <v>226</v>
      </c>
      <c r="D626" s="117" t="s">
        <v>230</v>
      </c>
      <c r="E626" s="170" t="s">
        <v>420</v>
      </c>
      <c r="F626" s="117" t="s">
        <v>290</v>
      </c>
      <c r="G626" s="117"/>
      <c r="H626" s="163">
        <f t="shared" si="297"/>
        <v>100</v>
      </c>
      <c r="I626" s="163">
        <f t="shared" si="298"/>
        <v>0</v>
      </c>
      <c r="J626" s="163">
        <f t="shared" si="299"/>
        <v>0</v>
      </c>
    </row>
    <row r="627" spans="2:10" ht="15.75" customHeight="1">
      <c r="B627" s="177" t="s">
        <v>291</v>
      </c>
      <c r="C627" s="117" t="s">
        <v>226</v>
      </c>
      <c r="D627" s="117" t="s">
        <v>230</v>
      </c>
      <c r="E627" s="170" t="s">
        <v>420</v>
      </c>
      <c r="F627" s="117" t="s">
        <v>292</v>
      </c>
      <c r="G627" s="117"/>
      <c r="H627" s="163">
        <f t="shared" si="297"/>
        <v>100</v>
      </c>
      <c r="I627" s="163">
        <f t="shared" si="298"/>
        <v>0</v>
      </c>
      <c r="J627" s="163">
        <f t="shared" si="299"/>
        <v>0</v>
      </c>
    </row>
    <row r="628" spans="2:10" ht="15.75" customHeight="1">
      <c r="B628" s="177" t="s">
        <v>274</v>
      </c>
      <c r="C628" s="117" t="s">
        <v>226</v>
      </c>
      <c r="D628" s="117" t="s">
        <v>230</v>
      </c>
      <c r="E628" s="170" t="s">
        <v>420</v>
      </c>
      <c r="F628" s="117" t="s">
        <v>292</v>
      </c>
      <c r="G628" s="117" t="s">
        <v>333</v>
      </c>
      <c r="H628" s="163">
        <f>'Прил. 8'!I888</f>
        <v>100</v>
      </c>
      <c r="I628" s="163">
        <f>'Прил. 8'!J888</f>
        <v>0</v>
      </c>
      <c r="J628" s="163">
        <f>'Прил. 8'!K888</f>
        <v>0</v>
      </c>
    </row>
    <row r="629" spans="2:10" ht="28.5" customHeight="1">
      <c r="B629" s="188" t="s">
        <v>329</v>
      </c>
      <c r="C629" s="117" t="s">
        <v>226</v>
      </c>
      <c r="D629" s="117" t="s">
        <v>230</v>
      </c>
      <c r="E629" s="189" t="s">
        <v>318</v>
      </c>
      <c r="F629" s="117"/>
      <c r="G629" s="117"/>
      <c r="H629" s="118">
        <f aca="true" t="shared" si="300" ref="H629:H632">H630</f>
        <v>0</v>
      </c>
      <c r="I629" s="118">
        <f aca="true" t="shared" si="301" ref="I629:I632">I630</f>
        <v>0</v>
      </c>
      <c r="J629" s="118">
        <f aca="true" t="shared" si="302" ref="J629:J632">J630</f>
        <v>0</v>
      </c>
    </row>
    <row r="630" spans="2:10" ht="15.75" customHeight="1">
      <c r="B630" s="169" t="s">
        <v>301</v>
      </c>
      <c r="C630" s="117" t="s">
        <v>226</v>
      </c>
      <c r="D630" s="117" t="s">
        <v>230</v>
      </c>
      <c r="E630" s="190" t="s">
        <v>330</v>
      </c>
      <c r="F630" s="117"/>
      <c r="G630" s="117"/>
      <c r="H630" s="118">
        <f t="shared" si="300"/>
        <v>0</v>
      </c>
      <c r="I630" s="118">
        <f t="shared" si="301"/>
        <v>0</v>
      </c>
      <c r="J630" s="118">
        <f t="shared" si="302"/>
        <v>0</v>
      </c>
    </row>
    <row r="631" spans="2:10" ht="15.75" customHeight="1">
      <c r="B631" s="167" t="s">
        <v>455</v>
      </c>
      <c r="C631" s="117" t="s">
        <v>226</v>
      </c>
      <c r="D631" s="117" t="s">
        <v>230</v>
      </c>
      <c r="E631" s="190" t="s">
        <v>330</v>
      </c>
      <c r="F631" s="117" t="s">
        <v>363</v>
      </c>
      <c r="G631" s="117"/>
      <c r="H631" s="118">
        <f t="shared" si="300"/>
        <v>0</v>
      </c>
      <c r="I631" s="118">
        <f t="shared" si="301"/>
        <v>0</v>
      </c>
      <c r="J631" s="118">
        <f t="shared" si="302"/>
        <v>0</v>
      </c>
    </row>
    <row r="632" spans="2:10" ht="15.75" customHeight="1">
      <c r="B632" s="167" t="s">
        <v>456</v>
      </c>
      <c r="C632" s="117" t="s">
        <v>226</v>
      </c>
      <c r="D632" s="117" t="s">
        <v>230</v>
      </c>
      <c r="E632" s="190" t="s">
        <v>330</v>
      </c>
      <c r="F632" s="117" t="s">
        <v>460</v>
      </c>
      <c r="G632" s="117"/>
      <c r="H632" s="118">
        <f t="shared" si="300"/>
        <v>0</v>
      </c>
      <c r="I632" s="118">
        <f t="shared" si="301"/>
        <v>0</v>
      </c>
      <c r="J632" s="118">
        <f t="shared" si="302"/>
        <v>0</v>
      </c>
    </row>
    <row r="633" spans="2:10" ht="15.75" customHeight="1">
      <c r="B633" s="167" t="s">
        <v>273</v>
      </c>
      <c r="C633" s="117" t="s">
        <v>226</v>
      </c>
      <c r="D633" s="117" t="s">
        <v>230</v>
      </c>
      <c r="E633" s="190" t="s">
        <v>330</v>
      </c>
      <c r="F633" s="117" t="s">
        <v>460</v>
      </c>
      <c r="G633" s="117" t="s">
        <v>297</v>
      </c>
      <c r="H633" s="118">
        <f>'Прил. 8'!I893</f>
        <v>0</v>
      </c>
      <c r="I633" s="118">
        <f>'Прил. 8'!J893</f>
        <v>0</v>
      </c>
      <c r="J633" s="118">
        <f>'Прил. 8'!K893</f>
        <v>0</v>
      </c>
    </row>
    <row r="634" spans="2:10" ht="12.75" customHeight="1">
      <c r="B634" s="256" t="s">
        <v>492</v>
      </c>
      <c r="C634" s="166" t="s">
        <v>226</v>
      </c>
      <c r="D634" s="166" t="s">
        <v>232</v>
      </c>
      <c r="E634" s="189"/>
      <c r="F634" s="117"/>
      <c r="G634" s="117"/>
      <c r="H634" s="163">
        <f>H647+H655+H658+H661+H664+H667+H674+H681+H688</f>
        <v>13474.399999999998</v>
      </c>
      <c r="I634" s="163">
        <f>I647+I655+I658+I661+I664+I667+I674+I681+I688</f>
        <v>10807.3</v>
      </c>
      <c r="J634" s="163">
        <f>J647+J655+J658+J661+J664+J667+J674+J681+J688</f>
        <v>9018.5</v>
      </c>
    </row>
    <row r="635" spans="2:10" ht="12.75" customHeight="1" hidden="1">
      <c r="B635" s="250"/>
      <c r="C635" s="117"/>
      <c r="D635" s="117"/>
      <c r="E635" s="189"/>
      <c r="F635" s="117"/>
      <c r="G635" s="117"/>
      <c r="H635" s="163"/>
      <c r="I635" s="163"/>
      <c r="J635" s="163"/>
    </row>
    <row r="636" spans="2:10" ht="12.75" customHeight="1" hidden="1">
      <c r="B636" s="177"/>
      <c r="C636" s="117"/>
      <c r="D636" s="117"/>
      <c r="E636" s="189"/>
      <c r="F636" s="117"/>
      <c r="G636" s="117"/>
      <c r="H636" s="163"/>
      <c r="I636" s="163"/>
      <c r="J636" s="163"/>
    </row>
    <row r="637" spans="2:10" ht="12.75" customHeight="1" hidden="1">
      <c r="B637" s="177"/>
      <c r="C637" s="117"/>
      <c r="D637" s="117"/>
      <c r="E637" s="189"/>
      <c r="F637" s="117"/>
      <c r="G637" s="117"/>
      <c r="H637" s="163"/>
      <c r="I637" s="163"/>
      <c r="J637" s="163"/>
    </row>
    <row r="638" spans="2:10" ht="12.75" customHeight="1" hidden="1">
      <c r="B638" s="179"/>
      <c r="C638" s="117"/>
      <c r="D638" s="117"/>
      <c r="E638" s="189"/>
      <c r="F638" s="117"/>
      <c r="G638" s="117"/>
      <c r="H638" s="163"/>
      <c r="I638" s="163"/>
      <c r="J638" s="163"/>
    </row>
    <row r="639" spans="2:10" ht="12.75" customHeight="1" hidden="1">
      <c r="B639" s="174"/>
      <c r="C639" s="117"/>
      <c r="D639" s="117"/>
      <c r="E639" s="189"/>
      <c r="F639" s="111"/>
      <c r="G639" s="117"/>
      <c r="H639" s="163"/>
      <c r="I639" s="163"/>
      <c r="J639" s="163"/>
    </row>
    <row r="640" spans="2:10" ht="12.75" customHeight="1" hidden="1">
      <c r="B640" s="174"/>
      <c r="C640" s="117"/>
      <c r="D640" s="117"/>
      <c r="E640" s="189"/>
      <c r="F640" s="111"/>
      <c r="G640" s="117"/>
      <c r="H640" s="163"/>
      <c r="I640" s="163"/>
      <c r="J640" s="163"/>
    </row>
    <row r="641" spans="2:10" ht="12.75" customHeight="1" hidden="1">
      <c r="B641" s="174"/>
      <c r="C641" s="117"/>
      <c r="D641" s="117"/>
      <c r="E641" s="189"/>
      <c r="F641" s="111"/>
      <c r="G641" s="117"/>
      <c r="H641" s="163"/>
      <c r="I641" s="163"/>
      <c r="J641" s="163"/>
    </row>
    <row r="642" spans="2:10" ht="12.75" customHeight="1" hidden="1">
      <c r="B642" s="174"/>
      <c r="C642" s="117"/>
      <c r="D642" s="117"/>
      <c r="E642" s="189"/>
      <c r="F642" s="117"/>
      <c r="G642" s="117"/>
      <c r="H642" s="163"/>
      <c r="I642" s="163"/>
      <c r="J642" s="163"/>
    </row>
    <row r="643" spans="2:10" ht="12.75" customHeight="1" hidden="1">
      <c r="B643" s="179"/>
      <c r="C643" s="117"/>
      <c r="D643" s="117"/>
      <c r="E643" s="189"/>
      <c r="F643" s="117"/>
      <c r="G643" s="117"/>
      <c r="H643" s="163"/>
      <c r="I643" s="163"/>
      <c r="J643" s="163"/>
    </row>
    <row r="644" spans="2:10" ht="12.75" customHeight="1" hidden="1">
      <c r="B644" s="174"/>
      <c r="C644" s="117"/>
      <c r="D644" s="117"/>
      <c r="E644" s="189"/>
      <c r="F644" s="111"/>
      <c r="G644" s="117"/>
      <c r="H644" s="163"/>
      <c r="I644" s="163"/>
      <c r="J644" s="163"/>
    </row>
    <row r="645" spans="2:10" ht="12.75" customHeight="1" hidden="1">
      <c r="B645" s="174"/>
      <c r="C645" s="117"/>
      <c r="D645" s="117"/>
      <c r="E645" s="189"/>
      <c r="F645" s="111"/>
      <c r="G645" s="117"/>
      <c r="H645" s="163"/>
      <c r="I645" s="163"/>
      <c r="J645" s="163"/>
    </row>
    <row r="646" spans="2:10" ht="12.75" customHeight="1" hidden="1">
      <c r="B646" s="174"/>
      <c r="C646" s="117"/>
      <c r="D646" s="117"/>
      <c r="E646" s="189"/>
      <c r="F646" s="111"/>
      <c r="G646" s="117"/>
      <c r="H646" s="163"/>
      <c r="I646" s="163"/>
      <c r="J646" s="163"/>
    </row>
    <row r="647" spans="2:10" ht="27.75" customHeight="1">
      <c r="B647" s="250" t="s">
        <v>447</v>
      </c>
      <c r="C647" s="117" t="s">
        <v>226</v>
      </c>
      <c r="D647" s="117" t="s">
        <v>232</v>
      </c>
      <c r="E647" s="189" t="s">
        <v>448</v>
      </c>
      <c r="F647" s="117"/>
      <c r="G647" s="117"/>
      <c r="H647" s="163">
        <f aca="true" t="shared" si="303" ref="H647:H652">H648</f>
        <v>5396.2</v>
      </c>
      <c r="I647" s="163">
        <f aca="true" t="shared" si="304" ref="I647:I652">I648</f>
        <v>4311.1</v>
      </c>
      <c r="J647" s="163">
        <f aca="true" t="shared" si="305" ref="J647:J652">J648</f>
        <v>4211.1</v>
      </c>
    </row>
    <row r="648" spans="2:10" ht="13.5" customHeight="1">
      <c r="B648" s="176" t="s">
        <v>493</v>
      </c>
      <c r="C648" s="117" t="s">
        <v>226</v>
      </c>
      <c r="D648" s="117" t="s">
        <v>232</v>
      </c>
      <c r="E648" s="189" t="s">
        <v>494</v>
      </c>
      <c r="F648" s="117"/>
      <c r="G648" s="117"/>
      <c r="H648" s="163">
        <f t="shared" si="303"/>
        <v>5396.2</v>
      </c>
      <c r="I648" s="163">
        <f t="shared" si="304"/>
        <v>4311.1</v>
      </c>
      <c r="J648" s="163">
        <f t="shared" si="305"/>
        <v>4211.1</v>
      </c>
    </row>
    <row r="649" spans="2:10" ht="27.75" customHeight="1">
      <c r="B649" s="176" t="s">
        <v>495</v>
      </c>
      <c r="C649" s="117" t="s">
        <v>226</v>
      </c>
      <c r="D649" s="117" t="s">
        <v>232</v>
      </c>
      <c r="E649" s="189" t="s">
        <v>496</v>
      </c>
      <c r="F649" s="117"/>
      <c r="G649" s="117"/>
      <c r="H649" s="163">
        <f t="shared" si="303"/>
        <v>5396.2</v>
      </c>
      <c r="I649" s="163">
        <f t="shared" si="304"/>
        <v>4311.1</v>
      </c>
      <c r="J649" s="163">
        <f t="shared" si="305"/>
        <v>4211.1</v>
      </c>
    </row>
    <row r="650" spans="2:10" ht="12.75" customHeight="1">
      <c r="B650" s="177" t="s">
        <v>465</v>
      </c>
      <c r="C650" s="117" t="s">
        <v>226</v>
      </c>
      <c r="D650" s="117" t="s">
        <v>232</v>
      </c>
      <c r="E650" s="195" t="s">
        <v>497</v>
      </c>
      <c r="F650" s="117"/>
      <c r="G650" s="117"/>
      <c r="H650" s="163">
        <f t="shared" si="303"/>
        <v>5396.2</v>
      </c>
      <c r="I650" s="163">
        <f t="shared" si="304"/>
        <v>4311.1</v>
      </c>
      <c r="J650" s="163">
        <f t="shared" si="305"/>
        <v>4211.1</v>
      </c>
    </row>
    <row r="651" spans="2:10" ht="12.75" customHeight="1">
      <c r="B651" s="174" t="s">
        <v>455</v>
      </c>
      <c r="C651" s="117" t="s">
        <v>226</v>
      </c>
      <c r="D651" s="117" t="s">
        <v>232</v>
      </c>
      <c r="E651" s="195" t="s">
        <v>497</v>
      </c>
      <c r="F651" s="117" t="s">
        <v>363</v>
      </c>
      <c r="G651" s="117"/>
      <c r="H651" s="163">
        <f t="shared" si="303"/>
        <v>5396.2</v>
      </c>
      <c r="I651" s="163">
        <f t="shared" si="304"/>
        <v>4311.1</v>
      </c>
      <c r="J651" s="163">
        <f t="shared" si="305"/>
        <v>4211.1</v>
      </c>
    </row>
    <row r="652" spans="2:10" ht="12.75" customHeight="1">
      <c r="B652" s="174" t="s">
        <v>456</v>
      </c>
      <c r="C652" s="117" t="s">
        <v>226</v>
      </c>
      <c r="D652" s="117" t="s">
        <v>232</v>
      </c>
      <c r="E652" s="195" t="s">
        <v>497</v>
      </c>
      <c r="F652" s="117" t="s">
        <v>460</v>
      </c>
      <c r="G652" s="117"/>
      <c r="H652" s="163">
        <f t="shared" si="303"/>
        <v>5396.2</v>
      </c>
      <c r="I652" s="163">
        <f t="shared" si="304"/>
        <v>4311.1</v>
      </c>
      <c r="J652" s="163">
        <f t="shared" si="305"/>
        <v>4211.1</v>
      </c>
    </row>
    <row r="653" spans="2:10" ht="12.75" customHeight="1">
      <c r="B653" s="174" t="s">
        <v>273</v>
      </c>
      <c r="C653" s="117" t="s">
        <v>226</v>
      </c>
      <c r="D653" s="117" t="s">
        <v>232</v>
      </c>
      <c r="E653" s="195" t="s">
        <v>497</v>
      </c>
      <c r="F653" s="117" t="s">
        <v>460</v>
      </c>
      <c r="G653" s="117" t="s">
        <v>297</v>
      </c>
      <c r="H653" s="163">
        <f>'Прил. 8'!I908</f>
        <v>5396.2</v>
      </c>
      <c r="I653" s="163">
        <f>'Прил. 8'!J908</f>
        <v>4311.1</v>
      </c>
      <c r="J653" s="163">
        <f>'Прил. 8'!K908</f>
        <v>4211.1</v>
      </c>
    </row>
    <row r="654" spans="2:10" ht="28.5" customHeight="1">
      <c r="B654" s="197" t="s">
        <v>498</v>
      </c>
      <c r="C654" s="117" t="s">
        <v>226</v>
      </c>
      <c r="D654" s="117" t="s">
        <v>232</v>
      </c>
      <c r="E654" s="196" t="s">
        <v>499</v>
      </c>
      <c r="F654" s="117" t="s">
        <v>363</v>
      </c>
      <c r="G654" s="117"/>
      <c r="H654" s="118">
        <v>1494.7</v>
      </c>
      <c r="I654" s="118">
        <v>1494.7</v>
      </c>
      <c r="J654" s="118">
        <v>1494.7</v>
      </c>
    </row>
    <row r="655" spans="2:10" ht="12.75" customHeight="1">
      <c r="B655" s="174" t="s">
        <v>455</v>
      </c>
      <c r="C655" s="117" t="s">
        <v>226</v>
      </c>
      <c r="D655" s="117" t="s">
        <v>232</v>
      </c>
      <c r="E655" s="196" t="s">
        <v>499</v>
      </c>
      <c r="F655" s="117" t="s">
        <v>363</v>
      </c>
      <c r="G655" s="117"/>
      <c r="H655" s="118">
        <f aca="true" t="shared" si="306" ref="H655:H656">H656</f>
        <v>1494.7</v>
      </c>
      <c r="I655" s="118">
        <f aca="true" t="shared" si="307" ref="I655:I656">I656</f>
        <v>1494.7</v>
      </c>
      <c r="J655" s="118">
        <f aca="true" t="shared" si="308" ref="J655:J656">J656</f>
        <v>1494.7</v>
      </c>
    </row>
    <row r="656" spans="2:10" ht="12.75" customHeight="1">
      <c r="B656" s="174" t="s">
        <v>456</v>
      </c>
      <c r="C656" s="117" t="s">
        <v>226</v>
      </c>
      <c r="D656" s="117" t="s">
        <v>232</v>
      </c>
      <c r="E656" s="196" t="s">
        <v>499</v>
      </c>
      <c r="F656" s="117" t="s">
        <v>460</v>
      </c>
      <c r="G656" s="117"/>
      <c r="H656" s="118">
        <f t="shared" si="306"/>
        <v>1494.7</v>
      </c>
      <c r="I656" s="118">
        <f t="shared" si="307"/>
        <v>1494.7</v>
      </c>
      <c r="J656" s="118">
        <f t="shared" si="308"/>
        <v>1494.7</v>
      </c>
    </row>
    <row r="657" spans="2:10" ht="12.75" customHeight="1">
      <c r="B657" s="174" t="s">
        <v>273</v>
      </c>
      <c r="C657" s="117" t="s">
        <v>226</v>
      </c>
      <c r="D657" s="117" t="s">
        <v>232</v>
      </c>
      <c r="E657" s="196" t="s">
        <v>499</v>
      </c>
      <c r="F657" s="117" t="s">
        <v>460</v>
      </c>
      <c r="G657" s="117" t="s">
        <v>297</v>
      </c>
      <c r="H657" s="118">
        <f>'Прил. 8'!I912</f>
        <v>1494.7</v>
      </c>
      <c r="I657" s="118">
        <f>'Прил. 8'!J912</f>
        <v>1494.7</v>
      </c>
      <c r="J657" s="118">
        <f>'Прил. 8'!K912</f>
        <v>1494.7</v>
      </c>
    </row>
    <row r="658" spans="2:10" ht="12.75" customHeight="1">
      <c r="B658" s="174" t="s">
        <v>500</v>
      </c>
      <c r="C658" s="117" t="s">
        <v>226</v>
      </c>
      <c r="D658" s="117" t="s">
        <v>232</v>
      </c>
      <c r="E658" s="196" t="s">
        <v>499</v>
      </c>
      <c r="F658" s="117" t="s">
        <v>363</v>
      </c>
      <c r="G658" s="117"/>
      <c r="H658" s="118">
        <f aca="true" t="shared" si="309" ref="H658:H659">H659</f>
        <v>10.4</v>
      </c>
      <c r="I658" s="118">
        <f aca="true" t="shared" si="310" ref="I658:I659">I659</f>
        <v>10.4</v>
      </c>
      <c r="J658" s="118">
        <f aca="true" t="shared" si="311" ref="J658:J659">J659</f>
        <v>10.4</v>
      </c>
    </row>
    <row r="659" spans="2:10" ht="12.75" customHeight="1">
      <c r="B659" s="174" t="s">
        <v>501</v>
      </c>
      <c r="C659" s="117" t="s">
        <v>226</v>
      </c>
      <c r="D659" s="117" t="s">
        <v>232</v>
      </c>
      <c r="E659" s="196" t="s">
        <v>499</v>
      </c>
      <c r="F659" s="117" t="s">
        <v>502</v>
      </c>
      <c r="G659" s="117"/>
      <c r="H659" s="118">
        <f t="shared" si="309"/>
        <v>10.4</v>
      </c>
      <c r="I659" s="118">
        <f t="shared" si="310"/>
        <v>10.4</v>
      </c>
      <c r="J659" s="118">
        <f t="shared" si="311"/>
        <v>10.4</v>
      </c>
    </row>
    <row r="660" spans="2:10" ht="12.75" customHeight="1">
      <c r="B660" s="174" t="s">
        <v>273</v>
      </c>
      <c r="C660" s="117" t="s">
        <v>226</v>
      </c>
      <c r="D660" s="117" t="s">
        <v>232</v>
      </c>
      <c r="E660" s="196" t="s">
        <v>499</v>
      </c>
      <c r="F660" s="117" t="s">
        <v>502</v>
      </c>
      <c r="G660" s="117" t="s">
        <v>297</v>
      </c>
      <c r="H660" s="118">
        <f>'Прил. 8'!I915</f>
        <v>10.4</v>
      </c>
      <c r="I660" s="118">
        <f>'Прил. 8'!J915</f>
        <v>10.4</v>
      </c>
      <c r="J660" s="118">
        <f>'Прил. 8'!K915</f>
        <v>10.4</v>
      </c>
    </row>
    <row r="661" spans="2:10" ht="12.75" customHeight="1">
      <c r="B661" s="174" t="s">
        <v>503</v>
      </c>
      <c r="C661" s="117" t="s">
        <v>226</v>
      </c>
      <c r="D661" s="117" t="s">
        <v>232</v>
      </c>
      <c r="E661" s="196" t="s">
        <v>499</v>
      </c>
      <c r="F661" s="117" t="s">
        <v>363</v>
      </c>
      <c r="G661" s="117"/>
      <c r="H661" s="118">
        <f aca="true" t="shared" si="312" ref="H661:H662">H662</f>
        <v>10.4</v>
      </c>
      <c r="I661" s="118">
        <f aca="true" t="shared" si="313" ref="I661:I662">I662</f>
        <v>10.4</v>
      </c>
      <c r="J661" s="118">
        <f aca="true" t="shared" si="314" ref="J661:J662">J662</f>
        <v>10.4</v>
      </c>
    </row>
    <row r="662" spans="2:10" ht="41.25" customHeight="1">
      <c r="B662" s="167" t="s">
        <v>504</v>
      </c>
      <c r="C662" s="117" t="s">
        <v>226</v>
      </c>
      <c r="D662" s="117" t="s">
        <v>232</v>
      </c>
      <c r="E662" s="196" t="s">
        <v>499</v>
      </c>
      <c r="F662" s="117" t="s">
        <v>505</v>
      </c>
      <c r="G662" s="117"/>
      <c r="H662" s="118">
        <f t="shared" si="312"/>
        <v>10.4</v>
      </c>
      <c r="I662" s="118">
        <f t="shared" si="313"/>
        <v>10.4</v>
      </c>
      <c r="J662" s="118">
        <f t="shared" si="314"/>
        <v>10.4</v>
      </c>
    </row>
    <row r="663" spans="2:10" ht="12.75" customHeight="1">
      <c r="B663" s="174" t="s">
        <v>273</v>
      </c>
      <c r="C663" s="117" t="s">
        <v>226</v>
      </c>
      <c r="D663" s="117" t="s">
        <v>232</v>
      </c>
      <c r="E663" s="196" t="s">
        <v>499</v>
      </c>
      <c r="F663" s="117" t="s">
        <v>505</v>
      </c>
      <c r="G663" s="117" t="s">
        <v>297</v>
      </c>
      <c r="H663" s="118">
        <f>'Прил. 8'!I918</f>
        <v>10.4</v>
      </c>
      <c r="I663" s="118">
        <f>'Прил. 8'!J918</f>
        <v>10.4</v>
      </c>
      <c r="J663" s="118">
        <f>'Прил. 8'!K918</f>
        <v>10.4</v>
      </c>
    </row>
    <row r="664" spans="2:10" ht="12.75" customHeight="1">
      <c r="B664" s="174" t="s">
        <v>293</v>
      </c>
      <c r="C664" s="117" t="s">
        <v>226</v>
      </c>
      <c r="D664" s="117" t="s">
        <v>232</v>
      </c>
      <c r="E664" s="196" t="s">
        <v>499</v>
      </c>
      <c r="F664" s="117" t="s">
        <v>294</v>
      </c>
      <c r="G664" s="117"/>
      <c r="H664" s="118">
        <f aca="true" t="shared" si="315" ref="H664:H665">H665</f>
        <v>10.4</v>
      </c>
      <c r="I664" s="118">
        <f aca="true" t="shared" si="316" ref="I664:I665">I665</f>
        <v>10.4</v>
      </c>
      <c r="J664" s="118">
        <f aca="true" t="shared" si="317" ref="J664:J665">J665</f>
        <v>10.4</v>
      </c>
    </row>
    <row r="665" spans="2:10" ht="54" customHeight="1">
      <c r="B665" s="167" t="s">
        <v>400</v>
      </c>
      <c r="C665" s="117" t="s">
        <v>226</v>
      </c>
      <c r="D665" s="117" t="s">
        <v>232</v>
      </c>
      <c r="E665" s="196" t="s">
        <v>499</v>
      </c>
      <c r="F665" s="117" t="s">
        <v>401</v>
      </c>
      <c r="G665" s="117"/>
      <c r="H665" s="118">
        <f t="shared" si="315"/>
        <v>10.4</v>
      </c>
      <c r="I665" s="118">
        <f t="shared" si="316"/>
        <v>10.4</v>
      </c>
      <c r="J665" s="118">
        <f t="shared" si="317"/>
        <v>10.4</v>
      </c>
    </row>
    <row r="666" spans="2:10" ht="12.75" customHeight="1">
      <c r="B666" s="174" t="s">
        <v>273</v>
      </c>
      <c r="C666" s="117" t="s">
        <v>226</v>
      </c>
      <c r="D666" s="117" t="s">
        <v>232</v>
      </c>
      <c r="E666" s="196" t="s">
        <v>499</v>
      </c>
      <c r="F666" s="117" t="s">
        <v>401</v>
      </c>
      <c r="G666" s="117" t="s">
        <v>297</v>
      </c>
      <c r="H666" s="118">
        <f>'Прил. 8'!I921</f>
        <v>10.4</v>
      </c>
      <c r="I666" s="118">
        <f>'Прил. 8'!J921</f>
        <v>10.4</v>
      </c>
      <c r="J666" s="118">
        <f>'Прил. 8'!K921</f>
        <v>10.4</v>
      </c>
    </row>
    <row r="667" spans="2:10" ht="28.5" customHeight="1">
      <c r="B667" s="188" t="s">
        <v>506</v>
      </c>
      <c r="C667" s="117" t="s">
        <v>226</v>
      </c>
      <c r="D667" s="117" t="s">
        <v>232</v>
      </c>
      <c r="E667" s="195" t="s">
        <v>507</v>
      </c>
      <c r="F667" s="117"/>
      <c r="G667" s="117"/>
      <c r="H667" s="163">
        <f aca="true" t="shared" si="318" ref="H667:H672">H668</f>
        <v>4517.2</v>
      </c>
      <c r="I667" s="163">
        <f aca="true" t="shared" si="319" ref="I667:I672">I668</f>
        <v>3281.5</v>
      </c>
      <c r="J667" s="163">
        <f aca="true" t="shared" si="320" ref="J667:J672">J668</f>
        <v>3281.5</v>
      </c>
    </row>
    <row r="668" spans="2:10" ht="15.75" customHeight="1">
      <c r="B668" s="176" t="s">
        <v>508</v>
      </c>
      <c r="C668" s="117" t="s">
        <v>226</v>
      </c>
      <c r="D668" s="117" t="s">
        <v>232</v>
      </c>
      <c r="E668" s="195" t="s">
        <v>509</v>
      </c>
      <c r="F668" s="117"/>
      <c r="G668" s="117"/>
      <c r="H668" s="163">
        <f t="shared" si="318"/>
        <v>4517.2</v>
      </c>
      <c r="I668" s="163">
        <f t="shared" si="319"/>
        <v>3281.5</v>
      </c>
      <c r="J668" s="163">
        <f t="shared" si="320"/>
        <v>3281.5</v>
      </c>
    </row>
    <row r="669" spans="2:10" ht="54" customHeight="1">
      <c r="B669" s="176" t="s">
        <v>510</v>
      </c>
      <c r="C669" s="117" t="s">
        <v>226</v>
      </c>
      <c r="D669" s="117" t="s">
        <v>232</v>
      </c>
      <c r="E669" s="170" t="s">
        <v>511</v>
      </c>
      <c r="F669" s="117"/>
      <c r="G669" s="117"/>
      <c r="H669" s="163">
        <f t="shared" si="318"/>
        <v>4517.2</v>
      </c>
      <c r="I669" s="163">
        <f t="shared" si="319"/>
        <v>3281.5</v>
      </c>
      <c r="J669" s="163">
        <f t="shared" si="320"/>
        <v>3281.5</v>
      </c>
    </row>
    <row r="670" spans="2:10" ht="12.75" customHeight="1">
      <c r="B670" s="179" t="s">
        <v>512</v>
      </c>
      <c r="C670" s="117" t="s">
        <v>226</v>
      </c>
      <c r="D670" s="117" t="s">
        <v>232</v>
      </c>
      <c r="E670" s="170" t="s">
        <v>513</v>
      </c>
      <c r="F670" s="117"/>
      <c r="G670" s="117"/>
      <c r="H670" s="163">
        <f t="shared" si="318"/>
        <v>4517.2</v>
      </c>
      <c r="I670" s="163">
        <f t="shared" si="319"/>
        <v>3281.5</v>
      </c>
      <c r="J670" s="163">
        <f t="shared" si="320"/>
        <v>3281.5</v>
      </c>
    </row>
    <row r="671" spans="2:10" ht="12.75" customHeight="1">
      <c r="B671" s="174" t="s">
        <v>455</v>
      </c>
      <c r="C671" s="117" t="s">
        <v>226</v>
      </c>
      <c r="D671" s="117" t="s">
        <v>232</v>
      </c>
      <c r="E671" s="170" t="s">
        <v>513</v>
      </c>
      <c r="F671" s="111">
        <v>600</v>
      </c>
      <c r="G671" s="117"/>
      <c r="H671" s="163">
        <f t="shared" si="318"/>
        <v>4517.2</v>
      </c>
      <c r="I671" s="163">
        <f t="shared" si="319"/>
        <v>3281.5</v>
      </c>
      <c r="J671" s="163">
        <f t="shared" si="320"/>
        <v>3281.5</v>
      </c>
    </row>
    <row r="672" spans="2:10" ht="12.75" customHeight="1">
      <c r="B672" s="174" t="s">
        <v>456</v>
      </c>
      <c r="C672" s="117" t="s">
        <v>226</v>
      </c>
      <c r="D672" s="117" t="s">
        <v>232</v>
      </c>
      <c r="E672" s="170" t="s">
        <v>513</v>
      </c>
      <c r="F672" s="111">
        <v>610</v>
      </c>
      <c r="G672" s="117"/>
      <c r="H672" s="163">
        <f t="shared" si="318"/>
        <v>4517.2</v>
      </c>
      <c r="I672" s="163">
        <f t="shared" si="319"/>
        <v>3281.5</v>
      </c>
      <c r="J672" s="163">
        <f t="shared" si="320"/>
        <v>3281.5</v>
      </c>
    </row>
    <row r="673" spans="2:10" ht="14.25" customHeight="1">
      <c r="B673" s="174" t="s">
        <v>273</v>
      </c>
      <c r="C673" s="117" t="s">
        <v>226</v>
      </c>
      <c r="D673" s="117" t="s">
        <v>232</v>
      </c>
      <c r="E673" s="170" t="s">
        <v>513</v>
      </c>
      <c r="F673" s="111">
        <v>610</v>
      </c>
      <c r="G673" s="117" t="s">
        <v>297</v>
      </c>
      <c r="H673" s="163">
        <f>'Прил. 8'!I1026</f>
        <v>4517.2</v>
      </c>
      <c r="I673" s="163">
        <f>'Прил. 8'!J1026</f>
        <v>3281.5</v>
      </c>
      <c r="J673" s="163">
        <f>'Прил. 8'!K1026</f>
        <v>3281.5</v>
      </c>
    </row>
    <row r="674" spans="2:10" ht="14.25" customHeight="1">
      <c r="B674" s="192" t="s">
        <v>461</v>
      </c>
      <c r="C674" s="117" t="s">
        <v>226</v>
      </c>
      <c r="D674" s="117" t="s">
        <v>232</v>
      </c>
      <c r="E674" s="31"/>
      <c r="F674" s="116"/>
      <c r="G674" s="116"/>
      <c r="H674" s="118">
        <f aca="true" t="shared" si="321" ref="H674:H676">H675</f>
        <v>391.3</v>
      </c>
      <c r="I674" s="118">
        <f aca="true" t="shared" si="322" ref="I674:I676">I675</f>
        <v>677.4</v>
      </c>
      <c r="J674" s="118">
        <f aca="true" t="shared" si="323" ref="J674:J676">J675</f>
        <v>0</v>
      </c>
    </row>
    <row r="675" spans="2:10" ht="28.5" customHeight="1">
      <c r="B675" s="197" t="s">
        <v>514</v>
      </c>
      <c r="C675" s="117" t="s">
        <v>226</v>
      </c>
      <c r="D675" s="117" t="s">
        <v>232</v>
      </c>
      <c r="E675" s="257" t="s">
        <v>515</v>
      </c>
      <c r="F675" s="117"/>
      <c r="G675" s="117"/>
      <c r="H675" s="118">
        <f t="shared" si="321"/>
        <v>391.3</v>
      </c>
      <c r="I675" s="118">
        <f t="shared" si="322"/>
        <v>677.4</v>
      </c>
      <c r="J675" s="118">
        <f t="shared" si="323"/>
        <v>0</v>
      </c>
    </row>
    <row r="676" spans="2:10" ht="14.25" customHeight="1">
      <c r="B676" s="174" t="s">
        <v>455</v>
      </c>
      <c r="C676" s="117" t="s">
        <v>226</v>
      </c>
      <c r="D676" s="117" t="s">
        <v>232</v>
      </c>
      <c r="E676" s="257" t="s">
        <v>515</v>
      </c>
      <c r="F676" s="117" t="s">
        <v>363</v>
      </c>
      <c r="G676" s="117"/>
      <c r="H676" s="118">
        <f t="shared" si="321"/>
        <v>391.3</v>
      </c>
      <c r="I676" s="118">
        <f t="shared" si="322"/>
        <v>677.4</v>
      </c>
      <c r="J676" s="118">
        <f t="shared" si="323"/>
        <v>0</v>
      </c>
    </row>
    <row r="677" spans="2:10" ht="14.25" customHeight="1">
      <c r="B677" s="174" t="s">
        <v>456</v>
      </c>
      <c r="C677" s="117" t="s">
        <v>226</v>
      </c>
      <c r="D677" s="117" t="s">
        <v>232</v>
      </c>
      <c r="E677" s="257" t="s">
        <v>515</v>
      </c>
      <c r="F677" s="117" t="s">
        <v>460</v>
      </c>
      <c r="G677" s="117"/>
      <c r="H677" s="118">
        <f>H678+H679+H680</f>
        <v>391.3</v>
      </c>
      <c r="I677" s="118">
        <f>I678+I679+I680</f>
        <v>677.4</v>
      </c>
      <c r="J677" s="118">
        <f>J678+J679+J680</f>
        <v>0</v>
      </c>
    </row>
    <row r="678" spans="2:10" ht="14.25" customHeight="1">
      <c r="B678" s="192" t="s">
        <v>273</v>
      </c>
      <c r="C678" s="117" t="s">
        <v>226</v>
      </c>
      <c r="D678" s="117" t="s">
        <v>232</v>
      </c>
      <c r="E678" s="257" t="s">
        <v>515</v>
      </c>
      <c r="F678" s="117" t="s">
        <v>460</v>
      </c>
      <c r="G678" s="117" t="s">
        <v>297</v>
      </c>
      <c r="H678" s="118">
        <f>'Прил. 8'!I900</f>
        <v>3.9</v>
      </c>
      <c r="I678" s="118">
        <f>'Прил. 8'!J900</f>
        <v>6.8</v>
      </c>
      <c r="J678" s="118">
        <f>'Прил. 8'!K900</f>
        <v>0</v>
      </c>
    </row>
    <row r="679" spans="2:10" ht="15.75" customHeight="1">
      <c r="B679" s="192" t="s">
        <v>274</v>
      </c>
      <c r="C679" s="117" t="s">
        <v>226</v>
      </c>
      <c r="D679" s="117" t="s">
        <v>232</v>
      </c>
      <c r="E679" s="257" t="s">
        <v>515</v>
      </c>
      <c r="F679" s="117" t="s">
        <v>460</v>
      </c>
      <c r="G679" s="117" t="s">
        <v>333</v>
      </c>
      <c r="H679" s="118">
        <f>'Прил. 8'!I901</f>
        <v>3.9</v>
      </c>
      <c r="I679" s="118">
        <f>'Прил. 8'!J901</f>
        <v>6.7</v>
      </c>
      <c r="J679" s="118">
        <f>'Прил. 8'!K901</f>
        <v>0</v>
      </c>
    </row>
    <row r="680" spans="2:10" ht="12.75" customHeight="1">
      <c r="B680" s="174" t="s">
        <v>275</v>
      </c>
      <c r="C680" s="117" t="s">
        <v>226</v>
      </c>
      <c r="D680" s="117" t="s">
        <v>232</v>
      </c>
      <c r="E680" s="257" t="s">
        <v>515</v>
      </c>
      <c r="F680" s="117" t="s">
        <v>460</v>
      </c>
      <c r="G680" s="117" t="s">
        <v>307</v>
      </c>
      <c r="H680" s="118">
        <f>'Прил. 8'!I902</f>
        <v>383.5</v>
      </c>
      <c r="I680" s="118">
        <f>'Прил. 8'!J902</f>
        <v>663.9</v>
      </c>
      <c r="J680" s="118">
        <f>'Прил. 8'!K902</f>
        <v>0</v>
      </c>
    </row>
    <row r="681" spans="2:10" ht="12.75" customHeight="1">
      <c r="B681" s="176" t="s">
        <v>493</v>
      </c>
      <c r="C681" s="117" t="s">
        <v>226</v>
      </c>
      <c r="D681" s="117" t="s">
        <v>232</v>
      </c>
      <c r="E681" s="257"/>
      <c r="F681" s="117"/>
      <c r="G681" s="117"/>
      <c r="H681" s="118">
        <f aca="true" t="shared" si="324" ref="H681:H683">H682</f>
        <v>0</v>
      </c>
      <c r="I681" s="118">
        <f aca="true" t="shared" si="325" ref="I681:I683">I682</f>
        <v>1011.4</v>
      </c>
      <c r="J681" s="118">
        <f aca="true" t="shared" si="326" ref="J681:J683">J682</f>
        <v>0</v>
      </c>
    </row>
    <row r="682" spans="2:10" ht="28.5" customHeight="1">
      <c r="B682" s="197" t="s">
        <v>514</v>
      </c>
      <c r="C682" s="117" t="s">
        <v>226</v>
      </c>
      <c r="D682" s="117" t="s">
        <v>232</v>
      </c>
      <c r="E682" s="257" t="s">
        <v>516</v>
      </c>
      <c r="F682" s="117"/>
      <c r="G682" s="117"/>
      <c r="H682" s="118">
        <f t="shared" si="324"/>
        <v>0</v>
      </c>
      <c r="I682" s="118">
        <f t="shared" si="325"/>
        <v>1011.4</v>
      </c>
      <c r="J682" s="118">
        <f t="shared" si="326"/>
        <v>0</v>
      </c>
    </row>
    <row r="683" spans="2:10" ht="12.75" customHeight="1">
      <c r="B683" s="174" t="s">
        <v>455</v>
      </c>
      <c r="C683" s="117" t="s">
        <v>226</v>
      </c>
      <c r="D683" s="117" t="s">
        <v>232</v>
      </c>
      <c r="E683" s="257" t="s">
        <v>516</v>
      </c>
      <c r="F683" s="117" t="s">
        <v>363</v>
      </c>
      <c r="G683" s="117"/>
      <c r="H683" s="118">
        <f t="shared" si="324"/>
        <v>0</v>
      </c>
      <c r="I683" s="118">
        <f t="shared" si="325"/>
        <v>1011.4</v>
      </c>
      <c r="J683" s="118">
        <f t="shared" si="326"/>
        <v>0</v>
      </c>
    </row>
    <row r="684" spans="2:10" ht="14.25" customHeight="1">
      <c r="B684" s="174" t="s">
        <v>456</v>
      </c>
      <c r="C684" s="117" t="s">
        <v>226</v>
      </c>
      <c r="D684" s="117" t="s">
        <v>232</v>
      </c>
      <c r="E684" s="257" t="s">
        <v>516</v>
      </c>
      <c r="F684" s="117" t="s">
        <v>460</v>
      </c>
      <c r="G684" s="117"/>
      <c r="H684" s="118">
        <f>H685+H686+H687</f>
        <v>0</v>
      </c>
      <c r="I684" s="118">
        <f>I685+I686+I687</f>
        <v>1011.4</v>
      </c>
      <c r="J684" s="118">
        <f>J685+J686+J687</f>
        <v>0</v>
      </c>
    </row>
    <row r="685" spans="2:10" ht="15.75" customHeight="1">
      <c r="B685" s="192" t="s">
        <v>273</v>
      </c>
      <c r="C685" s="117" t="s">
        <v>226</v>
      </c>
      <c r="D685" s="117" t="s">
        <v>232</v>
      </c>
      <c r="E685" s="257" t="s">
        <v>516</v>
      </c>
      <c r="F685" s="117" t="s">
        <v>460</v>
      </c>
      <c r="G685" s="117" t="s">
        <v>297</v>
      </c>
      <c r="H685" s="118">
        <f>'Прил. 8'!I925</f>
        <v>0</v>
      </c>
      <c r="I685" s="118">
        <f>'Прил. 8'!J925</f>
        <v>10.1</v>
      </c>
      <c r="J685" s="118">
        <f>'Прил. 8'!K925</f>
        <v>0</v>
      </c>
    </row>
    <row r="686" spans="2:10" ht="12.75" customHeight="1">
      <c r="B686" s="192" t="s">
        <v>274</v>
      </c>
      <c r="C686" s="117" t="s">
        <v>226</v>
      </c>
      <c r="D686" s="117" t="s">
        <v>232</v>
      </c>
      <c r="E686" s="257" t="s">
        <v>516</v>
      </c>
      <c r="F686" s="117" t="s">
        <v>460</v>
      </c>
      <c r="G686" s="117" t="s">
        <v>333</v>
      </c>
      <c r="H686" s="118">
        <f>'Прил. 8'!I926</f>
        <v>0</v>
      </c>
      <c r="I686" s="118">
        <f>'Прил. 8'!J926</f>
        <v>10</v>
      </c>
      <c r="J686" s="118">
        <f>'Прил. 8'!K926</f>
        <v>0</v>
      </c>
    </row>
    <row r="687" spans="2:10" ht="12.75" customHeight="1">
      <c r="B687" s="174" t="s">
        <v>275</v>
      </c>
      <c r="C687" s="117" t="s">
        <v>226</v>
      </c>
      <c r="D687" s="117" t="s">
        <v>232</v>
      </c>
      <c r="E687" s="257" t="s">
        <v>516</v>
      </c>
      <c r="F687" s="117" t="s">
        <v>460</v>
      </c>
      <c r="G687" s="117" t="s">
        <v>307</v>
      </c>
      <c r="H687" s="118">
        <f>'Прил. 8'!I927</f>
        <v>0</v>
      </c>
      <c r="I687" s="118">
        <f>'Прил. 8'!J927</f>
        <v>991.3</v>
      </c>
      <c r="J687" s="118">
        <f>'Прил. 8'!K927</f>
        <v>0</v>
      </c>
    </row>
    <row r="688" spans="2:10" ht="12.75" customHeight="1">
      <c r="B688" s="174" t="s">
        <v>517</v>
      </c>
      <c r="C688" s="117" t="s">
        <v>226</v>
      </c>
      <c r="D688" s="117" t="s">
        <v>232</v>
      </c>
      <c r="E688" s="172" t="s">
        <v>518</v>
      </c>
      <c r="F688" s="111"/>
      <c r="G688" s="117"/>
      <c r="H688" s="118">
        <f aca="true" t="shared" si="327" ref="H688:H690">H689</f>
        <v>1643.8</v>
      </c>
      <c r="I688" s="118">
        <f aca="true" t="shared" si="328" ref="I688:I690">I689</f>
        <v>0</v>
      </c>
      <c r="J688" s="118">
        <f aca="true" t="shared" si="329" ref="J688:J690">J689</f>
        <v>0</v>
      </c>
    </row>
    <row r="689" spans="2:10" ht="12.75" customHeight="1">
      <c r="B689" s="179" t="s">
        <v>512</v>
      </c>
      <c r="C689" s="117" t="s">
        <v>226</v>
      </c>
      <c r="D689" s="117" t="s">
        <v>232</v>
      </c>
      <c r="E689" s="172" t="s">
        <v>518</v>
      </c>
      <c r="F689" s="111"/>
      <c r="G689" s="117"/>
      <c r="H689" s="118">
        <f t="shared" si="327"/>
        <v>1643.8</v>
      </c>
      <c r="I689" s="118">
        <f t="shared" si="328"/>
        <v>0</v>
      </c>
      <c r="J689" s="118">
        <f t="shared" si="329"/>
        <v>0</v>
      </c>
    </row>
    <row r="690" spans="2:10" ht="12.75" customHeight="1">
      <c r="B690" s="174" t="s">
        <v>455</v>
      </c>
      <c r="C690" s="117" t="s">
        <v>226</v>
      </c>
      <c r="D690" s="117" t="s">
        <v>232</v>
      </c>
      <c r="E690" s="172" t="s">
        <v>518</v>
      </c>
      <c r="F690" s="111">
        <v>600</v>
      </c>
      <c r="G690" s="117"/>
      <c r="H690" s="118">
        <f t="shared" si="327"/>
        <v>1643.8</v>
      </c>
      <c r="I690" s="118">
        <f t="shared" si="328"/>
        <v>0</v>
      </c>
      <c r="J690" s="118">
        <f t="shared" si="329"/>
        <v>0</v>
      </c>
    </row>
    <row r="691" spans="2:10" ht="12.75" customHeight="1">
      <c r="B691" s="174" t="s">
        <v>456</v>
      </c>
      <c r="C691" s="117" t="s">
        <v>226</v>
      </c>
      <c r="D691" s="117" t="s">
        <v>232</v>
      </c>
      <c r="E691" s="172" t="s">
        <v>518</v>
      </c>
      <c r="F691" s="111">
        <v>610</v>
      </c>
      <c r="G691" s="117"/>
      <c r="H691" s="118">
        <f>H692+H693+H694</f>
        <v>1643.8</v>
      </c>
      <c r="I691" s="118">
        <f>I692+I693+I694</f>
        <v>0</v>
      </c>
      <c r="J691" s="118">
        <f>J692+J693+J694</f>
        <v>0</v>
      </c>
    </row>
    <row r="692" spans="2:10" ht="12.75" customHeight="1">
      <c r="B692" s="174" t="s">
        <v>273</v>
      </c>
      <c r="C692" s="117" t="s">
        <v>226</v>
      </c>
      <c r="D692" s="117" t="s">
        <v>232</v>
      </c>
      <c r="E692" s="172" t="s">
        <v>518</v>
      </c>
      <c r="F692" s="111">
        <v>610</v>
      </c>
      <c r="G692" s="117" t="s">
        <v>297</v>
      </c>
      <c r="H692" s="118">
        <f>'Прил. 8'!I1031</f>
        <v>82.2</v>
      </c>
      <c r="I692" s="118">
        <f>'Прил. 8'!J1031</f>
        <v>0</v>
      </c>
      <c r="J692" s="118">
        <f>'Прил. 8'!K1031</f>
        <v>0</v>
      </c>
    </row>
    <row r="693" spans="2:10" ht="12.75" customHeight="1">
      <c r="B693" s="174" t="s">
        <v>274</v>
      </c>
      <c r="C693" s="117" t="s">
        <v>226</v>
      </c>
      <c r="D693" s="117" t="s">
        <v>232</v>
      </c>
      <c r="E693" s="172" t="s">
        <v>518</v>
      </c>
      <c r="F693" s="111">
        <v>610</v>
      </c>
      <c r="G693" s="117" t="s">
        <v>333</v>
      </c>
      <c r="H693" s="118">
        <f>'Прил. 8'!I1032</f>
        <v>140.5</v>
      </c>
      <c r="I693" s="118">
        <f>'Прил. 8'!J1032</f>
        <v>0</v>
      </c>
      <c r="J693" s="118">
        <f>'Прил. 8'!K1032</f>
        <v>0</v>
      </c>
    </row>
    <row r="694" spans="2:10" ht="12.75" customHeight="1">
      <c r="B694" s="174" t="s">
        <v>275</v>
      </c>
      <c r="C694" s="117" t="s">
        <v>226</v>
      </c>
      <c r="D694" s="117" t="s">
        <v>232</v>
      </c>
      <c r="E694" s="172" t="s">
        <v>518</v>
      </c>
      <c r="F694" s="111">
        <v>610</v>
      </c>
      <c r="G694" s="117" t="s">
        <v>307</v>
      </c>
      <c r="H694" s="118">
        <f>'Прил. 8'!I1033</f>
        <v>1421.1</v>
      </c>
      <c r="I694" s="118">
        <f>'Прил. 8'!J1033</f>
        <v>0</v>
      </c>
      <c r="J694" s="118">
        <f>'Прил. 8'!K1033</f>
        <v>0</v>
      </c>
    </row>
    <row r="695" spans="2:10" ht="12.75" customHeight="1">
      <c r="B695" s="208" t="s">
        <v>233</v>
      </c>
      <c r="C695" s="166" t="s">
        <v>226</v>
      </c>
      <c r="D695" s="166" t="s">
        <v>234</v>
      </c>
      <c r="E695" s="117"/>
      <c r="F695" s="117"/>
      <c r="G695" s="117"/>
      <c r="H695" s="163">
        <f>H696+H773+H702</f>
        <v>591.2</v>
      </c>
      <c r="I695" s="163">
        <f>I696+I773</f>
        <v>498.2</v>
      </c>
      <c r="J695" s="163">
        <f>J696+J773</f>
        <v>498.2</v>
      </c>
    </row>
    <row r="696" spans="2:10" ht="15.75" customHeight="1">
      <c r="B696" s="258" t="s">
        <v>519</v>
      </c>
      <c r="C696" s="117" t="s">
        <v>226</v>
      </c>
      <c r="D696" s="117" t="s">
        <v>234</v>
      </c>
      <c r="E696" s="170" t="s">
        <v>448</v>
      </c>
      <c r="F696" s="175"/>
      <c r="G696" s="175"/>
      <c r="H696" s="163">
        <f aca="true" t="shared" si="330" ref="H696:H700">H697</f>
        <v>432.7</v>
      </c>
      <c r="I696" s="163">
        <f aca="true" t="shared" si="331" ref="I696:I700">I697</f>
        <v>478.2</v>
      </c>
      <c r="J696" s="163">
        <f aca="true" t="shared" si="332" ref="J696:J700">J697</f>
        <v>478.2</v>
      </c>
    </row>
    <row r="697" spans="2:10" ht="12.75" customHeight="1">
      <c r="B697" s="176" t="s">
        <v>520</v>
      </c>
      <c r="C697" s="117" t="s">
        <v>226</v>
      </c>
      <c r="D697" s="117" t="s">
        <v>234</v>
      </c>
      <c r="E697" s="170" t="s">
        <v>521</v>
      </c>
      <c r="F697" s="175"/>
      <c r="G697" s="175"/>
      <c r="H697" s="163">
        <f t="shared" si="330"/>
        <v>432.7</v>
      </c>
      <c r="I697" s="163">
        <f t="shared" si="331"/>
        <v>478.2</v>
      </c>
      <c r="J697" s="163">
        <f t="shared" si="332"/>
        <v>478.2</v>
      </c>
    </row>
    <row r="698" spans="2:10" ht="12.75" customHeight="1">
      <c r="B698" s="179" t="s">
        <v>522</v>
      </c>
      <c r="C698" s="117" t="s">
        <v>226</v>
      </c>
      <c r="D698" s="117" t="s">
        <v>234</v>
      </c>
      <c r="E698" s="170" t="s">
        <v>521</v>
      </c>
      <c r="F698" s="175"/>
      <c r="G698" s="175"/>
      <c r="H698" s="163">
        <f t="shared" si="330"/>
        <v>432.7</v>
      </c>
      <c r="I698" s="163">
        <f t="shared" si="331"/>
        <v>478.2</v>
      </c>
      <c r="J698" s="163">
        <f t="shared" si="332"/>
        <v>478.2</v>
      </c>
    </row>
    <row r="699" spans="2:10" ht="12.75" customHeight="1">
      <c r="B699" s="174" t="s">
        <v>455</v>
      </c>
      <c r="C699" s="117" t="s">
        <v>226</v>
      </c>
      <c r="D699" s="117" t="s">
        <v>234</v>
      </c>
      <c r="E699" s="170" t="s">
        <v>521</v>
      </c>
      <c r="F699" s="117" t="s">
        <v>363</v>
      </c>
      <c r="G699" s="117"/>
      <c r="H699" s="163">
        <f t="shared" si="330"/>
        <v>432.7</v>
      </c>
      <c r="I699" s="163">
        <f t="shared" si="331"/>
        <v>478.2</v>
      </c>
      <c r="J699" s="163">
        <f t="shared" si="332"/>
        <v>478.2</v>
      </c>
    </row>
    <row r="700" spans="2:10" ht="12.75" customHeight="1">
      <c r="B700" s="174" t="s">
        <v>456</v>
      </c>
      <c r="C700" s="117" t="s">
        <v>226</v>
      </c>
      <c r="D700" s="117" t="s">
        <v>234</v>
      </c>
      <c r="E700" s="170" t="s">
        <v>521</v>
      </c>
      <c r="F700" s="117">
        <v>610</v>
      </c>
      <c r="G700" s="117"/>
      <c r="H700" s="163">
        <f t="shared" si="330"/>
        <v>432.7</v>
      </c>
      <c r="I700" s="163">
        <f t="shared" si="331"/>
        <v>478.2</v>
      </c>
      <c r="J700" s="163">
        <f t="shared" si="332"/>
        <v>478.2</v>
      </c>
    </row>
    <row r="701" spans="2:10" ht="14.25" customHeight="1">
      <c r="B701" s="174" t="s">
        <v>273</v>
      </c>
      <c r="C701" s="117" t="s">
        <v>226</v>
      </c>
      <c r="D701" s="117" t="s">
        <v>234</v>
      </c>
      <c r="E701" s="170" t="s">
        <v>521</v>
      </c>
      <c r="F701" s="117">
        <v>610</v>
      </c>
      <c r="G701" s="117">
        <v>2</v>
      </c>
      <c r="H701" s="163">
        <f>'Прил. 8'!I936</f>
        <v>432.7</v>
      </c>
      <c r="I701" s="163">
        <f>'Прил. 8'!J936</f>
        <v>478.2</v>
      </c>
      <c r="J701" s="163">
        <f>'Прил. 8'!K936</f>
        <v>478.2</v>
      </c>
    </row>
    <row r="702" spans="2:10" ht="27.75" customHeight="1" hidden="1">
      <c r="B702" s="259" t="s">
        <v>523</v>
      </c>
      <c r="C702" s="117" t="s">
        <v>226</v>
      </c>
      <c r="D702" s="117" t="s">
        <v>234</v>
      </c>
      <c r="E702" s="172" t="s">
        <v>524</v>
      </c>
      <c r="F702" s="117"/>
      <c r="G702" s="117"/>
      <c r="H702" s="163">
        <f aca="true" t="shared" si="333" ref="H702:H704">H703</f>
        <v>138.5</v>
      </c>
      <c r="I702" s="163">
        <f aca="true" t="shared" si="334" ref="I702:I704">I703</f>
        <v>0</v>
      </c>
      <c r="J702" s="163">
        <f aca="true" t="shared" si="335" ref="J702:J704">J703</f>
        <v>0</v>
      </c>
    </row>
    <row r="703" spans="2:10" ht="15.75" customHeight="1" hidden="1">
      <c r="B703" s="214" t="s">
        <v>525</v>
      </c>
      <c r="C703" s="117" t="s">
        <v>226</v>
      </c>
      <c r="D703" s="117" t="s">
        <v>234</v>
      </c>
      <c r="E703" s="172" t="s">
        <v>524</v>
      </c>
      <c r="F703" s="117"/>
      <c r="G703" s="117"/>
      <c r="H703" s="163">
        <f t="shared" si="333"/>
        <v>138.5</v>
      </c>
      <c r="I703" s="163">
        <f t="shared" si="334"/>
        <v>0</v>
      </c>
      <c r="J703" s="163">
        <f t="shared" si="335"/>
        <v>0</v>
      </c>
    </row>
    <row r="704" spans="2:10" ht="12.75" customHeight="1" hidden="1">
      <c r="B704" s="174" t="s">
        <v>455</v>
      </c>
      <c r="C704" s="117" t="s">
        <v>226</v>
      </c>
      <c r="D704" s="117" t="s">
        <v>234</v>
      </c>
      <c r="E704" s="172" t="s">
        <v>524</v>
      </c>
      <c r="F704" s="117"/>
      <c r="G704" s="117"/>
      <c r="H704" s="163">
        <f t="shared" si="333"/>
        <v>138.5</v>
      </c>
      <c r="I704" s="163">
        <f t="shared" si="334"/>
        <v>0</v>
      </c>
      <c r="J704" s="163">
        <f t="shared" si="335"/>
        <v>0</v>
      </c>
    </row>
    <row r="705" spans="2:10" ht="12.75" customHeight="1" hidden="1">
      <c r="B705" s="174" t="s">
        <v>456</v>
      </c>
      <c r="C705" s="117" t="s">
        <v>226</v>
      </c>
      <c r="D705" s="117" t="s">
        <v>234</v>
      </c>
      <c r="E705" s="172" t="s">
        <v>524</v>
      </c>
      <c r="F705" s="117" t="s">
        <v>363</v>
      </c>
      <c r="G705" s="117"/>
      <c r="H705" s="163">
        <f>H706+H707</f>
        <v>138.5</v>
      </c>
      <c r="I705" s="163">
        <f>I706+I707</f>
        <v>0</v>
      </c>
      <c r="J705" s="163">
        <f>J706+J707</f>
        <v>0</v>
      </c>
    </row>
    <row r="706" spans="2:10" ht="12.75" customHeight="1" hidden="1">
      <c r="B706" s="174" t="s">
        <v>273</v>
      </c>
      <c r="C706" s="117" t="s">
        <v>226</v>
      </c>
      <c r="D706" s="117" t="s">
        <v>234</v>
      </c>
      <c r="E706" s="172" t="s">
        <v>524</v>
      </c>
      <c r="F706" s="117">
        <v>610</v>
      </c>
      <c r="G706" s="117" t="s">
        <v>297</v>
      </c>
      <c r="H706" s="163">
        <f>'Прил. 8'!I941</f>
        <v>138.5</v>
      </c>
      <c r="I706" s="163">
        <f>'Прил. 8'!J941</f>
        <v>0</v>
      </c>
      <c r="J706" s="163">
        <f>'Прил. 8'!K941</f>
        <v>0</v>
      </c>
    </row>
    <row r="707" spans="2:10" ht="14.25" customHeight="1" hidden="1">
      <c r="B707" s="174" t="s">
        <v>274</v>
      </c>
      <c r="C707" s="117" t="s">
        <v>226</v>
      </c>
      <c r="D707" s="117" t="s">
        <v>234</v>
      </c>
      <c r="E707" s="172" t="s">
        <v>524</v>
      </c>
      <c r="F707" s="117">
        <v>610</v>
      </c>
      <c r="G707" s="117" t="s">
        <v>333</v>
      </c>
      <c r="H707" s="163"/>
      <c r="I707" s="163"/>
      <c r="J707" s="163"/>
    </row>
    <row r="708" spans="2:10" ht="12.75" customHeight="1" hidden="1">
      <c r="B708" s="174"/>
      <c r="C708" s="117"/>
      <c r="D708" s="117"/>
      <c r="E708" s="170"/>
      <c r="F708" s="117"/>
      <c r="G708" s="117"/>
      <c r="H708" s="163">
        <f>H710</f>
        <v>0</v>
      </c>
      <c r="I708" s="163"/>
      <c r="J708" s="163"/>
    </row>
    <row r="709" spans="2:10" ht="12.75" customHeight="1" hidden="1">
      <c r="B709" s="174"/>
      <c r="C709" s="117"/>
      <c r="D709" s="117"/>
      <c r="E709" s="170"/>
      <c r="F709" s="117"/>
      <c r="G709" s="117"/>
      <c r="H709" s="163">
        <f aca="true" t="shared" si="336" ref="H709:H711">H710</f>
        <v>0</v>
      </c>
      <c r="I709" s="163"/>
      <c r="J709" s="163"/>
    </row>
    <row r="710" spans="2:10" ht="12.75" customHeight="1" hidden="1">
      <c r="B710" s="174"/>
      <c r="C710" s="117"/>
      <c r="D710" s="117"/>
      <c r="E710" s="170"/>
      <c r="F710" s="117" t="s">
        <v>363</v>
      </c>
      <c r="G710" s="117"/>
      <c r="H710" s="163">
        <f t="shared" si="336"/>
        <v>0</v>
      </c>
      <c r="I710" s="163"/>
      <c r="J710" s="163"/>
    </row>
    <row r="711" spans="2:10" ht="12.75" customHeight="1" hidden="1">
      <c r="B711" s="174"/>
      <c r="C711" s="117"/>
      <c r="D711" s="117"/>
      <c r="E711" s="170"/>
      <c r="F711" s="117">
        <v>610</v>
      </c>
      <c r="G711" s="117"/>
      <c r="H711" s="163">
        <f t="shared" si="336"/>
        <v>0</v>
      </c>
      <c r="I711" s="163"/>
      <c r="J711" s="163"/>
    </row>
    <row r="712" spans="2:10" ht="14.25" customHeight="1" hidden="1">
      <c r="B712" s="174"/>
      <c r="C712" s="117"/>
      <c r="D712" s="117"/>
      <c r="E712" s="170"/>
      <c r="F712" s="117">
        <v>610</v>
      </c>
      <c r="G712" s="117">
        <v>2</v>
      </c>
      <c r="H712" s="163"/>
      <c r="I712" s="163"/>
      <c r="J712" s="163"/>
    </row>
    <row r="713" spans="2:10" ht="12.75" customHeight="1" hidden="1">
      <c r="B713" s="174"/>
      <c r="C713" s="117"/>
      <c r="D713" s="117"/>
      <c r="E713" s="170"/>
      <c r="F713" s="117"/>
      <c r="G713" s="117"/>
      <c r="H713" s="163">
        <f>H715</f>
        <v>0</v>
      </c>
      <c r="I713" s="163"/>
      <c r="J713" s="163"/>
    </row>
    <row r="714" spans="2:10" ht="12.75" customHeight="1" hidden="1">
      <c r="B714" s="214"/>
      <c r="C714" s="117"/>
      <c r="D714" s="117"/>
      <c r="E714" s="170"/>
      <c r="F714" s="117"/>
      <c r="G714" s="117"/>
      <c r="H714" s="163">
        <f aca="true" t="shared" si="337" ref="H714:H715">H715</f>
        <v>0</v>
      </c>
      <c r="I714" s="163"/>
      <c r="J714" s="163"/>
    </row>
    <row r="715" spans="2:10" ht="12.75" customHeight="1" hidden="1">
      <c r="B715" s="177"/>
      <c r="C715" s="117"/>
      <c r="D715" s="117"/>
      <c r="E715" s="170"/>
      <c r="F715" s="175">
        <v>300</v>
      </c>
      <c r="G715" s="117"/>
      <c r="H715" s="163">
        <f t="shared" si="337"/>
        <v>0</v>
      </c>
      <c r="I715" s="163"/>
      <c r="J715" s="163"/>
    </row>
    <row r="716" spans="2:10" ht="12.75" customHeight="1" hidden="1">
      <c r="B716" s="177"/>
      <c r="C716" s="117"/>
      <c r="D716" s="117"/>
      <c r="E716" s="170"/>
      <c r="F716" s="175">
        <v>320</v>
      </c>
      <c r="G716" s="117"/>
      <c r="H716" s="163">
        <f>H717+H718</f>
        <v>0</v>
      </c>
      <c r="I716" s="163"/>
      <c r="J716" s="163"/>
    </row>
    <row r="717" spans="2:10" ht="14.25" customHeight="1" hidden="1">
      <c r="B717" s="174"/>
      <c r="C717" s="117"/>
      <c r="D717" s="117"/>
      <c r="E717" s="170"/>
      <c r="F717" s="175">
        <v>320</v>
      </c>
      <c r="G717" s="117">
        <v>2</v>
      </c>
      <c r="H717" s="163"/>
      <c r="I717" s="163"/>
      <c r="J717" s="163"/>
    </row>
    <row r="718" spans="2:10" ht="12.75" customHeight="1" hidden="1">
      <c r="B718" s="174"/>
      <c r="C718" s="117"/>
      <c r="D718" s="117"/>
      <c r="E718" s="170"/>
      <c r="F718" s="175">
        <v>320</v>
      </c>
      <c r="G718" s="117" t="s">
        <v>333</v>
      </c>
      <c r="H718" s="163">
        <v>0</v>
      </c>
      <c r="I718" s="163"/>
      <c r="J718" s="163"/>
    </row>
    <row r="719" spans="2:10" ht="12.75" customHeight="1" hidden="1">
      <c r="B719" s="174"/>
      <c r="C719" s="117"/>
      <c r="D719" s="117"/>
      <c r="E719" s="170"/>
      <c r="F719" s="117"/>
      <c r="G719" s="117"/>
      <c r="H719" s="163">
        <f>H721</f>
        <v>0</v>
      </c>
      <c r="I719" s="163"/>
      <c r="J719" s="163"/>
    </row>
    <row r="720" spans="2:10" ht="12.75" customHeight="1" hidden="1">
      <c r="B720" s="174"/>
      <c r="C720" s="117"/>
      <c r="D720" s="117"/>
      <c r="E720" s="170"/>
      <c r="F720" s="117"/>
      <c r="G720" s="117"/>
      <c r="H720" s="163">
        <f aca="true" t="shared" si="338" ref="H720:H722">H721</f>
        <v>0</v>
      </c>
      <c r="I720" s="163"/>
      <c r="J720" s="163"/>
    </row>
    <row r="721" spans="2:10" ht="12.75" customHeight="1" hidden="1">
      <c r="B721" s="177"/>
      <c r="C721" s="117"/>
      <c r="D721" s="117"/>
      <c r="E721" s="170"/>
      <c r="F721" s="117" t="s">
        <v>290</v>
      </c>
      <c r="G721" s="117"/>
      <c r="H721" s="163">
        <f t="shared" si="338"/>
        <v>0</v>
      </c>
      <c r="I721" s="163"/>
      <c r="J721" s="163"/>
    </row>
    <row r="722" spans="2:10" ht="12.75" customHeight="1" hidden="1">
      <c r="B722" s="177"/>
      <c r="C722" s="117"/>
      <c r="D722" s="117"/>
      <c r="E722" s="170"/>
      <c r="F722" s="117" t="s">
        <v>292</v>
      </c>
      <c r="G722" s="117"/>
      <c r="H722" s="163">
        <f t="shared" si="338"/>
        <v>0</v>
      </c>
      <c r="I722" s="163"/>
      <c r="J722" s="163"/>
    </row>
    <row r="723" spans="2:10" ht="14.25" customHeight="1" hidden="1">
      <c r="B723" s="174"/>
      <c r="C723" s="117"/>
      <c r="D723" s="117"/>
      <c r="E723" s="170"/>
      <c r="F723" s="117" t="s">
        <v>292</v>
      </c>
      <c r="G723" s="117">
        <v>2</v>
      </c>
      <c r="H723" s="163"/>
      <c r="I723" s="163"/>
      <c r="J723" s="163"/>
    </row>
    <row r="724" spans="2:10" ht="12.75" customHeight="1" hidden="1">
      <c r="B724" s="161"/>
      <c r="C724" s="117"/>
      <c r="D724" s="117"/>
      <c r="E724" s="170"/>
      <c r="F724" s="117"/>
      <c r="G724" s="117"/>
      <c r="H724" s="163">
        <f>H725+H754+H773</f>
        <v>20</v>
      </c>
      <c r="I724" s="163"/>
      <c r="J724" s="163"/>
    </row>
    <row r="725" spans="2:10" ht="12.75" customHeight="1" hidden="1">
      <c r="B725" s="177"/>
      <c r="C725" s="117"/>
      <c r="D725" s="117"/>
      <c r="E725" s="170"/>
      <c r="F725" s="117"/>
      <c r="G725" s="117"/>
      <c r="H725" s="163">
        <f>H726+H734+H739+H744+H749</f>
        <v>0</v>
      </c>
      <c r="I725" s="163"/>
      <c r="J725" s="163"/>
    </row>
    <row r="726" spans="2:10" ht="25.5" customHeight="1" hidden="1">
      <c r="B726" s="177"/>
      <c r="C726" s="117"/>
      <c r="D726" s="117"/>
      <c r="E726" s="170"/>
      <c r="F726" s="117"/>
      <c r="G726" s="117"/>
      <c r="H726" s="163">
        <f>H727</f>
        <v>0</v>
      </c>
      <c r="I726" s="163"/>
      <c r="J726" s="163"/>
    </row>
    <row r="727" spans="2:10" ht="12.75" customHeight="1" hidden="1">
      <c r="B727" s="179"/>
      <c r="C727" s="117"/>
      <c r="D727" s="117"/>
      <c r="E727" s="170"/>
      <c r="F727" s="117"/>
      <c r="G727" s="117"/>
      <c r="H727" s="163">
        <f>H731+H728</f>
        <v>0</v>
      </c>
      <c r="I727" s="163"/>
      <c r="J727" s="163"/>
    </row>
    <row r="728" spans="2:10" ht="25.5" customHeight="1" hidden="1">
      <c r="B728" s="174"/>
      <c r="C728" s="117"/>
      <c r="D728" s="117"/>
      <c r="E728" s="170"/>
      <c r="F728" s="117" t="s">
        <v>282</v>
      </c>
      <c r="G728" s="117"/>
      <c r="H728" s="163">
        <f aca="true" t="shared" si="339" ref="H728:H729">H729</f>
        <v>0</v>
      </c>
      <c r="I728" s="163"/>
      <c r="J728" s="163"/>
    </row>
    <row r="729" spans="2:10" ht="12.75" customHeight="1" hidden="1">
      <c r="B729" s="174"/>
      <c r="C729" s="117"/>
      <c r="D729" s="117"/>
      <c r="E729" s="170"/>
      <c r="F729" s="117" t="s">
        <v>354</v>
      </c>
      <c r="G729" s="117"/>
      <c r="H729" s="163">
        <f t="shared" si="339"/>
        <v>0</v>
      </c>
      <c r="I729" s="163"/>
      <c r="J729" s="163"/>
    </row>
    <row r="730" spans="2:10" ht="14.25" customHeight="1" hidden="1">
      <c r="B730" s="174"/>
      <c r="C730" s="117"/>
      <c r="D730" s="117"/>
      <c r="E730" s="170"/>
      <c r="F730" s="117" t="s">
        <v>354</v>
      </c>
      <c r="G730" s="117">
        <v>2</v>
      </c>
      <c r="H730" s="163"/>
      <c r="I730" s="163"/>
      <c r="J730" s="163"/>
    </row>
    <row r="731" spans="2:10" ht="12.75" customHeight="1" hidden="1">
      <c r="B731" s="177"/>
      <c r="C731" s="117"/>
      <c r="D731" s="117"/>
      <c r="E731" s="170"/>
      <c r="F731" s="117" t="s">
        <v>290</v>
      </c>
      <c r="G731" s="117"/>
      <c r="H731" s="163">
        <f aca="true" t="shared" si="340" ref="H731:H732">H732</f>
        <v>0</v>
      </c>
      <c r="I731" s="163"/>
      <c r="J731" s="163"/>
    </row>
    <row r="732" spans="2:10" ht="12.75" customHeight="1" hidden="1">
      <c r="B732" s="177"/>
      <c r="C732" s="117"/>
      <c r="D732" s="117"/>
      <c r="E732" s="170"/>
      <c r="F732" s="117" t="s">
        <v>292</v>
      </c>
      <c r="G732" s="117"/>
      <c r="H732" s="163">
        <f t="shared" si="340"/>
        <v>0</v>
      </c>
      <c r="I732" s="163"/>
      <c r="J732" s="163"/>
    </row>
    <row r="733" spans="2:10" ht="14.25" customHeight="1" hidden="1">
      <c r="B733" s="174"/>
      <c r="C733" s="117"/>
      <c r="D733" s="117"/>
      <c r="E733" s="170"/>
      <c r="F733" s="117" t="s">
        <v>292</v>
      </c>
      <c r="G733" s="117">
        <v>2</v>
      </c>
      <c r="H733" s="163"/>
      <c r="I733" s="163"/>
      <c r="J733" s="163"/>
    </row>
    <row r="734" spans="2:10" ht="25.5" customHeight="1" hidden="1">
      <c r="B734" s="174"/>
      <c r="C734" s="117"/>
      <c r="D734" s="117"/>
      <c r="E734" s="170"/>
      <c r="F734" s="117"/>
      <c r="G734" s="117"/>
      <c r="H734" s="163">
        <f>H736</f>
        <v>0</v>
      </c>
      <c r="I734" s="163"/>
      <c r="J734" s="163"/>
    </row>
    <row r="735" spans="2:10" ht="12.75" customHeight="1" hidden="1">
      <c r="B735" s="179"/>
      <c r="C735" s="117"/>
      <c r="D735" s="117"/>
      <c r="E735" s="170"/>
      <c r="F735" s="117"/>
      <c r="G735" s="117"/>
      <c r="H735" s="163">
        <f aca="true" t="shared" si="341" ref="H735:H737">H736</f>
        <v>0</v>
      </c>
      <c r="I735" s="163"/>
      <c r="J735" s="163"/>
    </row>
    <row r="736" spans="2:10" ht="12.75" customHeight="1" hidden="1">
      <c r="B736" s="177"/>
      <c r="C736" s="117"/>
      <c r="D736" s="117"/>
      <c r="E736" s="170"/>
      <c r="F736" s="117" t="s">
        <v>290</v>
      </c>
      <c r="G736" s="117"/>
      <c r="H736" s="163">
        <f t="shared" si="341"/>
        <v>0</v>
      </c>
      <c r="I736" s="163"/>
      <c r="J736" s="163"/>
    </row>
    <row r="737" spans="2:10" ht="12.75" customHeight="1" hidden="1">
      <c r="B737" s="177"/>
      <c r="C737" s="117"/>
      <c r="D737" s="117"/>
      <c r="E737" s="170"/>
      <c r="F737" s="117" t="s">
        <v>292</v>
      </c>
      <c r="G737" s="117"/>
      <c r="H737" s="163">
        <f t="shared" si="341"/>
        <v>0</v>
      </c>
      <c r="I737" s="163"/>
      <c r="J737" s="163"/>
    </row>
    <row r="738" spans="2:10" ht="14.25" customHeight="1" hidden="1">
      <c r="B738" s="174"/>
      <c r="C738" s="117"/>
      <c r="D738" s="117"/>
      <c r="E738" s="170"/>
      <c r="F738" s="117" t="s">
        <v>292</v>
      </c>
      <c r="G738" s="117" t="s">
        <v>297</v>
      </c>
      <c r="H738" s="163"/>
      <c r="I738" s="163"/>
      <c r="J738" s="163"/>
    </row>
    <row r="739" spans="2:10" ht="25.5" customHeight="1" hidden="1">
      <c r="B739" s="174"/>
      <c r="C739" s="117"/>
      <c r="D739" s="117"/>
      <c r="E739" s="170"/>
      <c r="F739" s="117"/>
      <c r="G739" s="117"/>
      <c r="H739" s="163">
        <f>H741</f>
        <v>0</v>
      </c>
      <c r="I739" s="163"/>
      <c r="J739" s="163"/>
    </row>
    <row r="740" spans="2:10" ht="12.75" customHeight="1" hidden="1">
      <c r="B740" s="174"/>
      <c r="C740" s="117"/>
      <c r="D740" s="117"/>
      <c r="E740" s="170"/>
      <c r="F740" s="117"/>
      <c r="G740" s="117"/>
      <c r="H740" s="163">
        <f aca="true" t="shared" si="342" ref="H740:H742">H741</f>
        <v>0</v>
      </c>
      <c r="I740" s="163"/>
      <c r="J740" s="163"/>
    </row>
    <row r="741" spans="2:10" ht="12.75" customHeight="1" hidden="1">
      <c r="B741" s="177"/>
      <c r="C741" s="117"/>
      <c r="D741" s="117"/>
      <c r="E741" s="170"/>
      <c r="F741" s="117" t="s">
        <v>290</v>
      </c>
      <c r="G741" s="117"/>
      <c r="H741" s="163">
        <f t="shared" si="342"/>
        <v>0</v>
      </c>
      <c r="I741" s="163"/>
      <c r="J741" s="163"/>
    </row>
    <row r="742" spans="2:10" ht="12.75" customHeight="1" hidden="1">
      <c r="B742" s="177"/>
      <c r="C742" s="117"/>
      <c r="D742" s="117"/>
      <c r="E742" s="170"/>
      <c r="F742" s="117" t="s">
        <v>292</v>
      </c>
      <c r="G742" s="117"/>
      <c r="H742" s="163">
        <f t="shared" si="342"/>
        <v>0</v>
      </c>
      <c r="I742" s="163"/>
      <c r="J742" s="163"/>
    </row>
    <row r="743" spans="2:10" ht="14.25" customHeight="1" hidden="1">
      <c r="B743" s="174"/>
      <c r="C743" s="117"/>
      <c r="D743" s="117"/>
      <c r="E743" s="170"/>
      <c r="F743" s="117" t="s">
        <v>292</v>
      </c>
      <c r="G743" s="117">
        <v>2</v>
      </c>
      <c r="H743" s="163"/>
      <c r="I743" s="163"/>
      <c r="J743" s="163"/>
    </row>
    <row r="744" spans="2:10" ht="12.75" customHeight="1" hidden="1">
      <c r="B744" s="174"/>
      <c r="C744" s="117"/>
      <c r="D744" s="117"/>
      <c r="E744" s="170"/>
      <c r="F744" s="117"/>
      <c r="G744" s="117"/>
      <c r="H744" s="163">
        <f>H746</f>
        <v>0</v>
      </c>
      <c r="I744" s="163"/>
      <c r="J744" s="163"/>
    </row>
    <row r="745" spans="2:10" ht="12.75" customHeight="1" hidden="1">
      <c r="B745" s="174"/>
      <c r="C745" s="117"/>
      <c r="D745" s="117"/>
      <c r="E745" s="170"/>
      <c r="F745" s="117"/>
      <c r="G745" s="117"/>
      <c r="H745" s="163">
        <f aca="true" t="shared" si="343" ref="H745:H747">H746</f>
        <v>0</v>
      </c>
      <c r="I745" s="163"/>
      <c r="J745" s="163"/>
    </row>
    <row r="746" spans="2:10" ht="12.75" customHeight="1" hidden="1">
      <c r="B746" s="177"/>
      <c r="C746" s="117"/>
      <c r="D746" s="117"/>
      <c r="E746" s="170"/>
      <c r="F746" s="117" t="s">
        <v>290</v>
      </c>
      <c r="G746" s="117"/>
      <c r="H746" s="163">
        <f t="shared" si="343"/>
        <v>0</v>
      </c>
      <c r="I746" s="163"/>
      <c r="J746" s="163"/>
    </row>
    <row r="747" spans="2:10" ht="12.75" customHeight="1" hidden="1">
      <c r="B747" s="177"/>
      <c r="C747" s="117"/>
      <c r="D747" s="117"/>
      <c r="E747" s="170"/>
      <c r="F747" s="117" t="s">
        <v>292</v>
      </c>
      <c r="G747" s="117"/>
      <c r="H747" s="163">
        <f t="shared" si="343"/>
        <v>0</v>
      </c>
      <c r="I747" s="163"/>
      <c r="J747" s="163"/>
    </row>
    <row r="748" spans="2:10" ht="14.25" customHeight="1" hidden="1">
      <c r="B748" s="174"/>
      <c r="C748" s="117"/>
      <c r="D748" s="117"/>
      <c r="E748" s="170"/>
      <c r="F748" s="117" t="s">
        <v>292</v>
      </c>
      <c r="G748" s="117">
        <v>2</v>
      </c>
      <c r="H748" s="163"/>
      <c r="I748" s="163"/>
      <c r="J748" s="163"/>
    </row>
    <row r="749" spans="2:10" ht="12.75" customHeight="1" hidden="1">
      <c r="B749" s="174"/>
      <c r="C749" s="117"/>
      <c r="D749" s="117"/>
      <c r="E749" s="170"/>
      <c r="F749" s="117"/>
      <c r="G749" s="117"/>
      <c r="H749" s="163">
        <f>H751</f>
        <v>0</v>
      </c>
      <c r="I749" s="163"/>
      <c r="J749" s="163"/>
    </row>
    <row r="750" spans="2:10" ht="12.75" customHeight="1" hidden="1">
      <c r="B750" s="174"/>
      <c r="C750" s="117"/>
      <c r="D750" s="117"/>
      <c r="E750" s="170"/>
      <c r="F750" s="117"/>
      <c r="G750" s="117"/>
      <c r="H750" s="163">
        <f aca="true" t="shared" si="344" ref="H750:H752">H751</f>
        <v>0</v>
      </c>
      <c r="I750" s="163"/>
      <c r="J750" s="163"/>
    </row>
    <row r="751" spans="2:10" ht="12.75" customHeight="1" hidden="1">
      <c r="B751" s="177"/>
      <c r="C751" s="117"/>
      <c r="D751" s="117"/>
      <c r="E751" s="170"/>
      <c r="F751" s="117" t="s">
        <v>290</v>
      </c>
      <c r="G751" s="117"/>
      <c r="H751" s="163">
        <f t="shared" si="344"/>
        <v>0</v>
      </c>
      <c r="I751" s="163"/>
      <c r="J751" s="163"/>
    </row>
    <row r="752" spans="2:10" ht="12.75" customHeight="1" hidden="1">
      <c r="B752" s="177"/>
      <c r="C752" s="117"/>
      <c r="D752" s="117"/>
      <c r="E752" s="170"/>
      <c r="F752" s="117" t="s">
        <v>292</v>
      </c>
      <c r="G752" s="117"/>
      <c r="H752" s="163">
        <f t="shared" si="344"/>
        <v>0</v>
      </c>
      <c r="I752" s="163"/>
      <c r="J752" s="163"/>
    </row>
    <row r="753" spans="2:10" ht="14.25" customHeight="1" hidden="1">
      <c r="B753" s="174"/>
      <c r="C753" s="117"/>
      <c r="D753" s="117"/>
      <c r="E753" s="170"/>
      <c r="F753" s="117" t="s">
        <v>292</v>
      </c>
      <c r="G753" s="117">
        <v>2</v>
      </c>
      <c r="H753" s="163"/>
      <c r="I753" s="163"/>
      <c r="J753" s="163"/>
    </row>
    <row r="754" spans="2:10" ht="12.75" customHeight="1" hidden="1">
      <c r="B754" s="174"/>
      <c r="C754" s="117"/>
      <c r="D754" s="117"/>
      <c r="E754" s="170"/>
      <c r="F754" s="117"/>
      <c r="G754" s="117"/>
      <c r="H754" s="163">
        <f>H755+H760+H765</f>
        <v>0</v>
      </c>
      <c r="I754" s="163"/>
      <c r="J754" s="163"/>
    </row>
    <row r="755" spans="2:10" ht="25.5" customHeight="1" hidden="1">
      <c r="B755" s="174"/>
      <c r="C755" s="117"/>
      <c r="D755" s="117"/>
      <c r="E755" s="170"/>
      <c r="F755" s="117"/>
      <c r="G755" s="117"/>
      <c r="H755" s="163">
        <f aca="true" t="shared" si="345" ref="H755:H758">H756</f>
        <v>0</v>
      </c>
      <c r="I755" s="163"/>
      <c r="J755" s="163"/>
    </row>
    <row r="756" spans="2:10" ht="12.75" customHeight="1" hidden="1">
      <c r="B756" s="174"/>
      <c r="C756" s="117"/>
      <c r="D756" s="117"/>
      <c r="E756" s="170"/>
      <c r="F756" s="117"/>
      <c r="G756" s="117"/>
      <c r="H756" s="163">
        <f t="shared" si="345"/>
        <v>0</v>
      </c>
      <c r="I756" s="163"/>
      <c r="J756" s="163"/>
    </row>
    <row r="757" spans="2:10" ht="12.75" customHeight="1" hidden="1">
      <c r="B757" s="177"/>
      <c r="C757" s="117"/>
      <c r="D757" s="117"/>
      <c r="E757" s="170"/>
      <c r="F757" s="117" t="s">
        <v>290</v>
      </c>
      <c r="G757" s="117"/>
      <c r="H757" s="163">
        <f t="shared" si="345"/>
        <v>0</v>
      </c>
      <c r="I757" s="163"/>
      <c r="J757" s="163"/>
    </row>
    <row r="758" spans="2:10" ht="12.75" customHeight="1" hidden="1">
      <c r="B758" s="177"/>
      <c r="C758" s="117"/>
      <c r="D758" s="117"/>
      <c r="E758" s="170"/>
      <c r="F758" s="117" t="s">
        <v>292</v>
      </c>
      <c r="G758" s="117"/>
      <c r="H758" s="163">
        <f t="shared" si="345"/>
        <v>0</v>
      </c>
      <c r="I758" s="163"/>
      <c r="J758" s="163"/>
    </row>
    <row r="759" spans="2:10" ht="14.25" customHeight="1" hidden="1">
      <c r="B759" s="174"/>
      <c r="C759" s="117"/>
      <c r="D759" s="117"/>
      <c r="E759" s="170"/>
      <c r="F759" s="117" t="s">
        <v>292</v>
      </c>
      <c r="G759" s="117">
        <v>2</v>
      </c>
      <c r="H759" s="163"/>
      <c r="I759" s="163"/>
      <c r="J759" s="163"/>
    </row>
    <row r="760" spans="2:10" ht="25.5" customHeight="1" hidden="1">
      <c r="B760" s="174"/>
      <c r="C760" s="117"/>
      <c r="D760" s="117"/>
      <c r="E760" s="170"/>
      <c r="F760" s="117"/>
      <c r="G760" s="117"/>
      <c r="H760" s="163">
        <f>H762</f>
        <v>0</v>
      </c>
      <c r="I760" s="163"/>
      <c r="J760" s="163"/>
    </row>
    <row r="761" spans="2:10" ht="12.75" customHeight="1" hidden="1">
      <c r="B761" s="174"/>
      <c r="C761" s="117"/>
      <c r="D761" s="117"/>
      <c r="E761" s="170"/>
      <c r="F761" s="117"/>
      <c r="G761" s="117"/>
      <c r="H761" s="163">
        <f aca="true" t="shared" si="346" ref="H761:H763">H762</f>
        <v>0</v>
      </c>
      <c r="I761" s="163"/>
      <c r="J761" s="163"/>
    </row>
    <row r="762" spans="2:10" ht="12.75" customHeight="1" hidden="1">
      <c r="B762" s="177"/>
      <c r="C762" s="117"/>
      <c r="D762" s="117"/>
      <c r="E762" s="170"/>
      <c r="F762" s="117" t="s">
        <v>290</v>
      </c>
      <c r="G762" s="117"/>
      <c r="H762" s="163">
        <f t="shared" si="346"/>
        <v>0</v>
      </c>
      <c r="I762" s="163"/>
      <c r="J762" s="163"/>
    </row>
    <row r="763" spans="2:10" ht="12.75" customHeight="1" hidden="1">
      <c r="B763" s="177"/>
      <c r="C763" s="117"/>
      <c r="D763" s="117"/>
      <c r="E763" s="170"/>
      <c r="F763" s="117" t="s">
        <v>292</v>
      </c>
      <c r="G763" s="117"/>
      <c r="H763" s="163">
        <f t="shared" si="346"/>
        <v>0</v>
      </c>
      <c r="I763" s="163"/>
      <c r="J763" s="163"/>
    </row>
    <row r="764" spans="2:10" ht="14.25" customHeight="1" hidden="1">
      <c r="B764" s="174"/>
      <c r="C764" s="117"/>
      <c r="D764" s="117"/>
      <c r="E764" s="170"/>
      <c r="F764" s="117" t="s">
        <v>292</v>
      </c>
      <c r="G764" s="117">
        <v>2</v>
      </c>
      <c r="H764" s="163"/>
      <c r="I764" s="163"/>
      <c r="J764" s="163"/>
    </row>
    <row r="765" spans="2:10" ht="25.5" customHeight="1" hidden="1">
      <c r="B765" s="174"/>
      <c r="C765" s="117"/>
      <c r="D765" s="117"/>
      <c r="E765" s="170"/>
      <c r="F765" s="117"/>
      <c r="G765" s="117"/>
      <c r="H765" s="163">
        <f>H770+H767</f>
        <v>0</v>
      </c>
      <c r="I765" s="163"/>
      <c r="J765" s="163"/>
    </row>
    <row r="766" spans="2:10" ht="12.75" customHeight="1" hidden="1">
      <c r="B766" s="174"/>
      <c r="C766" s="117"/>
      <c r="D766" s="117"/>
      <c r="E766" s="170"/>
      <c r="F766" s="117"/>
      <c r="G766" s="117"/>
      <c r="H766" s="163">
        <f>H767+H770</f>
        <v>0</v>
      </c>
      <c r="I766" s="163"/>
      <c r="J766" s="163"/>
    </row>
    <row r="767" spans="2:10" ht="25.5" customHeight="1" hidden="1">
      <c r="B767" s="174"/>
      <c r="C767" s="117"/>
      <c r="D767" s="117"/>
      <c r="E767" s="170"/>
      <c r="F767" s="117" t="s">
        <v>282</v>
      </c>
      <c r="G767" s="117"/>
      <c r="H767" s="163">
        <f aca="true" t="shared" si="347" ref="H767:H768">H768</f>
        <v>0</v>
      </c>
      <c r="I767" s="163"/>
      <c r="J767" s="163"/>
    </row>
    <row r="768" spans="2:10" ht="12.75" customHeight="1" hidden="1">
      <c r="B768" s="174"/>
      <c r="C768" s="117"/>
      <c r="D768" s="117"/>
      <c r="E768" s="170"/>
      <c r="F768" s="117" t="s">
        <v>354</v>
      </c>
      <c r="G768" s="117"/>
      <c r="H768" s="163">
        <f t="shared" si="347"/>
        <v>0</v>
      </c>
      <c r="I768" s="163"/>
      <c r="J768" s="163"/>
    </row>
    <row r="769" spans="2:10" ht="14.25" customHeight="1" hidden="1">
      <c r="B769" s="174"/>
      <c r="C769" s="117"/>
      <c r="D769" s="117"/>
      <c r="E769" s="170"/>
      <c r="F769" s="117" t="s">
        <v>354</v>
      </c>
      <c r="G769" s="117">
        <v>2</v>
      </c>
      <c r="H769" s="163"/>
      <c r="I769" s="163"/>
      <c r="J769" s="163"/>
    </row>
    <row r="770" spans="2:10" ht="12.75" customHeight="1" hidden="1">
      <c r="B770" s="177"/>
      <c r="C770" s="117"/>
      <c r="D770" s="117"/>
      <c r="E770" s="170"/>
      <c r="F770" s="117" t="s">
        <v>290</v>
      </c>
      <c r="G770" s="117"/>
      <c r="H770" s="163">
        <f aca="true" t="shared" si="348" ref="H770:H771">H771</f>
        <v>0</v>
      </c>
      <c r="I770" s="163"/>
      <c r="J770" s="163"/>
    </row>
    <row r="771" spans="2:10" ht="12.75" customHeight="1" hidden="1">
      <c r="B771" s="177"/>
      <c r="C771" s="117"/>
      <c r="D771" s="117"/>
      <c r="E771" s="170"/>
      <c r="F771" s="117" t="s">
        <v>292</v>
      </c>
      <c r="G771" s="117"/>
      <c r="H771" s="163">
        <f t="shared" si="348"/>
        <v>0</v>
      </c>
      <c r="I771" s="163"/>
      <c r="J771" s="163"/>
    </row>
    <row r="772" spans="2:10" ht="14.25" customHeight="1" hidden="1">
      <c r="B772" s="174"/>
      <c r="C772" s="117"/>
      <c r="D772" s="117"/>
      <c r="E772" s="170"/>
      <c r="F772" s="117" t="s">
        <v>292</v>
      </c>
      <c r="G772" s="117">
        <v>2</v>
      </c>
      <c r="H772" s="163"/>
      <c r="I772" s="163"/>
      <c r="J772" s="163"/>
    </row>
    <row r="773" spans="2:10" ht="26.25" customHeight="1">
      <c r="B773" s="258" t="s">
        <v>526</v>
      </c>
      <c r="C773" s="117" t="s">
        <v>226</v>
      </c>
      <c r="D773" s="117" t="s">
        <v>234</v>
      </c>
      <c r="E773" s="170" t="s">
        <v>527</v>
      </c>
      <c r="F773" s="117"/>
      <c r="G773" s="117"/>
      <c r="H773" s="163">
        <f>H774</f>
        <v>20</v>
      </c>
      <c r="I773" s="163">
        <f>I774</f>
        <v>20</v>
      </c>
      <c r="J773" s="163">
        <f>J774</f>
        <v>20</v>
      </c>
    </row>
    <row r="774" spans="2:10" ht="15.75" customHeight="1">
      <c r="B774" s="174" t="s">
        <v>528</v>
      </c>
      <c r="C774" s="117" t="s">
        <v>226</v>
      </c>
      <c r="D774" s="117" t="s">
        <v>234</v>
      </c>
      <c r="E774" s="170" t="s">
        <v>529</v>
      </c>
      <c r="F774" s="117"/>
      <c r="G774" s="117"/>
      <c r="H774" s="163">
        <f>H776</f>
        <v>20</v>
      </c>
      <c r="I774" s="163">
        <f>I776</f>
        <v>20</v>
      </c>
      <c r="J774" s="163">
        <f>J776</f>
        <v>20</v>
      </c>
    </row>
    <row r="775" spans="2:10" ht="14.25" customHeight="1" hidden="1">
      <c r="B775" s="174"/>
      <c r="C775" s="117"/>
      <c r="D775" s="117"/>
      <c r="E775" s="170"/>
      <c r="F775" s="117"/>
      <c r="G775" s="117"/>
      <c r="H775" s="163">
        <f aca="true" t="shared" si="349" ref="H775:H777">H776</f>
        <v>20</v>
      </c>
      <c r="I775" s="163"/>
      <c r="J775" s="163"/>
    </row>
    <row r="776" spans="2:10" ht="12.75" customHeight="1">
      <c r="B776" s="177" t="s">
        <v>289</v>
      </c>
      <c r="C776" s="117" t="s">
        <v>226</v>
      </c>
      <c r="D776" s="117" t="s">
        <v>234</v>
      </c>
      <c r="E776" s="170" t="s">
        <v>529</v>
      </c>
      <c r="F776" s="117" t="s">
        <v>290</v>
      </c>
      <c r="G776" s="117"/>
      <c r="H776" s="163">
        <f t="shared" si="349"/>
        <v>20</v>
      </c>
      <c r="I776" s="163">
        <f aca="true" t="shared" si="350" ref="I776:I777">I777</f>
        <v>20</v>
      </c>
      <c r="J776" s="163">
        <f aca="true" t="shared" si="351" ref="J776:J777">J777</f>
        <v>20</v>
      </c>
    </row>
    <row r="777" spans="2:10" ht="12.75" customHeight="1">
      <c r="B777" s="177" t="s">
        <v>291</v>
      </c>
      <c r="C777" s="117" t="s">
        <v>226</v>
      </c>
      <c r="D777" s="117" t="s">
        <v>234</v>
      </c>
      <c r="E777" s="170" t="s">
        <v>529</v>
      </c>
      <c r="F777" s="117" t="s">
        <v>292</v>
      </c>
      <c r="G777" s="117"/>
      <c r="H777" s="163">
        <f t="shared" si="349"/>
        <v>20</v>
      </c>
      <c r="I777" s="163">
        <f t="shared" si="350"/>
        <v>20</v>
      </c>
      <c r="J777" s="163">
        <f t="shared" si="351"/>
        <v>20</v>
      </c>
    </row>
    <row r="778" spans="2:10" ht="14.25" customHeight="1">
      <c r="B778" s="174" t="s">
        <v>273</v>
      </c>
      <c r="C778" s="117" t="s">
        <v>226</v>
      </c>
      <c r="D778" s="117" t="s">
        <v>234</v>
      </c>
      <c r="E778" s="170" t="s">
        <v>529</v>
      </c>
      <c r="F778" s="117" t="s">
        <v>292</v>
      </c>
      <c r="G778" s="117">
        <v>2</v>
      </c>
      <c r="H778" s="163">
        <f>'Прил. 8'!I947</f>
        <v>20</v>
      </c>
      <c r="I778" s="163">
        <f>'Прил. 8'!J947</f>
        <v>20</v>
      </c>
      <c r="J778" s="163">
        <f>'Прил. 8'!K947</f>
        <v>20</v>
      </c>
    </row>
    <row r="779" spans="2:10" ht="12.75" customHeight="1" hidden="1">
      <c r="B779" s="174"/>
      <c r="C779" s="117"/>
      <c r="D779" s="117"/>
      <c r="E779" s="170"/>
      <c r="F779" s="117"/>
      <c r="G779" s="117"/>
      <c r="H779" s="163"/>
      <c r="I779" s="163"/>
      <c r="J779" s="163"/>
    </row>
    <row r="780" spans="2:10" ht="12.75" customHeight="1" hidden="1">
      <c r="B780" s="174"/>
      <c r="C780" s="117"/>
      <c r="D780" s="117"/>
      <c r="E780" s="170"/>
      <c r="F780" s="117"/>
      <c r="G780" s="117"/>
      <c r="H780" s="163"/>
      <c r="I780" s="163"/>
      <c r="J780" s="163"/>
    </row>
    <row r="781" spans="2:10" ht="12.75" customHeight="1" hidden="1">
      <c r="B781" s="177"/>
      <c r="C781" s="117"/>
      <c r="D781" s="117"/>
      <c r="E781" s="170"/>
      <c r="F781" s="117"/>
      <c r="G781" s="117"/>
      <c r="H781" s="163"/>
      <c r="I781" s="163"/>
      <c r="J781" s="163"/>
    </row>
    <row r="782" spans="2:10" ht="12.75" customHeight="1" hidden="1">
      <c r="B782" s="177"/>
      <c r="C782" s="117"/>
      <c r="D782" s="117"/>
      <c r="E782" s="170"/>
      <c r="F782" s="117"/>
      <c r="G782" s="117"/>
      <c r="H782" s="163"/>
      <c r="I782" s="163"/>
      <c r="J782" s="163"/>
    </row>
    <row r="783" spans="2:10" ht="14.25" customHeight="1" hidden="1">
      <c r="B783" s="174"/>
      <c r="C783" s="117"/>
      <c r="D783" s="117"/>
      <c r="E783" s="170"/>
      <c r="F783" s="117"/>
      <c r="G783" s="117"/>
      <c r="H783" s="163"/>
      <c r="I783" s="163"/>
      <c r="J783" s="163"/>
    </row>
    <row r="784" spans="2:10" ht="12.75" customHeight="1" hidden="1">
      <c r="B784" s="174"/>
      <c r="C784" s="117"/>
      <c r="D784" s="117"/>
      <c r="E784" s="170"/>
      <c r="F784" s="117"/>
      <c r="G784" s="117"/>
      <c r="H784" s="163"/>
      <c r="I784" s="163"/>
      <c r="J784" s="163"/>
    </row>
    <row r="785" spans="2:10" ht="12.75" customHeight="1" hidden="1">
      <c r="B785" s="174"/>
      <c r="C785" s="117"/>
      <c r="D785" s="117"/>
      <c r="E785" s="170"/>
      <c r="F785" s="117"/>
      <c r="G785" s="117"/>
      <c r="H785" s="163"/>
      <c r="I785" s="163"/>
      <c r="J785" s="163"/>
    </row>
    <row r="786" spans="2:10" ht="12.75" customHeight="1" hidden="1">
      <c r="B786" s="177"/>
      <c r="C786" s="117"/>
      <c r="D786" s="117"/>
      <c r="E786" s="170"/>
      <c r="F786" s="117"/>
      <c r="G786" s="117"/>
      <c r="H786" s="163"/>
      <c r="I786" s="163"/>
      <c r="J786" s="163"/>
    </row>
    <row r="787" spans="2:10" ht="12.75" customHeight="1" hidden="1">
      <c r="B787" s="177"/>
      <c r="C787" s="117"/>
      <c r="D787" s="117"/>
      <c r="E787" s="170"/>
      <c r="F787" s="117"/>
      <c r="G787" s="117"/>
      <c r="H787" s="163"/>
      <c r="I787" s="163"/>
      <c r="J787" s="163"/>
    </row>
    <row r="788" spans="2:10" ht="14.25" customHeight="1" hidden="1">
      <c r="B788" s="174"/>
      <c r="C788" s="117"/>
      <c r="D788" s="117"/>
      <c r="E788" s="170"/>
      <c r="F788" s="117"/>
      <c r="G788" s="117"/>
      <c r="H788" s="163"/>
      <c r="I788" s="163"/>
      <c r="J788" s="163"/>
    </row>
    <row r="789" spans="2:10" ht="12.75" customHeight="1" hidden="1">
      <c r="B789" s="174"/>
      <c r="C789" s="117"/>
      <c r="D789" s="117"/>
      <c r="E789" s="170"/>
      <c r="F789" s="117"/>
      <c r="G789" s="117"/>
      <c r="H789" s="163"/>
      <c r="I789" s="163"/>
      <c r="J789" s="163"/>
    </row>
    <row r="790" spans="2:10" ht="12.75" customHeight="1" hidden="1">
      <c r="B790" s="174"/>
      <c r="C790" s="117"/>
      <c r="D790" s="117"/>
      <c r="E790" s="170"/>
      <c r="F790" s="117"/>
      <c r="G790" s="117"/>
      <c r="H790" s="163"/>
      <c r="I790" s="163"/>
      <c r="J790" s="163"/>
    </row>
    <row r="791" spans="2:10" ht="12.75" customHeight="1" hidden="1">
      <c r="B791" s="177"/>
      <c r="C791" s="117"/>
      <c r="D791" s="117"/>
      <c r="E791" s="170"/>
      <c r="F791" s="117"/>
      <c r="G791" s="117"/>
      <c r="H791" s="163"/>
      <c r="I791" s="163"/>
      <c r="J791" s="163"/>
    </row>
    <row r="792" spans="2:10" ht="12.75" customHeight="1" hidden="1">
      <c r="B792" s="177"/>
      <c r="C792" s="117"/>
      <c r="D792" s="117"/>
      <c r="E792" s="170"/>
      <c r="F792" s="117"/>
      <c r="G792" s="117"/>
      <c r="H792" s="163"/>
      <c r="I792" s="163"/>
      <c r="J792" s="163"/>
    </row>
    <row r="793" spans="2:10" ht="14.25" customHeight="1" hidden="1">
      <c r="B793" s="174"/>
      <c r="C793" s="117"/>
      <c r="D793" s="117"/>
      <c r="E793" s="170"/>
      <c r="F793" s="117"/>
      <c r="G793" s="117"/>
      <c r="H793" s="163"/>
      <c r="I793" s="163"/>
      <c r="J793" s="163"/>
    </row>
    <row r="794" spans="2:10" ht="25.5" customHeight="1" hidden="1">
      <c r="B794" s="174"/>
      <c r="C794" s="117"/>
      <c r="D794" s="117"/>
      <c r="E794" s="170"/>
      <c r="F794" s="117"/>
      <c r="G794" s="117"/>
      <c r="H794" s="163"/>
      <c r="I794" s="163"/>
      <c r="J794" s="163"/>
    </row>
    <row r="795" spans="2:10" ht="12.75" customHeight="1" hidden="1">
      <c r="B795" s="174"/>
      <c r="C795" s="117"/>
      <c r="D795" s="117"/>
      <c r="E795" s="170"/>
      <c r="F795" s="117"/>
      <c r="G795" s="117"/>
      <c r="H795" s="163"/>
      <c r="I795" s="163"/>
      <c r="J795" s="163"/>
    </row>
    <row r="796" spans="2:10" ht="12.75" customHeight="1" hidden="1">
      <c r="B796" s="177"/>
      <c r="C796" s="117"/>
      <c r="D796" s="117"/>
      <c r="E796" s="170"/>
      <c r="F796" s="117"/>
      <c r="G796" s="117"/>
      <c r="H796" s="163"/>
      <c r="I796" s="163"/>
      <c r="J796" s="163"/>
    </row>
    <row r="797" spans="2:10" ht="12.75" customHeight="1" hidden="1">
      <c r="B797" s="177"/>
      <c r="C797" s="117"/>
      <c r="D797" s="117"/>
      <c r="E797" s="170"/>
      <c r="F797" s="117"/>
      <c r="G797" s="117"/>
      <c r="H797" s="163"/>
      <c r="I797" s="163"/>
      <c r="J797" s="163"/>
    </row>
    <row r="798" spans="2:10" ht="14.25" customHeight="1" hidden="1">
      <c r="B798" s="174"/>
      <c r="C798" s="117"/>
      <c r="D798" s="117"/>
      <c r="E798" s="170"/>
      <c r="F798" s="117"/>
      <c r="G798" s="117"/>
      <c r="H798" s="163"/>
      <c r="I798" s="163"/>
      <c r="J798" s="163"/>
    </row>
    <row r="799" spans="2:10" ht="12.75" customHeight="1" hidden="1">
      <c r="B799" s="164"/>
      <c r="C799" s="117"/>
      <c r="D799" s="117"/>
      <c r="E799" s="170"/>
      <c r="F799" s="175"/>
      <c r="G799" s="175"/>
      <c r="H799" s="163"/>
      <c r="I799" s="163"/>
      <c r="J799" s="163"/>
    </row>
    <row r="800" spans="2:10" ht="12.75" customHeight="1" hidden="1">
      <c r="B800" s="174"/>
      <c r="C800" s="117"/>
      <c r="D800" s="117"/>
      <c r="E800" s="170"/>
      <c r="F800" s="175"/>
      <c r="G800" s="175"/>
      <c r="H800" s="163"/>
      <c r="I800" s="163"/>
      <c r="J800" s="163"/>
    </row>
    <row r="801" spans="2:10" ht="12.75" customHeight="1" hidden="1">
      <c r="B801" s="174"/>
      <c r="C801" s="117"/>
      <c r="D801" s="117"/>
      <c r="E801" s="170"/>
      <c r="F801" s="175"/>
      <c r="G801" s="175"/>
      <c r="H801" s="163"/>
      <c r="I801" s="163"/>
      <c r="J801" s="163"/>
    </row>
    <row r="802" spans="2:10" ht="12.75" customHeight="1" hidden="1">
      <c r="B802" s="174"/>
      <c r="C802" s="117"/>
      <c r="D802" s="117"/>
      <c r="E802" s="170"/>
      <c r="F802" s="175"/>
      <c r="G802" s="175"/>
      <c r="H802" s="163"/>
      <c r="I802" s="163"/>
      <c r="J802" s="163"/>
    </row>
    <row r="803" spans="2:10" ht="12.75" customHeight="1" hidden="1">
      <c r="B803" s="177"/>
      <c r="C803" s="117"/>
      <c r="D803" s="117"/>
      <c r="E803" s="170"/>
      <c r="F803" s="175"/>
      <c r="G803" s="175"/>
      <c r="H803" s="163"/>
      <c r="I803" s="163"/>
      <c r="J803" s="163"/>
    </row>
    <row r="804" spans="2:10" ht="12.75" customHeight="1" hidden="1">
      <c r="B804" s="177"/>
      <c r="C804" s="117"/>
      <c r="D804" s="117"/>
      <c r="E804" s="170"/>
      <c r="F804" s="175"/>
      <c r="G804" s="175"/>
      <c r="H804" s="163"/>
      <c r="I804" s="163"/>
      <c r="J804" s="163"/>
    </row>
    <row r="805" spans="2:10" ht="14.25" customHeight="1" hidden="1">
      <c r="B805" s="174"/>
      <c r="C805" s="117"/>
      <c r="D805" s="117"/>
      <c r="E805" s="170"/>
      <c r="F805" s="175"/>
      <c r="G805" s="175"/>
      <c r="H805" s="163"/>
      <c r="I805" s="163"/>
      <c r="J805" s="163"/>
    </row>
    <row r="806" spans="2:10" ht="12.75" customHeight="1" hidden="1">
      <c r="B806" s="191"/>
      <c r="C806" s="117"/>
      <c r="D806" s="117"/>
      <c r="E806" s="170"/>
      <c r="F806" s="175"/>
      <c r="G806" s="175"/>
      <c r="H806" s="163"/>
      <c r="I806" s="163"/>
      <c r="J806" s="163"/>
    </row>
    <row r="807" spans="2:10" ht="12.75" customHeight="1" hidden="1">
      <c r="B807" s="191"/>
      <c r="C807" s="117"/>
      <c r="D807" s="117"/>
      <c r="E807" s="170"/>
      <c r="F807" s="175"/>
      <c r="G807" s="175"/>
      <c r="H807" s="163"/>
      <c r="I807" s="163"/>
      <c r="J807" s="163"/>
    </row>
    <row r="808" spans="2:10" ht="12.75" customHeight="1" hidden="1">
      <c r="B808" s="179"/>
      <c r="C808" s="117"/>
      <c r="D808" s="117"/>
      <c r="E808" s="170"/>
      <c r="F808" s="175"/>
      <c r="G808" s="175"/>
      <c r="H808" s="163"/>
      <c r="I808" s="163"/>
      <c r="J808" s="163"/>
    </row>
    <row r="809" spans="2:10" ht="12.75" customHeight="1" hidden="1">
      <c r="B809" s="177"/>
      <c r="C809" s="117"/>
      <c r="D809" s="117"/>
      <c r="E809" s="170"/>
      <c r="F809" s="175"/>
      <c r="G809" s="175"/>
      <c r="H809" s="163"/>
      <c r="I809" s="163"/>
      <c r="J809" s="163"/>
    </row>
    <row r="810" spans="2:10" ht="12.75" customHeight="1" hidden="1">
      <c r="B810" s="177"/>
      <c r="C810" s="117"/>
      <c r="D810" s="117"/>
      <c r="E810" s="170"/>
      <c r="F810" s="175"/>
      <c r="G810" s="175"/>
      <c r="H810" s="163"/>
      <c r="I810" s="163"/>
      <c r="J810" s="163"/>
    </row>
    <row r="811" spans="2:10" ht="14.25" customHeight="1" hidden="1">
      <c r="B811" s="174"/>
      <c r="C811" s="117"/>
      <c r="D811" s="117"/>
      <c r="E811" s="170"/>
      <c r="F811" s="175"/>
      <c r="G811" s="175"/>
      <c r="H811" s="163"/>
      <c r="I811" s="163"/>
      <c r="J811" s="163"/>
    </row>
    <row r="812" spans="2:10" ht="12.75" customHeight="1" hidden="1">
      <c r="B812" s="174"/>
      <c r="C812" s="117"/>
      <c r="D812" s="117"/>
      <c r="E812" s="170"/>
      <c r="F812" s="117"/>
      <c r="G812" s="117"/>
      <c r="H812" s="163"/>
      <c r="I812" s="163"/>
      <c r="J812" s="163"/>
    </row>
    <row r="813" spans="2:10" ht="12.75" customHeight="1" hidden="1">
      <c r="B813" s="179"/>
      <c r="C813" s="117"/>
      <c r="D813" s="117"/>
      <c r="E813" s="170"/>
      <c r="F813" s="117"/>
      <c r="G813" s="117"/>
      <c r="H813" s="163"/>
      <c r="I813" s="163"/>
      <c r="J813" s="163"/>
    </row>
    <row r="814" spans="2:10" ht="12.75" customHeight="1" hidden="1">
      <c r="B814" s="177"/>
      <c r="C814" s="117"/>
      <c r="D814" s="117"/>
      <c r="E814" s="170"/>
      <c r="F814" s="117"/>
      <c r="G814" s="117"/>
      <c r="H814" s="163"/>
      <c r="I814" s="163"/>
      <c r="J814" s="163"/>
    </row>
    <row r="815" spans="2:10" ht="12.75" customHeight="1" hidden="1">
      <c r="B815" s="177"/>
      <c r="C815" s="117"/>
      <c r="D815" s="117"/>
      <c r="E815" s="170"/>
      <c r="F815" s="117"/>
      <c r="G815" s="117"/>
      <c r="H815" s="163"/>
      <c r="I815" s="163"/>
      <c r="J815" s="163"/>
    </row>
    <row r="816" spans="2:10" ht="14.25" customHeight="1" hidden="1">
      <c r="B816" s="174"/>
      <c r="C816" s="117"/>
      <c r="D816" s="117"/>
      <c r="E816" s="170"/>
      <c r="F816" s="117"/>
      <c r="G816" s="117"/>
      <c r="H816" s="163"/>
      <c r="I816" s="163"/>
      <c r="J816" s="163"/>
    </row>
    <row r="817" spans="2:10" ht="12.75" customHeight="1" hidden="1">
      <c r="B817" s="174"/>
      <c r="C817" s="117"/>
      <c r="D817" s="117"/>
      <c r="E817" s="170"/>
      <c r="F817" s="117"/>
      <c r="G817" s="117"/>
      <c r="H817" s="163"/>
      <c r="I817" s="163"/>
      <c r="J817" s="163"/>
    </row>
    <row r="818" spans="2:10" ht="12.75" customHeight="1" hidden="1">
      <c r="B818" s="174"/>
      <c r="C818" s="117"/>
      <c r="D818" s="117"/>
      <c r="E818" s="170"/>
      <c r="F818" s="117"/>
      <c r="G818" s="117"/>
      <c r="H818" s="163"/>
      <c r="I818" s="163"/>
      <c r="J818" s="163"/>
    </row>
    <row r="819" spans="2:10" ht="12.75" customHeight="1" hidden="1">
      <c r="B819" s="174"/>
      <c r="C819" s="117"/>
      <c r="D819" s="117"/>
      <c r="E819" s="170"/>
      <c r="F819" s="117"/>
      <c r="G819" s="117"/>
      <c r="H819" s="163"/>
      <c r="I819" s="163"/>
      <c r="J819" s="163"/>
    </row>
    <row r="820" spans="2:10" ht="12.75" customHeight="1" hidden="1">
      <c r="B820" s="177"/>
      <c r="C820" s="117"/>
      <c r="D820" s="117"/>
      <c r="E820" s="170"/>
      <c r="F820" s="117"/>
      <c r="G820" s="117"/>
      <c r="H820" s="163"/>
      <c r="I820" s="163"/>
      <c r="J820" s="163"/>
    </row>
    <row r="821" spans="2:10" ht="12.75" customHeight="1" hidden="1">
      <c r="B821" s="177"/>
      <c r="C821" s="117"/>
      <c r="D821" s="117"/>
      <c r="E821" s="170"/>
      <c r="F821" s="117"/>
      <c r="G821" s="117"/>
      <c r="H821" s="163"/>
      <c r="I821" s="163"/>
      <c r="J821" s="163"/>
    </row>
    <row r="822" spans="2:10" ht="14.25" customHeight="1" hidden="1">
      <c r="B822" s="174"/>
      <c r="C822" s="117"/>
      <c r="D822" s="117"/>
      <c r="E822" s="170"/>
      <c r="F822" s="117"/>
      <c r="G822" s="117"/>
      <c r="H822" s="163"/>
      <c r="I822" s="163"/>
      <c r="J822" s="163"/>
    </row>
    <row r="823" spans="2:10" ht="25.5" customHeight="1" hidden="1">
      <c r="B823" s="164"/>
      <c r="C823" s="117"/>
      <c r="D823" s="117"/>
      <c r="E823" s="170"/>
      <c r="F823" s="117"/>
      <c r="G823" s="117"/>
      <c r="H823" s="163"/>
      <c r="I823" s="163"/>
      <c r="J823" s="163"/>
    </row>
    <row r="824" spans="2:10" ht="12.75" customHeight="1" hidden="1">
      <c r="B824" s="174"/>
      <c r="C824" s="117"/>
      <c r="D824" s="117"/>
      <c r="E824" s="170"/>
      <c r="F824" s="117"/>
      <c r="G824" s="117"/>
      <c r="H824" s="163"/>
      <c r="I824" s="163"/>
      <c r="J824" s="163"/>
    </row>
    <row r="825" spans="2:10" ht="12.75" customHeight="1" hidden="1">
      <c r="B825" s="174"/>
      <c r="C825" s="117"/>
      <c r="D825" s="117"/>
      <c r="E825" s="170"/>
      <c r="F825" s="117"/>
      <c r="G825" s="117"/>
      <c r="H825" s="163"/>
      <c r="I825" s="163"/>
      <c r="J825" s="163"/>
    </row>
    <row r="826" spans="2:10" ht="12.75" customHeight="1" hidden="1">
      <c r="B826" s="179"/>
      <c r="C826" s="117"/>
      <c r="D826" s="117"/>
      <c r="E826" s="170"/>
      <c r="F826" s="117"/>
      <c r="G826" s="117"/>
      <c r="H826" s="163"/>
      <c r="I826" s="163"/>
      <c r="J826" s="163"/>
    </row>
    <row r="827" spans="2:10" ht="12.75" customHeight="1" hidden="1">
      <c r="B827" s="177"/>
      <c r="C827" s="117"/>
      <c r="D827" s="117"/>
      <c r="E827" s="170"/>
      <c r="F827" s="117"/>
      <c r="G827" s="117"/>
      <c r="H827" s="163"/>
      <c r="I827" s="163"/>
      <c r="J827" s="163"/>
    </row>
    <row r="828" spans="2:10" ht="12.75" customHeight="1" hidden="1">
      <c r="B828" s="177"/>
      <c r="C828" s="117"/>
      <c r="D828" s="117"/>
      <c r="E828" s="170"/>
      <c r="F828" s="117"/>
      <c r="G828" s="117"/>
      <c r="H828" s="163"/>
      <c r="I828" s="163"/>
      <c r="J828" s="163"/>
    </row>
    <row r="829" spans="2:10" ht="14.25" customHeight="1" hidden="1">
      <c r="B829" s="174"/>
      <c r="C829" s="117"/>
      <c r="D829" s="117"/>
      <c r="E829" s="170"/>
      <c r="F829" s="117"/>
      <c r="G829" s="117"/>
      <c r="H829" s="163"/>
      <c r="I829" s="163"/>
      <c r="J829" s="163"/>
    </row>
    <row r="830" spans="2:10" ht="12.75" customHeight="1" hidden="1">
      <c r="B830" s="174"/>
      <c r="C830" s="117"/>
      <c r="D830" s="117"/>
      <c r="E830" s="170"/>
      <c r="F830" s="117"/>
      <c r="G830" s="117"/>
      <c r="H830" s="163"/>
      <c r="I830" s="163"/>
      <c r="J830" s="163"/>
    </row>
    <row r="831" spans="2:10" ht="12.75" customHeight="1" hidden="1">
      <c r="B831" s="179"/>
      <c r="C831" s="117"/>
      <c r="D831" s="117"/>
      <c r="E831" s="170"/>
      <c r="F831" s="117"/>
      <c r="G831" s="117"/>
      <c r="H831" s="163"/>
      <c r="I831" s="163"/>
      <c r="J831" s="163"/>
    </row>
    <row r="832" spans="2:10" ht="12.75" customHeight="1" hidden="1">
      <c r="B832" s="177"/>
      <c r="C832" s="117"/>
      <c r="D832" s="117"/>
      <c r="E832" s="170"/>
      <c r="F832" s="117"/>
      <c r="G832" s="117"/>
      <c r="H832" s="163"/>
      <c r="I832" s="163"/>
      <c r="J832" s="163"/>
    </row>
    <row r="833" spans="2:10" ht="12.75" customHeight="1" hidden="1">
      <c r="B833" s="177"/>
      <c r="C833" s="117"/>
      <c r="D833" s="117"/>
      <c r="E833" s="170"/>
      <c r="F833" s="117"/>
      <c r="G833" s="117"/>
      <c r="H833" s="163"/>
      <c r="I833" s="163"/>
      <c r="J833" s="163"/>
    </row>
    <row r="834" spans="2:10" ht="14.25" customHeight="1" hidden="1">
      <c r="B834" s="174"/>
      <c r="C834" s="117"/>
      <c r="D834" s="117"/>
      <c r="E834" s="170"/>
      <c r="F834" s="117"/>
      <c r="G834" s="117"/>
      <c r="H834" s="163"/>
      <c r="I834" s="163"/>
      <c r="J834" s="163"/>
    </row>
    <row r="835" spans="2:10" ht="12.75" customHeight="1">
      <c r="B835" s="208" t="s">
        <v>235</v>
      </c>
      <c r="C835" s="166" t="s">
        <v>226</v>
      </c>
      <c r="D835" s="166" t="s">
        <v>236</v>
      </c>
      <c r="E835" s="170"/>
      <c r="F835" s="175"/>
      <c r="G835" s="175"/>
      <c r="H835" s="163">
        <f>H836+H849</f>
        <v>5000.9</v>
      </c>
      <c r="I835" s="163">
        <f>I836+I849</f>
        <v>3853</v>
      </c>
      <c r="J835" s="163">
        <f>J836+J849</f>
        <v>4253</v>
      </c>
    </row>
    <row r="836" spans="2:10" ht="15.75" customHeight="1">
      <c r="B836" s="258" t="s">
        <v>519</v>
      </c>
      <c r="C836" s="117" t="s">
        <v>226</v>
      </c>
      <c r="D836" s="117" t="s">
        <v>236</v>
      </c>
      <c r="E836" s="170" t="s">
        <v>448</v>
      </c>
      <c r="F836" s="175"/>
      <c r="G836" s="175"/>
      <c r="H836" s="163">
        <f aca="true" t="shared" si="352" ref="H836:H837">H837</f>
        <v>1456.8999999999999</v>
      </c>
      <c r="I836" s="163">
        <f aca="true" t="shared" si="353" ref="I836:I837">I837</f>
        <v>1213.6</v>
      </c>
      <c r="J836" s="163">
        <f aca="true" t="shared" si="354" ref="J836:J837">J837</f>
        <v>1413.6</v>
      </c>
    </row>
    <row r="837" spans="2:10" ht="12.75" customHeight="1">
      <c r="B837" s="255" t="s">
        <v>461</v>
      </c>
      <c r="C837" s="117" t="s">
        <v>226</v>
      </c>
      <c r="D837" s="117" t="s">
        <v>236</v>
      </c>
      <c r="E837" s="170" t="s">
        <v>530</v>
      </c>
      <c r="F837" s="175"/>
      <c r="G837" s="175"/>
      <c r="H837" s="163">
        <f t="shared" si="352"/>
        <v>1456.8999999999999</v>
      </c>
      <c r="I837" s="163">
        <f t="shared" si="353"/>
        <v>1213.6</v>
      </c>
      <c r="J837" s="163">
        <f t="shared" si="354"/>
        <v>1413.6</v>
      </c>
    </row>
    <row r="838" spans="2:10" ht="27" customHeight="1">
      <c r="B838" s="174" t="s">
        <v>531</v>
      </c>
      <c r="C838" s="117" t="s">
        <v>226</v>
      </c>
      <c r="D838" s="117" t="s">
        <v>236</v>
      </c>
      <c r="E838" s="170" t="s">
        <v>530</v>
      </c>
      <c r="F838" s="175"/>
      <c r="G838" s="175"/>
      <c r="H838" s="163">
        <f>H840+H843+H846</f>
        <v>1456.8999999999999</v>
      </c>
      <c r="I838" s="163">
        <f>I840+I843+I846</f>
        <v>1213.6</v>
      </c>
      <c r="J838" s="163">
        <f>J840+J843+J846</f>
        <v>1413.6</v>
      </c>
    </row>
    <row r="839" spans="2:10" ht="12.75" customHeight="1" hidden="1">
      <c r="B839" s="174"/>
      <c r="C839" s="117"/>
      <c r="D839" s="117"/>
      <c r="E839" s="170" t="s">
        <v>530</v>
      </c>
      <c r="F839" s="175"/>
      <c r="G839" s="175"/>
      <c r="H839" s="163">
        <f>H840+H843+H846</f>
        <v>1456.8999999999999</v>
      </c>
      <c r="I839" s="163"/>
      <c r="J839" s="163"/>
    </row>
    <row r="840" spans="2:10" ht="40.5" customHeight="1">
      <c r="B840" s="167" t="s">
        <v>281</v>
      </c>
      <c r="C840" s="117" t="s">
        <v>226</v>
      </c>
      <c r="D840" s="117" t="s">
        <v>236</v>
      </c>
      <c r="E840" s="170" t="s">
        <v>530</v>
      </c>
      <c r="F840" s="117" t="s">
        <v>282</v>
      </c>
      <c r="G840" s="175"/>
      <c r="H840" s="163">
        <f aca="true" t="shared" si="355" ref="H840:H841">H841</f>
        <v>1254.8</v>
      </c>
      <c r="I840" s="163">
        <f aca="true" t="shared" si="356" ref="I840:I841">I841</f>
        <v>1021.5</v>
      </c>
      <c r="J840" s="163">
        <f aca="true" t="shared" si="357" ref="J840:J841">J841</f>
        <v>1221.5</v>
      </c>
    </row>
    <row r="841" spans="2:10" ht="12.75" customHeight="1">
      <c r="B841" s="174" t="s">
        <v>283</v>
      </c>
      <c r="C841" s="117" t="s">
        <v>226</v>
      </c>
      <c r="D841" s="117" t="s">
        <v>236</v>
      </c>
      <c r="E841" s="170" t="s">
        <v>530</v>
      </c>
      <c r="F841" s="117" t="s">
        <v>284</v>
      </c>
      <c r="G841" s="175"/>
      <c r="H841" s="163">
        <f t="shared" si="355"/>
        <v>1254.8</v>
      </c>
      <c r="I841" s="163">
        <f t="shared" si="356"/>
        <v>1021.5</v>
      </c>
      <c r="J841" s="163">
        <f t="shared" si="357"/>
        <v>1221.5</v>
      </c>
    </row>
    <row r="842" spans="2:10" ht="14.25" customHeight="1">
      <c r="B842" s="174" t="s">
        <v>273</v>
      </c>
      <c r="C842" s="117" t="s">
        <v>226</v>
      </c>
      <c r="D842" s="117" t="s">
        <v>236</v>
      </c>
      <c r="E842" s="170" t="s">
        <v>530</v>
      </c>
      <c r="F842" s="117" t="s">
        <v>284</v>
      </c>
      <c r="G842" s="175">
        <v>2</v>
      </c>
      <c r="H842" s="163">
        <f>'Прил. 8'!I954</f>
        <v>1254.8</v>
      </c>
      <c r="I842" s="163">
        <f>'Прил. 8'!J954</f>
        <v>1021.5</v>
      </c>
      <c r="J842" s="163">
        <f>'Прил. 8'!K954</f>
        <v>1221.5</v>
      </c>
    </row>
    <row r="843" spans="2:10" ht="12.75" customHeight="1">
      <c r="B843" s="177" t="s">
        <v>289</v>
      </c>
      <c r="C843" s="117" t="s">
        <v>226</v>
      </c>
      <c r="D843" s="117" t="s">
        <v>236</v>
      </c>
      <c r="E843" s="170" t="s">
        <v>530</v>
      </c>
      <c r="F843" s="117" t="s">
        <v>290</v>
      </c>
      <c r="G843" s="175"/>
      <c r="H843" s="163">
        <f aca="true" t="shared" si="358" ref="H843:H844">H844</f>
        <v>192.1</v>
      </c>
      <c r="I843" s="163">
        <f aca="true" t="shared" si="359" ref="I843:I844">I844</f>
        <v>192.1</v>
      </c>
      <c r="J843" s="163">
        <f aca="true" t="shared" si="360" ref="J843:J844">J844</f>
        <v>192.1</v>
      </c>
    </row>
    <row r="844" spans="2:10" ht="12.75" customHeight="1">
      <c r="B844" s="177" t="s">
        <v>291</v>
      </c>
      <c r="C844" s="117" t="s">
        <v>226</v>
      </c>
      <c r="D844" s="117" t="s">
        <v>236</v>
      </c>
      <c r="E844" s="170" t="s">
        <v>530</v>
      </c>
      <c r="F844" s="117" t="s">
        <v>292</v>
      </c>
      <c r="G844" s="175"/>
      <c r="H844" s="163">
        <f t="shared" si="358"/>
        <v>192.1</v>
      </c>
      <c r="I844" s="163">
        <f t="shared" si="359"/>
        <v>192.1</v>
      </c>
      <c r="J844" s="163">
        <f t="shared" si="360"/>
        <v>192.1</v>
      </c>
    </row>
    <row r="845" spans="2:10" ht="14.25" customHeight="1">
      <c r="B845" s="174" t="s">
        <v>273</v>
      </c>
      <c r="C845" s="117" t="s">
        <v>226</v>
      </c>
      <c r="D845" s="117" t="s">
        <v>236</v>
      </c>
      <c r="E845" s="170" t="s">
        <v>530</v>
      </c>
      <c r="F845" s="117" t="s">
        <v>292</v>
      </c>
      <c r="G845" s="175">
        <v>2</v>
      </c>
      <c r="H845" s="163">
        <f>'Прил. 8'!I957</f>
        <v>192.1</v>
      </c>
      <c r="I845" s="163">
        <f>'Прил. 8'!J957</f>
        <v>192.1</v>
      </c>
      <c r="J845" s="163">
        <f>'Прил. 8'!K957</f>
        <v>192.1</v>
      </c>
    </row>
    <row r="846" spans="2:10" ht="12.75" customHeight="1">
      <c r="B846" s="177" t="s">
        <v>293</v>
      </c>
      <c r="C846" s="117" t="s">
        <v>226</v>
      </c>
      <c r="D846" s="117" t="s">
        <v>236</v>
      </c>
      <c r="E846" s="170" t="s">
        <v>530</v>
      </c>
      <c r="F846" s="117" t="s">
        <v>294</v>
      </c>
      <c r="G846" s="175"/>
      <c r="H846" s="163">
        <f aca="true" t="shared" si="361" ref="H846:H847">H847</f>
        <v>10</v>
      </c>
      <c r="I846" s="163">
        <f aca="true" t="shared" si="362" ref="I846:I847">I847</f>
        <v>0</v>
      </c>
      <c r="J846" s="163">
        <f aca="true" t="shared" si="363" ref="J846:J847">J847</f>
        <v>0</v>
      </c>
    </row>
    <row r="847" spans="2:10" ht="12.75" customHeight="1">
      <c r="B847" s="177" t="s">
        <v>295</v>
      </c>
      <c r="C847" s="117" t="s">
        <v>226</v>
      </c>
      <c r="D847" s="117" t="s">
        <v>236</v>
      </c>
      <c r="E847" s="170" t="s">
        <v>530</v>
      </c>
      <c r="F847" s="117" t="s">
        <v>296</v>
      </c>
      <c r="G847" s="175"/>
      <c r="H847" s="163">
        <f t="shared" si="361"/>
        <v>10</v>
      </c>
      <c r="I847" s="163">
        <f t="shared" si="362"/>
        <v>0</v>
      </c>
      <c r="J847" s="163">
        <f t="shared" si="363"/>
        <v>0</v>
      </c>
    </row>
    <row r="848" spans="2:10" ht="14.25" customHeight="1">
      <c r="B848" s="174" t="s">
        <v>273</v>
      </c>
      <c r="C848" s="117" t="s">
        <v>226</v>
      </c>
      <c r="D848" s="117" t="s">
        <v>236</v>
      </c>
      <c r="E848" s="170" t="s">
        <v>530</v>
      </c>
      <c r="F848" s="117" t="s">
        <v>296</v>
      </c>
      <c r="G848" s="175">
        <v>2</v>
      </c>
      <c r="H848" s="163">
        <f>'Прил. 8'!I960</f>
        <v>10</v>
      </c>
      <c r="I848" s="163">
        <f>'Прил. 8'!J960</f>
        <v>0</v>
      </c>
      <c r="J848" s="163">
        <f>'Прил. 8'!K960</f>
        <v>0</v>
      </c>
    </row>
    <row r="849" spans="2:10" ht="14.25" customHeight="1">
      <c r="B849" s="174" t="s">
        <v>277</v>
      </c>
      <c r="C849" s="117" t="s">
        <v>226</v>
      </c>
      <c r="D849" s="117" t="s">
        <v>236</v>
      </c>
      <c r="E849" s="117" t="s">
        <v>278</v>
      </c>
      <c r="F849" s="117"/>
      <c r="G849" s="175"/>
      <c r="H849" s="163">
        <f>H850+H860</f>
        <v>3544</v>
      </c>
      <c r="I849" s="163">
        <f>I850</f>
        <v>2639.4</v>
      </c>
      <c r="J849" s="163">
        <f>J850</f>
        <v>2839.4</v>
      </c>
    </row>
    <row r="850" spans="2:10" ht="14.25" customHeight="1">
      <c r="B850" s="179" t="s">
        <v>303</v>
      </c>
      <c r="C850" s="117" t="s">
        <v>226</v>
      </c>
      <c r="D850" s="117" t="s">
        <v>236</v>
      </c>
      <c r="E850" s="170" t="s">
        <v>304</v>
      </c>
      <c r="F850" s="117"/>
      <c r="G850" s="175"/>
      <c r="H850" s="163">
        <f>H851+H854+H857</f>
        <v>3455.1</v>
      </c>
      <c r="I850" s="163">
        <f>I851+I854+I857</f>
        <v>2639.4</v>
      </c>
      <c r="J850" s="163">
        <f>J851+J854+J857</f>
        <v>2839.4</v>
      </c>
    </row>
    <row r="851" spans="2:10" ht="40.5" customHeight="1">
      <c r="B851" s="167" t="s">
        <v>281</v>
      </c>
      <c r="C851" s="117" t="s">
        <v>226</v>
      </c>
      <c r="D851" s="117" t="s">
        <v>236</v>
      </c>
      <c r="E851" s="170" t="s">
        <v>304</v>
      </c>
      <c r="F851" s="117" t="s">
        <v>282</v>
      </c>
      <c r="G851" s="175"/>
      <c r="H851" s="163">
        <f aca="true" t="shared" si="364" ref="H851:H852">H852</f>
        <v>3078.6</v>
      </c>
      <c r="I851" s="163">
        <f aca="true" t="shared" si="365" ref="I851:I852">I852</f>
        <v>2511.3</v>
      </c>
      <c r="J851" s="163">
        <f aca="true" t="shared" si="366" ref="J851:J852">J852</f>
        <v>2711.3</v>
      </c>
    </row>
    <row r="852" spans="2:10" ht="14.25" customHeight="1">
      <c r="B852" s="174" t="s">
        <v>283</v>
      </c>
      <c r="C852" s="117" t="s">
        <v>226</v>
      </c>
      <c r="D852" s="117" t="s">
        <v>236</v>
      </c>
      <c r="E852" s="170" t="s">
        <v>304</v>
      </c>
      <c r="F852" s="117" t="s">
        <v>284</v>
      </c>
      <c r="G852" s="175"/>
      <c r="H852" s="163">
        <f t="shared" si="364"/>
        <v>3078.6</v>
      </c>
      <c r="I852" s="163">
        <f t="shared" si="365"/>
        <v>2511.3</v>
      </c>
      <c r="J852" s="163">
        <f t="shared" si="366"/>
        <v>2711.3</v>
      </c>
    </row>
    <row r="853" spans="2:10" ht="14.25" customHeight="1">
      <c r="B853" s="174" t="s">
        <v>273</v>
      </c>
      <c r="C853" s="117" t="s">
        <v>226</v>
      </c>
      <c r="D853" s="117" t="s">
        <v>236</v>
      </c>
      <c r="E853" s="170" t="s">
        <v>304</v>
      </c>
      <c r="F853" s="117" t="s">
        <v>284</v>
      </c>
      <c r="G853" s="175">
        <v>2</v>
      </c>
      <c r="H853" s="163">
        <f>'Прил. 8'!I965</f>
        <v>3078.6</v>
      </c>
      <c r="I853" s="163">
        <f>'Прил. 8'!J965</f>
        <v>2511.3</v>
      </c>
      <c r="J853" s="163">
        <f>'Прил. 8'!K965</f>
        <v>2711.3</v>
      </c>
    </row>
    <row r="854" spans="2:10" ht="14.25" customHeight="1">
      <c r="B854" s="177" t="s">
        <v>289</v>
      </c>
      <c r="C854" s="117" t="s">
        <v>226</v>
      </c>
      <c r="D854" s="117" t="s">
        <v>236</v>
      </c>
      <c r="E854" s="170" t="s">
        <v>304</v>
      </c>
      <c r="F854" s="117" t="s">
        <v>290</v>
      </c>
      <c r="G854" s="175"/>
      <c r="H854" s="163">
        <f aca="true" t="shared" si="367" ref="H854:H855">H855</f>
        <v>366.5</v>
      </c>
      <c r="I854" s="163">
        <f aca="true" t="shared" si="368" ref="I854:I855">I855</f>
        <v>128.1</v>
      </c>
      <c r="J854" s="163">
        <f aca="true" t="shared" si="369" ref="J854:J855">J855</f>
        <v>128.1</v>
      </c>
    </row>
    <row r="855" spans="2:10" ht="14.25" customHeight="1">
      <c r="B855" s="177" t="s">
        <v>291</v>
      </c>
      <c r="C855" s="117" t="s">
        <v>226</v>
      </c>
      <c r="D855" s="117" t="s">
        <v>236</v>
      </c>
      <c r="E855" s="170" t="s">
        <v>304</v>
      </c>
      <c r="F855" s="117" t="s">
        <v>292</v>
      </c>
      <c r="G855" s="175"/>
      <c r="H855" s="163">
        <f t="shared" si="367"/>
        <v>366.5</v>
      </c>
      <c r="I855" s="163">
        <f t="shared" si="368"/>
        <v>128.1</v>
      </c>
      <c r="J855" s="163">
        <f t="shared" si="369"/>
        <v>128.1</v>
      </c>
    </row>
    <row r="856" spans="2:10" ht="14.25" customHeight="1">
      <c r="B856" s="174" t="s">
        <v>273</v>
      </c>
      <c r="C856" s="117" t="s">
        <v>226</v>
      </c>
      <c r="D856" s="117" t="s">
        <v>236</v>
      </c>
      <c r="E856" s="170" t="s">
        <v>304</v>
      </c>
      <c r="F856" s="117" t="s">
        <v>292</v>
      </c>
      <c r="G856" s="175">
        <v>2</v>
      </c>
      <c r="H856" s="163">
        <f>'Прил. 8'!I968</f>
        <v>366.5</v>
      </c>
      <c r="I856" s="163">
        <f>'Прил. 8'!J968</f>
        <v>128.1</v>
      </c>
      <c r="J856" s="163">
        <f>'Прил. 8'!K968</f>
        <v>128.1</v>
      </c>
    </row>
    <row r="857" spans="2:10" ht="14.25" customHeight="1">
      <c r="B857" s="177" t="s">
        <v>293</v>
      </c>
      <c r="C857" s="117" t="s">
        <v>226</v>
      </c>
      <c r="D857" s="117" t="s">
        <v>236</v>
      </c>
      <c r="E857" s="170" t="s">
        <v>304</v>
      </c>
      <c r="F857" s="117" t="s">
        <v>294</v>
      </c>
      <c r="G857" s="175"/>
      <c r="H857" s="163">
        <f aca="true" t="shared" si="370" ref="H857:H858">H858</f>
        <v>10</v>
      </c>
      <c r="I857" s="163">
        <f aca="true" t="shared" si="371" ref="I857:I858">I858</f>
        <v>0</v>
      </c>
      <c r="J857" s="163">
        <f aca="true" t="shared" si="372" ref="J857:J858">J858</f>
        <v>0</v>
      </c>
    </row>
    <row r="858" spans="2:10" ht="14.25" customHeight="1">
      <c r="B858" s="177" t="s">
        <v>295</v>
      </c>
      <c r="C858" s="117" t="s">
        <v>226</v>
      </c>
      <c r="D858" s="117" t="s">
        <v>236</v>
      </c>
      <c r="E858" s="170" t="s">
        <v>304</v>
      </c>
      <c r="F858" s="117" t="s">
        <v>296</v>
      </c>
      <c r="G858" s="175"/>
      <c r="H858" s="163">
        <f t="shared" si="370"/>
        <v>10</v>
      </c>
      <c r="I858" s="163">
        <f t="shared" si="371"/>
        <v>0</v>
      </c>
      <c r="J858" s="163">
        <f t="shared" si="372"/>
        <v>0</v>
      </c>
    </row>
    <row r="859" spans="2:10" ht="14.25" customHeight="1">
      <c r="B859" s="174" t="s">
        <v>273</v>
      </c>
      <c r="C859" s="117" t="s">
        <v>226</v>
      </c>
      <c r="D859" s="117" t="s">
        <v>236</v>
      </c>
      <c r="E859" s="170" t="s">
        <v>304</v>
      </c>
      <c r="F859" s="117" t="s">
        <v>296</v>
      </c>
      <c r="G859" s="175">
        <v>2</v>
      </c>
      <c r="H859" s="163">
        <f>'Прил. 8'!I971</f>
        <v>10</v>
      </c>
      <c r="I859" s="163">
        <f>'Прил. 8'!J971</f>
        <v>0</v>
      </c>
      <c r="J859" s="163">
        <f>'Прил. 8'!K971</f>
        <v>0</v>
      </c>
    </row>
    <row r="860" spans="2:10" ht="40.5" customHeight="1">
      <c r="B860" s="171" t="s">
        <v>285</v>
      </c>
      <c r="C860" s="117" t="s">
        <v>226</v>
      </c>
      <c r="D860" s="117" t="s">
        <v>236</v>
      </c>
      <c r="E860" s="196" t="s">
        <v>286</v>
      </c>
      <c r="F860" s="117"/>
      <c r="G860" s="175"/>
      <c r="H860" s="163">
        <f aca="true" t="shared" si="373" ref="H860:H862">H861</f>
        <v>88.9</v>
      </c>
      <c r="I860" s="163">
        <f aca="true" t="shared" si="374" ref="I860:I862">I861</f>
        <v>0</v>
      </c>
      <c r="J860" s="163">
        <f aca="true" t="shared" si="375" ref="J860:J862">J861</f>
        <v>0</v>
      </c>
    </row>
    <row r="861" spans="2:10" ht="40.5" customHeight="1">
      <c r="B861" s="173" t="s">
        <v>281</v>
      </c>
      <c r="C861" s="117" t="s">
        <v>226</v>
      </c>
      <c r="D861" s="117" t="s">
        <v>236</v>
      </c>
      <c r="E861" s="172" t="s">
        <v>286</v>
      </c>
      <c r="F861" s="117" t="s">
        <v>282</v>
      </c>
      <c r="G861" s="117"/>
      <c r="H861" s="163">
        <f t="shared" si="373"/>
        <v>88.9</v>
      </c>
      <c r="I861" s="163">
        <f t="shared" si="374"/>
        <v>0</v>
      </c>
      <c r="J861" s="163">
        <f t="shared" si="375"/>
        <v>0</v>
      </c>
    </row>
    <row r="862" spans="2:10" ht="14.25" customHeight="1">
      <c r="B862" s="174" t="s">
        <v>283</v>
      </c>
      <c r="C862" s="117" t="s">
        <v>226</v>
      </c>
      <c r="D862" s="117" t="s">
        <v>236</v>
      </c>
      <c r="E862" s="172" t="s">
        <v>286</v>
      </c>
      <c r="F862" s="117" t="s">
        <v>354</v>
      </c>
      <c r="G862" s="117"/>
      <c r="H862" s="163">
        <f t="shared" si="373"/>
        <v>88.9</v>
      </c>
      <c r="I862" s="163">
        <f t="shared" si="374"/>
        <v>0</v>
      </c>
      <c r="J862" s="163">
        <f t="shared" si="375"/>
        <v>0</v>
      </c>
    </row>
    <row r="863" spans="2:10" ht="14.25" customHeight="1">
      <c r="B863" s="174" t="s">
        <v>274</v>
      </c>
      <c r="C863" s="117" t="s">
        <v>226</v>
      </c>
      <c r="D863" s="117" t="s">
        <v>236</v>
      </c>
      <c r="E863" s="172" t="s">
        <v>286</v>
      </c>
      <c r="F863" s="117" t="s">
        <v>354</v>
      </c>
      <c r="G863" s="117" t="s">
        <v>333</v>
      </c>
      <c r="H863" s="163">
        <f>'Прил. 8'!I974</f>
        <v>88.9</v>
      </c>
      <c r="I863" s="163">
        <f>'Прил. 8'!J974</f>
        <v>0</v>
      </c>
      <c r="J863" s="163">
        <f>'Прил. 8'!K974</f>
        <v>0</v>
      </c>
    </row>
    <row r="864" spans="2:10" ht="12.75" customHeight="1">
      <c r="B864" s="164" t="s">
        <v>237</v>
      </c>
      <c r="C864" s="116" t="s">
        <v>238</v>
      </c>
      <c r="D864" s="116"/>
      <c r="E864" s="170"/>
      <c r="F864" s="117"/>
      <c r="G864" s="116"/>
      <c r="H864" s="162">
        <f>H870+H921</f>
        <v>13707.2</v>
      </c>
      <c r="I864" s="162">
        <f>I870+I921</f>
        <v>8935</v>
      </c>
      <c r="J864" s="162">
        <f>J870+J921</f>
        <v>9385.5</v>
      </c>
    </row>
    <row r="865" spans="2:10" ht="12.75" customHeight="1" hidden="1">
      <c r="B865" s="164" t="s">
        <v>272</v>
      </c>
      <c r="C865" s="116"/>
      <c r="D865" s="116"/>
      <c r="E865" s="116"/>
      <c r="F865" s="116"/>
      <c r="G865" s="116" t="s">
        <v>532</v>
      </c>
      <c r="H865" s="162">
        <f>H882+H894</f>
        <v>0</v>
      </c>
      <c r="I865" s="162">
        <f>I882+I894</f>
        <v>0</v>
      </c>
      <c r="J865" s="162">
        <f>J882+J894</f>
        <v>0</v>
      </c>
    </row>
    <row r="866" spans="2:10" ht="12.75" customHeight="1">
      <c r="B866" s="164" t="s">
        <v>273</v>
      </c>
      <c r="C866" s="116"/>
      <c r="D866" s="116"/>
      <c r="E866" s="116"/>
      <c r="F866" s="116"/>
      <c r="G866" s="116" t="s">
        <v>297</v>
      </c>
      <c r="H866" s="162">
        <f>H883+H895+H900+H927+H930+H933+H938+H941+H944+H887+H909+H918+H914</f>
        <v>12947.200000000003</v>
      </c>
      <c r="I866" s="162">
        <f>I883+I895+I900+I927+I930+I933+I938+I941+I944+I887+I909+I918</f>
        <v>8935</v>
      </c>
      <c r="J866" s="162">
        <f>J883+J895+J900+J927+J930+J933+J938+J941+J944+J887+J909+J918</f>
        <v>8935.5</v>
      </c>
    </row>
    <row r="867" spans="2:10" ht="12.75" customHeight="1">
      <c r="B867" s="250" t="s">
        <v>274</v>
      </c>
      <c r="C867" s="116"/>
      <c r="D867" s="116"/>
      <c r="E867" s="116"/>
      <c r="F867" s="116"/>
      <c r="G867" s="116" t="s">
        <v>333</v>
      </c>
      <c r="H867" s="162">
        <f>H904+H948+H888+H874+H910+H919</f>
        <v>760</v>
      </c>
      <c r="I867" s="162">
        <f>I904+I948+I888+I874+I910+I919</f>
        <v>0</v>
      </c>
      <c r="J867" s="162">
        <f>J904+J948+J888+J874+J910+J919</f>
        <v>450</v>
      </c>
    </row>
    <row r="868" spans="2:10" ht="12.75" customHeight="1">
      <c r="B868" s="164" t="s">
        <v>275</v>
      </c>
      <c r="C868" s="116"/>
      <c r="D868" s="116"/>
      <c r="E868" s="116"/>
      <c r="F868" s="116"/>
      <c r="G868" s="116" t="s">
        <v>307</v>
      </c>
      <c r="H868" s="162">
        <f>H920</f>
        <v>0</v>
      </c>
      <c r="I868" s="162">
        <f>I920</f>
        <v>0</v>
      </c>
      <c r="J868" s="162">
        <f>J920</f>
        <v>0</v>
      </c>
    </row>
    <row r="869" spans="2:10" ht="12.75" customHeight="1" hidden="1">
      <c r="B869" s="164" t="s">
        <v>276</v>
      </c>
      <c r="C869" s="116"/>
      <c r="D869" s="116"/>
      <c r="E869" s="116"/>
      <c r="F869" s="116"/>
      <c r="G869" s="116" t="s">
        <v>533</v>
      </c>
      <c r="H869" s="162"/>
      <c r="I869" s="162"/>
      <c r="J869" s="162"/>
    </row>
    <row r="870" spans="2:10" ht="12.75" customHeight="1">
      <c r="B870" s="208" t="s">
        <v>239</v>
      </c>
      <c r="C870" s="166" t="s">
        <v>238</v>
      </c>
      <c r="D870" s="166" t="s">
        <v>240</v>
      </c>
      <c r="E870" s="117"/>
      <c r="F870" s="117"/>
      <c r="G870" s="117"/>
      <c r="H870" s="163">
        <f>H876+H901+H874+H905</f>
        <v>10784.6</v>
      </c>
      <c r="I870" s="163">
        <f>I876+I901+I874+I905</f>
        <v>6907.799999999999</v>
      </c>
      <c r="J870" s="163">
        <f>J876+J901+J874+J905</f>
        <v>7358.299999999999</v>
      </c>
    </row>
    <row r="871" spans="2:10" ht="27" customHeight="1" hidden="1">
      <c r="B871" s="174" t="s">
        <v>419</v>
      </c>
      <c r="C871" s="117" t="s">
        <v>238</v>
      </c>
      <c r="D871" s="117" t="s">
        <v>240</v>
      </c>
      <c r="E871" s="170" t="s">
        <v>420</v>
      </c>
      <c r="F871" s="117"/>
      <c r="G871" s="117"/>
      <c r="H871" s="163">
        <f aca="true" t="shared" si="376" ref="H871:H873">H872</f>
        <v>0</v>
      </c>
      <c r="I871" s="163">
        <f aca="true" t="shared" si="377" ref="I871:I873">I872</f>
        <v>0</v>
      </c>
      <c r="J871" s="163">
        <f aca="true" t="shared" si="378" ref="J871:J873">J872</f>
        <v>0</v>
      </c>
    </row>
    <row r="872" spans="2:10" ht="12.75" customHeight="1" hidden="1">
      <c r="B872" s="167" t="s">
        <v>359</v>
      </c>
      <c r="C872" s="117" t="s">
        <v>238</v>
      </c>
      <c r="D872" s="117" t="s">
        <v>240</v>
      </c>
      <c r="E872" s="170" t="s">
        <v>420</v>
      </c>
      <c r="F872" s="117" t="s">
        <v>360</v>
      </c>
      <c r="G872" s="117"/>
      <c r="H872" s="163">
        <f t="shared" si="376"/>
        <v>0</v>
      </c>
      <c r="I872" s="163">
        <f t="shared" si="377"/>
        <v>0</v>
      </c>
      <c r="J872" s="163">
        <f t="shared" si="378"/>
        <v>0</v>
      </c>
    </row>
    <row r="873" spans="2:10" ht="12.75" customHeight="1" hidden="1">
      <c r="B873" s="174" t="s">
        <v>156</v>
      </c>
      <c r="C873" s="117" t="s">
        <v>238</v>
      </c>
      <c r="D873" s="117" t="s">
        <v>240</v>
      </c>
      <c r="E873" s="170" t="s">
        <v>420</v>
      </c>
      <c r="F873" s="117" t="s">
        <v>376</v>
      </c>
      <c r="G873" s="117"/>
      <c r="H873" s="163">
        <f t="shared" si="376"/>
        <v>0</v>
      </c>
      <c r="I873" s="163">
        <f t="shared" si="377"/>
        <v>0</v>
      </c>
      <c r="J873" s="163">
        <f t="shared" si="378"/>
        <v>0</v>
      </c>
    </row>
    <row r="874" spans="2:10" ht="12.75" customHeight="1" hidden="1">
      <c r="B874" s="177" t="s">
        <v>274</v>
      </c>
      <c r="C874" s="117" t="s">
        <v>238</v>
      </c>
      <c r="D874" s="117" t="s">
        <v>240</v>
      </c>
      <c r="E874" s="170" t="s">
        <v>420</v>
      </c>
      <c r="F874" s="117" t="s">
        <v>376</v>
      </c>
      <c r="G874" s="117" t="s">
        <v>333</v>
      </c>
      <c r="H874" s="163">
        <f>'Прил. 8'!I607</f>
        <v>0</v>
      </c>
      <c r="I874" s="163"/>
      <c r="J874" s="163"/>
    </row>
    <row r="875" spans="2:10" ht="12.75" customHeight="1" hidden="1">
      <c r="B875" s="208"/>
      <c r="C875" s="166"/>
      <c r="D875" s="166"/>
      <c r="E875" s="117"/>
      <c r="F875" s="117"/>
      <c r="G875" s="117"/>
      <c r="H875" s="163"/>
      <c r="I875" s="163"/>
      <c r="J875" s="163"/>
    </row>
    <row r="876" spans="2:10" ht="28.5" customHeight="1">
      <c r="B876" s="188" t="s">
        <v>506</v>
      </c>
      <c r="C876" s="117" t="s">
        <v>238</v>
      </c>
      <c r="D876" s="117" t="s">
        <v>240</v>
      </c>
      <c r="E876" s="195" t="s">
        <v>507</v>
      </c>
      <c r="F876" s="117"/>
      <c r="G876" s="117"/>
      <c r="H876" s="163">
        <f>H877+H884+H890</f>
        <v>9837.2</v>
      </c>
      <c r="I876" s="163">
        <f>I877</f>
        <v>6907.799999999999</v>
      </c>
      <c r="J876" s="163">
        <f>J877</f>
        <v>6907.799999999999</v>
      </c>
    </row>
    <row r="877" spans="2:10" ht="27.75" customHeight="1">
      <c r="B877" s="176" t="s">
        <v>534</v>
      </c>
      <c r="C877" s="117" t="s">
        <v>238</v>
      </c>
      <c r="D877" s="117" t="s">
        <v>240</v>
      </c>
      <c r="E877" s="195" t="s">
        <v>535</v>
      </c>
      <c r="F877" s="117"/>
      <c r="G877" s="117"/>
      <c r="H877" s="163">
        <f aca="true" t="shared" si="379" ref="H877:H880">H878</f>
        <v>3401.3</v>
      </c>
      <c r="I877" s="163">
        <f>I878+I890</f>
        <v>6907.799999999999</v>
      </c>
      <c r="J877" s="163">
        <f>J878+J890</f>
        <v>6907.799999999999</v>
      </c>
    </row>
    <row r="878" spans="2:10" ht="54" customHeight="1">
      <c r="B878" s="176" t="s">
        <v>536</v>
      </c>
      <c r="C878" s="117" t="s">
        <v>238</v>
      </c>
      <c r="D878" s="117" t="s">
        <v>240</v>
      </c>
      <c r="E878" s="195" t="s">
        <v>535</v>
      </c>
      <c r="F878" s="117"/>
      <c r="G878" s="117"/>
      <c r="H878" s="163">
        <f t="shared" si="379"/>
        <v>3401.3</v>
      </c>
      <c r="I878" s="163">
        <f aca="true" t="shared" si="380" ref="I878:I880">I879</f>
        <v>2855.2</v>
      </c>
      <c r="J878" s="163">
        <f aca="true" t="shared" si="381" ref="J878:J880">J879</f>
        <v>2855.2</v>
      </c>
    </row>
    <row r="879" spans="2:10" ht="12.75" customHeight="1">
      <c r="B879" s="179" t="s">
        <v>537</v>
      </c>
      <c r="C879" s="117" t="s">
        <v>238</v>
      </c>
      <c r="D879" s="117" t="s">
        <v>240</v>
      </c>
      <c r="E879" s="195" t="s">
        <v>535</v>
      </c>
      <c r="F879" s="117"/>
      <c r="G879" s="117"/>
      <c r="H879" s="163">
        <f t="shared" si="379"/>
        <v>3401.3</v>
      </c>
      <c r="I879" s="163">
        <f t="shared" si="380"/>
        <v>2855.2</v>
      </c>
      <c r="J879" s="163">
        <f t="shared" si="381"/>
        <v>2855.2</v>
      </c>
    </row>
    <row r="880" spans="2:10" ht="15.75" customHeight="1">
      <c r="B880" s="174" t="s">
        <v>455</v>
      </c>
      <c r="C880" s="117" t="s">
        <v>238</v>
      </c>
      <c r="D880" s="117" t="s">
        <v>240</v>
      </c>
      <c r="E880" s="195" t="s">
        <v>535</v>
      </c>
      <c r="F880" s="111">
        <v>600</v>
      </c>
      <c r="G880" s="117"/>
      <c r="H880" s="163">
        <f t="shared" si="379"/>
        <v>3401.3</v>
      </c>
      <c r="I880" s="163">
        <f t="shared" si="380"/>
        <v>2855.2</v>
      </c>
      <c r="J880" s="163">
        <f t="shared" si="381"/>
        <v>2855.2</v>
      </c>
    </row>
    <row r="881" spans="2:10" ht="12.75" customHeight="1">
      <c r="B881" s="174" t="s">
        <v>456</v>
      </c>
      <c r="C881" s="117" t="s">
        <v>238</v>
      </c>
      <c r="D881" s="117" t="s">
        <v>240</v>
      </c>
      <c r="E881" s="195" t="s">
        <v>535</v>
      </c>
      <c r="F881" s="111">
        <v>610</v>
      </c>
      <c r="G881" s="117"/>
      <c r="H881" s="163">
        <f>H882+H883</f>
        <v>3401.3</v>
      </c>
      <c r="I881" s="163">
        <f>I882+I883</f>
        <v>2855.2</v>
      </c>
      <c r="J881" s="163">
        <f>J882+J883</f>
        <v>2855.2</v>
      </c>
    </row>
    <row r="882" spans="2:10" ht="14.25" customHeight="1" hidden="1">
      <c r="B882" s="174" t="s">
        <v>272</v>
      </c>
      <c r="C882" s="117" t="s">
        <v>238</v>
      </c>
      <c r="D882" s="117" t="s">
        <v>240</v>
      </c>
      <c r="E882" s="195" t="s">
        <v>535</v>
      </c>
      <c r="F882" s="111">
        <v>610</v>
      </c>
      <c r="G882" s="117" t="s">
        <v>532</v>
      </c>
      <c r="H882" s="163"/>
      <c r="I882" s="163"/>
      <c r="J882" s="163"/>
    </row>
    <row r="883" spans="2:10" ht="14.25" customHeight="1">
      <c r="B883" s="174" t="s">
        <v>273</v>
      </c>
      <c r="C883" s="117" t="s">
        <v>238</v>
      </c>
      <c r="D883" s="117" t="s">
        <v>240</v>
      </c>
      <c r="E883" s="195" t="s">
        <v>535</v>
      </c>
      <c r="F883" s="111">
        <v>610</v>
      </c>
      <c r="G883" s="117" t="s">
        <v>297</v>
      </c>
      <c r="H883" s="163">
        <f>'Прил. 8'!I1043</f>
        <v>3401.3</v>
      </c>
      <c r="I883" s="163">
        <f>'Прил. 8'!J1043</f>
        <v>2855.2</v>
      </c>
      <c r="J883" s="163">
        <f>'Прил. 8'!K1043</f>
        <v>2855.2</v>
      </c>
    </row>
    <row r="884" spans="2:10" ht="54" customHeight="1" hidden="1">
      <c r="B884" s="174" t="s">
        <v>538</v>
      </c>
      <c r="C884" s="117" t="s">
        <v>238</v>
      </c>
      <c r="D884" s="117" t="s">
        <v>240</v>
      </c>
      <c r="E884" s="196" t="s">
        <v>539</v>
      </c>
      <c r="F884" s="111"/>
      <c r="G884" s="117"/>
      <c r="H884" s="118">
        <f aca="true" t="shared" si="382" ref="H884:H885">H885</f>
        <v>0</v>
      </c>
      <c r="I884" s="118">
        <f aca="true" t="shared" si="383" ref="I884:I885">I885</f>
        <v>0</v>
      </c>
      <c r="J884" s="118">
        <f aca="true" t="shared" si="384" ref="J884:J885">J885</f>
        <v>0</v>
      </c>
    </row>
    <row r="885" spans="2:10" ht="14.25" customHeight="1" hidden="1">
      <c r="B885" s="174" t="s">
        <v>455</v>
      </c>
      <c r="C885" s="117" t="s">
        <v>238</v>
      </c>
      <c r="D885" s="117" t="s">
        <v>240</v>
      </c>
      <c r="E885" s="196" t="s">
        <v>539</v>
      </c>
      <c r="F885" s="111">
        <v>600</v>
      </c>
      <c r="G885" s="117"/>
      <c r="H885" s="118">
        <f t="shared" si="382"/>
        <v>0</v>
      </c>
      <c r="I885" s="118">
        <f t="shared" si="383"/>
        <v>0</v>
      </c>
      <c r="J885" s="118">
        <f t="shared" si="384"/>
        <v>0</v>
      </c>
    </row>
    <row r="886" spans="2:10" ht="14.25" customHeight="1" hidden="1">
      <c r="B886" s="174" t="s">
        <v>456</v>
      </c>
      <c r="C886" s="117" t="s">
        <v>238</v>
      </c>
      <c r="D886" s="117" t="s">
        <v>240</v>
      </c>
      <c r="E886" s="196" t="s">
        <v>539</v>
      </c>
      <c r="F886" s="111">
        <v>610</v>
      </c>
      <c r="G886" s="117"/>
      <c r="H886" s="118">
        <f>H887+H888+H889</f>
        <v>0</v>
      </c>
      <c r="I886" s="118">
        <f>I887+I888+I889</f>
        <v>0</v>
      </c>
      <c r="J886" s="118">
        <f>J887+J888+J889</f>
        <v>0</v>
      </c>
    </row>
    <row r="887" spans="2:10" ht="14.25" customHeight="1" hidden="1">
      <c r="B887" s="174" t="s">
        <v>273</v>
      </c>
      <c r="C887" s="117" t="s">
        <v>238</v>
      </c>
      <c r="D887" s="117" t="s">
        <v>240</v>
      </c>
      <c r="E887" s="196" t="s">
        <v>539</v>
      </c>
      <c r="F887" s="111">
        <v>610</v>
      </c>
      <c r="G887" s="117" t="s">
        <v>297</v>
      </c>
      <c r="H887" s="118">
        <f>'Прил. 8'!I1047</f>
        <v>0</v>
      </c>
      <c r="I887" s="118">
        <f>'Прил. 8'!J1047</f>
        <v>0</v>
      </c>
      <c r="J887" s="118">
        <f>'Прил. 8'!K1047</f>
        <v>0</v>
      </c>
    </row>
    <row r="888" spans="2:10" ht="14.25" customHeight="1" hidden="1">
      <c r="B888" s="177" t="s">
        <v>274</v>
      </c>
      <c r="C888" s="117" t="s">
        <v>238</v>
      </c>
      <c r="D888" s="117" t="s">
        <v>240</v>
      </c>
      <c r="E888" s="196" t="s">
        <v>539</v>
      </c>
      <c r="F888" s="111">
        <v>610</v>
      </c>
      <c r="G888" s="117" t="s">
        <v>333</v>
      </c>
      <c r="H888" s="118">
        <f>'Прил. 8'!I1048</f>
        <v>0</v>
      </c>
      <c r="I888" s="118">
        <f>'Прил. 8'!J1048</f>
        <v>0</v>
      </c>
      <c r="J888" s="118">
        <f>'Прил. 8'!K1048</f>
        <v>0</v>
      </c>
    </row>
    <row r="889" spans="2:10" ht="14.25" customHeight="1" hidden="1">
      <c r="B889" s="177" t="s">
        <v>275</v>
      </c>
      <c r="C889" s="117" t="s">
        <v>238</v>
      </c>
      <c r="D889" s="117" t="s">
        <v>240</v>
      </c>
      <c r="E889" s="196" t="s">
        <v>539</v>
      </c>
      <c r="F889" s="111">
        <v>610</v>
      </c>
      <c r="G889" s="117" t="s">
        <v>307</v>
      </c>
      <c r="H889" s="118">
        <f>'Прил. 8'!I1049</f>
        <v>0</v>
      </c>
      <c r="I889" s="118">
        <f>'Прил. 8'!J1049</f>
        <v>0</v>
      </c>
      <c r="J889" s="118">
        <f>'Прил. 8'!K1049</f>
        <v>0</v>
      </c>
    </row>
    <row r="890" spans="2:10" ht="66.75" customHeight="1">
      <c r="B890" s="176" t="s">
        <v>540</v>
      </c>
      <c r="C890" s="117" t="s">
        <v>238</v>
      </c>
      <c r="D890" s="117" t="s">
        <v>240</v>
      </c>
      <c r="E890" s="189" t="s">
        <v>541</v>
      </c>
      <c r="F890" s="117"/>
      <c r="G890" s="117"/>
      <c r="H890" s="163">
        <f aca="true" t="shared" si="385" ref="H890:H892">H891</f>
        <v>6435.9</v>
      </c>
      <c r="I890" s="163">
        <f aca="true" t="shared" si="386" ref="I890:I892">I891</f>
        <v>4052.6</v>
      </c>
      <c r="J890" s="163">
        <f aca="true" t="shared" si="387" ref="J890:J892">J891</f>
        <v>4052.6</v>
      </c>
    </row>
    <row r="891" spans="2:10" ht="12.75" customHeight="1">
      <c r="B891" s="179" t="s">
        <v>537</v>
      </c>
      <c r="C891" s="117" t="s">
        <v>238</v>
      </c>
      <c r="D891" s="117" t="s">
        <v>240</v>
      </c>
      <c r="E891" s="189" t="s">
        <v>541</v>
      </c>
      <c r="F891" s="117"/>
      <c r="G891" s="117"/>
      <c r="H891" s="163">
        <f t="shared" si="385"/>
        <v>6435.9</v>
      </c>
      <c r="I891" s="163">
        <f t="shared" si="386"/>
        <v>4052.6</v>
      </c>
      <c r="J891" s="163">
        <f t="shared" si="387"/>
        <v>4052.6</v>
      </c>
    </row>
    <row r="892" spans="2:10" ht="15.75" customHeight="1">
      <c r="B892" s="174" t="s">
        <v>455</v>
      </c>
      <c r="C892" s="117" t="s">
        <v>238</v>
      </c>
      <c r="D892" s="117" t="s">
        <v>240</v>
      </c>
      <c r="E892" s="189" t="s">
        <v>541</v>
      </c>
      <c r="F892" s="111">
        <v>600</v>
      </c>
      <c r="G892" s="117"/>
      <c r="H892" s="163">
        <f t="shared" si="385"/>
        <v>6435.9</v>
      </c>
      <c r="I892" s="163">
        <f t="shared" si="386"/>
        <v>4052.6</v>
      </c>
      <c r="J892" s="163">
        <f t="shared" si="387"/>
        <v>4052.6</v>
      </c>
    </row>
    <row r="893" spans="2:10" ht="12.75" customHeight="1">
      <c r="B893" s="174" t="s">
        <v>456</v>
      </c>
      <c r="C893" s="117" t="s">
        <v>238</v>
      </c>
      <c r="D893" s="117" t="s">
        <v>240</v>
      </c>
      <c r="E893" s="189" t="s">
        <v>541</v>
      </c>
      <c r="F893" s="111">
        <v>610</v>
      </c>
      <c r="G893" s="117"/>
      <c r="H893" s="163">
        <f>H895</f>
        <v>6435.9</v>
      </c>
      <c r="I893" s="163">
        <f>I894+I895</f>
        <v>4052.6</v>
      </c>
      <c r="J893" s="163">
        <f>J894+J895</f>
        <v>4052.6</v>
      </c>
    </row>
    <row r="894" spans="2:10" ht="14.25" customHeight="1" hidden="1">
      <c r="B894" s="174" t="s">
        <v>272</v>
      </c>
      <c r="C894" s="117" t="s">
        <v>238</v>
      </c>
      <c r="D894" s="117" t="s">
        <v>240</v>
      </c>
      <c r="E894" s="189" t="s">
        <v>541</v>
      </c>
      <c r="F894" s="111">
        <v>610</v>
      </c>
      <c r="G894" s="117" t="s">
        <v>532</v>
      </c>
      <c r="H894" s="163"/>
      <c r="I894" s="163"/>
      <c r="J894" s="163"/>
    </row>
    <row r="895" spans="2:10" ht="14.25" customHeight="1">
      <c r="B895" s="174" t="s">
        <v>273</v>
      </c>
      <c r="C895" s="117" t="s">
        <v>238</v>
      </c>
      <c r="D895" s="117" t="s">
        <v>240</v>
      </c>
      <c r="E895" s="189" t="s">
        <v>541</v>
      </c>
      <c r="F895" s="111">
        <v>610</v>
      </c>
      <c r="G895" s="117" t="s">
        <v>297</v>
      </c>
      <c r="H895" s="163">
        <f>'Прил. 8'!I1055</f>
        <v>6435.9</v>
      </c>
      <c r="I895" s="163">
        <f>'Прил. 8'!J1055</f>
        <v>4052.6</v>
      </c>
      <c r="J895" s="163">
        <f>'Прил. 8'!K1055</f>
        <v>4052.6</v>
      </c>
    </row>
    <row r="896" spans="2:10" ht="26.25" customHeight="1" hidden="1">
      <c r="B896" s="176" t="s">
        <v>542</v>
      </c>
      <c r="C896" s="117" t="s">
        <v>238</v>
      </c>
      <c r="D896" s="117" t="s">
        <v>240</v>
      </c>
      <c r="E896" s="189" t="s">
        <v>543</v>
      </c>
      <c r="F896" s="117"/>
      <c r="G896" s="117"/>
      <c r="H896" s="163">
        <f aca="true" t="shared" si="388" ref="H896:H899">H897</f>
        <v>0</v>
      </c>
      <c r="I896" s="163">
        <f>I897</f>
        <v>0</v>
      </c>
      <c r="J896" s="163">
        <f>J897</f>
        <v>0</v>
      </c>
    </row>
    <row r="897" spans="2:10" ht="12.75" customHeight="1" hidden="1">
      <c r="B897" s="179"/>
      <c r="C897" s="117"/>
      <c r="D897" s="117"/>
      <c r="E897" s="189"/>
      <c r="F897" s="117"/>
      <c r="G897" s="117"/>
      <c r="H897" s="163">
        <f t="shared" si="388"/>
        <v>0</v>
      </c>
      <c r="I897" s="163"/>
      <c r="J897" s="163"/>
    </row>
    <row r="898" spans="2:10" ht="12.75" customHeight="1" hidden="1">
      <c r="B898" s="177" t="s">
        <v>289</v>
      </c>
      <c r="C898" s="117" t="s">
        <v>238</v>
      </c>
      <c r="D898" s="117" t="s">
        <v>240</v>
      </c>
      <c r="E898" s="189" t="s">
        <v>544</v>
      </c>
      <c r="F898" s="111">
        <v>200</v>
      </c>
      <c r="G898" s="117"/>
      <c r="H898" s="163">
        <f t="shared" si="388"/>
        <v>0</v>
      </c>
      <c r="I898" s="163">
        <f aca="true" t="shared" si="389" ref="I898:I899">I899</f>
        <v>0</v>
      </c>
      <c r="J898" s="163">
        <f aca="true" t="shared" si="390" ref="J898:J899">J899</f>
        <v>0</v>
      </c>
    </row>
    <row r="899" spans="2:10" ht="12.75" customHeight="1" hidden="1">
      <c r="B899" s="177" t="s">
        <v>291</v>
      </c>
      <c r="C899" s="117" t="s">
        <v>238</v>
      </c>
      <c r="D899" s="117" t="s">
        <v>240</v>
      </c>
      <c r="E899" s="189" t="s">
        <v>544</v>
      </c>
      <c r="F899" s="111">
        <v>240</v>
      </c>
      <c r="G899" s="117"/>
      <c r="H899" s="163">
        <f t="shared" si="388"/>
        <v>0</v>
      </c>
      <c r="I899" s="163">
        <f t="shared" si="389"/>
        <v>0</v>
      </c>
      <c r="J899" s="163">
        <f t="shared" si="390"/>
        <v>0</v>
      </c>
    </row>
    <row r="900" spans="2:10" ht="14.25" customHeight="1" hidden="1">
      <c r="B900" s="174" t="s">
        <v>273</v>
      </c>
      <c r="C900" s="117" t="s">
        <v>238</v>
      </c>
      <c r="D900" s="117" t="s">
        <v>240</v>
      </c>
      <c r="E900" s="189" t="s">
        <v>544</v>
      </c>
      <c r="F900" s="111">
        <v>240</v>
      </c>
      <c r="G900" s="117" t="s">
        <v>297</v>
      </c>
      <c r="H900" s="163"/>
      <c r="I900" s="163"/>
      <c r="J900" s="163"/>
    </row>
    <row r="901" spans="2:10" ht="40.5" customHeight="1" hidden="1">
      <c r="B901" s="174" t="s">
        <v>419</v>
      </c>
      <c r="C901" s="117" t="s">
        <v>238</v>
      </c>
      <c r="D901" s="117" t="s">
        <v>240</v>
      </c>
      <c r="E901" s="170" t="s">
        <v>420</v>
      </c>
      <c r="F901" s="117"/>
      <c r="G901" s="117"/>
      <c r="H901" s="163">
        <f aca="true" t="shared" si="391" ref="H901:H903">H902</f>
        <v>0</v>
      </c>
      <c r="I901" s="163">
        <f aca="true" t="shared" si="392" ref="I901:I903">I902</f>
        <v>0</v>
      </c>
      <c r="J901" s="163">
        <f aca="true" t="shared" si="393" ref="J901:J903">J902</f>
        <v>0</v>
      </c>
    </row>
    <row r="902" spans="2:10" ht="14.25" customHeight="1" hidden="1">
      <c r="B902" s="177" t="s">
        <v>289</v>
      </c>
      <c r="C902" s="117" t="s">
        <v>238</v>
      </c>
      <c r="D902" s="117" t="s">
        <v>240</v>
      </c>
      <c r="E902" s="170" t="s">
        <v>420</v>
      </c>
      <c r="F902" s="117" t="s">
        <v>363</v>
      </c>
      <c r="G902" s="117"/>
      <c r="H902" s="163">
        <f t="shared" si="391"/>
        <v>0</v>
      </c>
      <c r="I902" s="163">
        <f t="shared" si="392"/>
        <v>0</v>
      </c>
      <c r="J902" s="163">
        <f t="shared" si="393"/>
        <v>0</v>
      </c>
    </row>
    <row r="903" spans="2:10" ht="14.25" customHeight="1" hidden="1">
      <c r="B903" s="177" t="s">
        <v>291</v>
      </c>
      <c r="C903" s="117" t="s">
        <v>238</v>
      </c>
      <c r="D903" s="117" t="s">
        <v>240</v>
      </c>
      <c r="E903" s="170" t="s">
        <v>420</v>
      </c>
      <c r="F903" s="117" t="s">
        <v>460</v>
      </c>
      <c r="G903" s="117"/>
      <c r="H903" s="163">
        <f t="shared" si="391"/>
        <v>0</v>
      </c>
      <c r="I903" s="163">
        <f t="shared" si="392"/>
        <v>0</v>
      </c>
      <c r="J903" s="163">
        <f t="shared" si="393"/>
        <v>0</v>
      </c>
    </row>
    <row r="904" spans="2:10" ht="14.25" customHeight="1" hidden="1">
      <c r="B904" s="177" t="s">
        <v>274</v>
      </c>
      <c r="C904" s="117" t="s">
        <v>238</v>
      </c>
      <c r="D904" s="117" t="s">
        <v>240</v>
      </c>
      <c r="E904" s="170" t="s">
        <v>420</v>
      </c>
      <c r="F904" s="117" t="s">
        <v>460</v>
      </c>
      <c r="G904" s="117" t="s">
        <v>333</v>
      </c>
      <c r="H904" s="163">
        <f>'Прил. 8'!I1063</f>
        <v>0</v>
      </c>
      <c r="I904" s="163">
        <f>'Прил. 8'!J1063</f>
        <v>0</v>
      </c>
      <c r="J904" s="163">
        <f>'Прил. 8'!K1063</f>
        <v>0</v>
      </c>
    </row>
    <row r="905" spans="2:10" ht="28.5" customHeight="1">
      <c r="B905" s="260" t="s">
        <v>545</v>
      </c>
      <c r="C905" s="117" t="s">
        <v>238</v>
      </c>
      <c r="D905" s="117" t="s">
        <v>240</v>
      </c>
      <c r="E905" s="172" t="s">
        <v>543</v>
      </c>
      <c r="F905" s="117"/>
      <c r="G905" s="117"/>
      <c r="H905" s="118">
        <f>H906+H915+H911</f>
        <v>947.4000000000001</v>
      </c>
      <c r="I905" s="118">
        <f>I906+I915</f>
        <v>0</v>
      </c>
      <c r="J905" s="118">
        <f>J906+J915</f>
        <v>450.5</v>
      </c>
    </row>
    <row r="906" spans="2:10" ht="28.5" customHeight="1">
      <c r="B906" s="167" t="s">
        <v>546</v>
      </c>
      <c r="C906" s="117" t="s">
        <v>238</v>
      </c>
      <c r="D906" s="117" t="s">
        <v>240</v>
      </c>
      <c r="E906" s="172" t="s">
        <v>547</v>
      </c>
      <c r="F906" s="117"/>
      <c r="G906" s="117"/>
      <c r="H906" s="118">
        <f aca="true" t="shared" si="394" ref="H906:H907">H907</f>
        <v>104</v>
      </c>
      <c r="I906" s="118">
        <f aca="true" t="shared" si="395" ref="I906:I907">I907</f>
        <v>0</v>
      </c>
      <c r="J906" s="118">
        <f aca="true" t="shared" si="396" ref="J906:J907">J907</f>
        <v>0</v>
      </c>
    </row>
    <row r="907" spans="2:10" ht="14.25" customHeight="1">
      <c r="B907" s="177" t="s">
        <v>289</v>
      </c>
      <c r="C907" s="117" t="s">
        <v>238</v>
      </c>
      <c r="D907" s="117" t="s">
        <v>240</v>
      </c>
      <c r="E907" s="172" t="s">
        <v>547</v>
      </c>
      <c r="F907" s="117" t="s">
        <v>290</v>
      </c>
      <c r="G907" s="117"/>
      <c r="H907" s="118">
        <f t="shared" si="394"/>
        <v>104</v>
      </c>
      <c r="I907" s="118">
        <f t="shared" si="395"/>
        <v>0</v>
      </c>
      <c r="J907" s="118">
        <f t="shared" si="396"/>
        <v>0</v>
      </c>
    </row>
    <row r="908" spans="2:10" ht="14.25" customHeight="1">
      <c r="B908" s="177" t="s">
        <v>291</v>
      </c>
      <c r="C908" s="117" t="s">
        <v>238</v>
      </c>
      <c r="D908" s="117" t="s">
        <v>240</v>
      </c>
      <c r="E908" s="172" t="s">
        <v>547</v>
      </c>
      <c r="F908" s="117" t="s">
        <v>292</v>
      </c>
      <c r="G908" s="117"/>
      <c r="H908" s="118">
        <f>H909+H910</f>
        <v>104</v>
      </c>
      <c r="I908" s="118">
        <f>I909+I910</f>
        <v>0</v>
      </c>
      <c r="J908" s="118">
        <f>J909+J910</f>
        <v>0</v>
      </c>
    </row>
    <row r="909" spans="2:10" ht="14.25" customHeight="1">
      <c r="B909" s="174" t="s">
        <v>273</v>
      </c>
      <c r="C909" s="117" t="s">
        <v>238</v>
      </c>
      <c r="D909" s="117" t="s">
        <v>240</v>
      </c>
      <c r="E909" s="172" t="s">
        <v>547</v>
      </c>
      <c r="F909" s="117" t="s">
        <v>292</v>
      </c>
      <c r="G909" s="117" t="s">
        <v>297</v>
      </c>
      <c r="H909" s="118">
        <f>'Прил. 8'!I1068</f>
        <v>24</v>
      </c>
      <c r="I909" s="118">
        <f>'Прил. 8'!J1068</f>
        <v>0</v>
      </c>
      <c r="J909" s="118">
        <f>'Прил. 8'!K1068</f>
        <v>0</v>
      </c>
    </row>
    <row r="910" spans="2:10" ht="14.25" customHeight="1">
      <c r="B910" s="174" t="s">
        <v>274</v>
      </c>
      <c r="C910" s="117" t="s">
        <v>238</v>
      </c>
      <c r="D910" s="117" t="s">
        <v>240</v>
      </c>
      <c r="E910" s="172" t="s">
        <v>547</v>
      </c>
      <c r="F910" s="117" t="s">
        <v>292</v>
      </c>
      <c r="G910" s="117" t="s">
        <v>333</v>
      </c>
      <c r="H910" s="118">
        <f>'Прил. 8'!I1069</f>
        <v>80</v>
      </c>
      <c r="I910" s="118">
        <f>'Прил. 8'!J1069</f>
        <v>0</v>
      </c>
      <c r="J910" s="118">
        <f>'Прил. 8'!K1069</f>
        <v>0</v>
      </c>
    </row>
    <row r="911" spans="2:10" ht="28.5" customHeight="1">
      <c r="B911" s="167" t="s">
        <v>548</v>
      </c>
      <c r="C911" s="117" t="s">
        <v>238</v>
      </c>
      <c r="D911" s="117" t="s">
        <v>240</v>
      </c>
      <c r="E911" s="172" t="s">
        <v>549</v>
      </c>
      <c r="F911" s="117"/>
      <c r="G911" s="117"/>
      <c r="H911" s="118">
        <f aca="true" t="shared" si="397" ref="H911:H913">H912</f>
        <v>232.2</v>
      </c>
      <c r="I911" s="118"/>
      <c r="J911" s="118"/>
    </row>
    <row r="912" spans="2:10" ht="14.25" customHeight="1">
      <c r="B912" s="177" t="s">
        <v>289</v>
      </c>
      <c r="C912" s="117" t="s">
        <v>238</v>
      </c>
      <c r="D912" s="117" t="s">
        <v>240</v>
      </c>
      <c r="E912" s="172" t="s">
        <v>549</v>
      </c>
      <c r="F912" s="117" t="s">
        <v>290</v>
      </c>
      <c r="G912" s="117"/>
      <c r="H912" s="118">
        <f t="shared" si="397"/>
        <v>232.2</v>
      </c>
      <c r="I912" s="118"/>
      <c r="J912" s="118"/>
    </row>
    <row r="913" spans="2:10" ht="14.25" customHeight="1">
      <c r="B913" s="177" t="s">
        <v>291</v>
      </c>
      <c r="C913" s="117" t="s">
        <v>238</v>
      </c>
      <c r="D913" s="117" t="s">
        <v>240</v>
      </c>
      <c r="E913" s="172" t="s">
        <v>549</v>
      </c>
      <c r="F913" s="117" t="s">
        <v>292</v>
      </c>
      <c r="G913" s="117"/>
      <c r="H913" s="118">
        <f t="shared" si="397"/>
        <v>232.2</v>
      </c>
      <c r="I913" s="118"/>
      <c r="J913" s="118"/>
    </row>
    <row r="914" spans="2:10" ht="14.25" customHeight="1">
      <c r="B914" s="174" t="s">
        <v>273</v>
      </c>
      <c r="C914" s="117" t="s">
        <v>238</v>
      </c>
      <c r="D914" s="117" t="s">
        <v>240</v>
      </c>
      <c r="E914" s="172" t="s">
        <v>549</v>
      </c>
      <c r="F914" s="117" t="s">
        <v>292</v>
      </c>
      <c r="G914" s="117" t="s">
        <v>297</v>
      </c>
      <c r="H914" s="118">
        <f>'Прил. 8'!I1073</f>
        <v>232.2</v>
      </c>
      <c r="I914" s="118"/>
      <c r="J914" s="118"/>
    </row>
    <row r="915" spans="2:10" ht="14.25" customHeight="1">
      <c r="B915" s="177" t="s">
        <v>550</v>
      </c>
      <c r="C915" s="117" t="s">
        <v>238</v>
      </c>
      <c r="D915" s="117" t="s">
        <v>240</v>
      </c>
      <c r="E915" s="172" t="s">
        <v>551</v>
      </c>
      <c r="F915" s="117"/>
      <c r="G915" s="117"/>
      <c r="H915" s="118">
        <f aca="true" t="shared" si="398" ref="H915:H916">H916</f>
        <v>611.2</v>
      </c>
      <c r="I915" s="118">
        <f aca="true" t="shared" si="399" ref="I915:I916">I916</f>
        <v>0</v>
      </c>
      <c r="J915" s="118">
        <f aca="true" t="shared" si="400" ref="J915:J916">J916</f>
        <v>450.5</v>
      </c>
    </row>
    <row r="916" spans="2:10" ht="14.25" customHeight="1">
      <c r="B916" s="177" t="s">
        <v>289</v>
      </c>
      <c r="C916" s="117" t="s">
        <v>238</v>
      </c>
      <c r="D916" s="117" t="s">
        <v>240</v>
      </c>
      <c r="E916" s="172" t="s">
        <v>551</v>
      </c>
      <c r="F916" s="117" t="s">
        <v>290</v>
      </c>
      <c r="G916" s="117"/>
      <c r="H916" s="118">
        <f t="shared" si="398"/>
        <v>611.2</v>
      </c>
      <c r="I916" s="118">
        <f t="shared" si="399"/>
        <v>0</v>
      </c>
      <c r="J916" s="118">
        <f t="shared" si="400"/>
        <v>450.5</v>
      </c>
    </row>
    <row r="917" spans="2:10" ht="14.25" customHeight="1">
      <c r="B917" s="177" t="s">
        <v>291</v>
      </c>
      <c r="C917" s="117" t="s">
        <v>238</v>
      </c>
      <c r="D917" s="117" t="s">
        <v>240</v>
      </c>
      <c r="E917" s="172" t="s">
        <v>551</v>
      </c>
      <c r="F917" s="117" t="s">
        <v>292</v>
      </c>
      <c r="G917" s="117"/>
      <c r="H917" s="118">
        <f>H918+H919+H920</f>
        <v>611.2</v>
      </c>
      <c r="I917" s="118">
        <f>I918+I919+I920</f>
        <v>0</v>
      </c>
      <c r="J917" s="118">
        <f>J918+J919+J920</f>
        <v>450.5</v>
      </c>
    </row>
    <row r="918" spans="2:10" ht="14.25" customHeight="1">
      <c r="B918" s="174" t="s">
        <v>273</v>
      </c>
      <c r="C918" s="117" t="s">
        <v>238</v>
      </c>
      <c r="D918" s="117" t="s">
        <v>240</v>
      </c>
      <c r="E918" s="172" t="s">
        <v>551</v>
      </c>
      <c r="F918" s="117" t="s">
        <v>292</v>
      </c>
      <c r="G918" s="117" t="s">
        <v>297</v>
      </c>
      <c r="H918" s="118">
        <f>'Прил. 8'!I1077</f>
        <v>0.6</v>
      </c>
      <c r="I918" s="118">
        <f>'Прил. 8'!J1077</f>
        <v>0</v>
      </c>
      <c r="J918" s="118">
        <f>'Прил. 8'!K1077</f>
        <v>0.5</v>
      </c>
    </row>
    <row r="919" spans="2:10" ht="14.25" customHeight="1">
      <c r="B919" s="174" t="s">
        <v>274</v>
      </c>
      <c r="C919" s="117" t="s">
        <v>238</v>
      </c>
      <c r="D919" s="117" t="s">
        <v>240</v>
      </c>
      <c r="E919" s="172" t="s">
        <v>551</v>
      </c>
      <c r="F919" s="117" t="s">
        <v>292</v>
      </c>
      <c r="G919" s="117" t="s">
        <v>333</v>
      </c>
      <c r="H919" s="118">
        <f>'Прил. 8'!I1078</f>
        <v>610.6</v>
      </c>
      <c r="I919" s="118">
        <f>'Прил. 8'!J1078</f>
        <v>0</v>
      </c>
      <c r="J919" s="118">
        <f>'Прил. 8'!K1078</f>
        <v>450</v>
      </c>
    </row>
    <row r="920" spans="2:10" ht="14.25" customHeight="1">
      <c r="B920" s="174" t="s">
        <v>275</v>
      </c>
      <c r="C920" s="117" t="s">
        <v>238</v>
      </c>
      <c r="D920" s="117" t="s">
        <v>240</v>
      </c>
      <c r="E920" s="172" t="s">
        <v>551</v>
      </c>
      <c r="F920" s="117" t="s">
        <v>292</v>
      </c>
      <c r="G920" s="117" t="s">
        <v>307</v>
      </c>
      <c r="H920" s="118">
        <f>'Прил. 8'!I1079</f>
        <v>0</v>
      </c>
      <c r="I920" s="118">
        <f>'Прил. 8'!J1079</f>
        <v>0</v>
      </c>
      <c r="J920" s="118">
        <f>'Прил. 8'!K1079</f>
        <v>0</v>
      </c>
    </row>
    <row r="921" spans="2:10" ht="14.25" customHeight="1">
      <c r="B921" s="211" t="s">
        <v>241</v>
      </c>
      <c r="C921" s="166" t="s">
        <v>238</v>
      </c>
      <c r="D921" s="166" t="s">
        <v>242</v>
      </c>
      <c r="E921" s="189"/>
      <c r="F921" s="111"/>
      <c r="G921" s="117"/>
      <c r="H921" s="212">
        <f>H922+H934</f>
        <v>2922.6</v>
      </c>
      <c r="I921" s="212">
        <f>I922+I934</f>
        <v>2027.1999999999998</v>
      </c>
      <c r="J921" s="212">
        <f>J922+J934</f>
        <v>2027.1999999999998</v>
      </c>
    </row>
    <row r="922" spans="2:10" ht="14.25" customHeight="1" hidden="1">
      <c r="B922" s="188" t="s">
        <v>552</v>
      </c>
      <c r="C922" s="117" t="s">
        <v>238</v>
      </c>
      <c r="D922" s="117" t="s">
        <v>242</v>
      </c>
      <c r="E922" s="189" t="s">
        <v>507</v>
      </c>
      <c r="F922" s="111"/>
      <c r="G922" s="117"/>
      <c r="H922" s="163">
        <f aca="true" t="shared" si="401" ref="H922:H923">H923</f>
        <v>0</v>
      </c>
      <c r="I922" s="163">
        <f aca="true" t="shared" si="402" ref="I922:I923">I923</f>
        <v>0</v>
      </c>
      <c r="J922" s="163">
        <f aca="true" t="shared" si="403" ref="J922:J923">J923</f>
        <v>0</v>
      </c>
    </row>
    <row r="923" spans="2:10" ht="27.75" customHeight="1" hidden="1">
      <c r="B923" s="176" t="s">
        <v>534</v>
      </c>
      <c r="C923" s="117" t="s">
        <v>238</v>
      </c>
      <c r="D923" s="117" t="s">
        <v>242</v>
      </c>
      <c r="E923" s="189" t="s">
        <v>553</v>
      </c>
      <c r="F923" s="111"/>
      <c r="G923" s="117"/>
      <c r="H923" s="163">
        <f t="shared" si="401"/>
        <v>0</v>
      </c>
      <c r="I923" s="163">
        <f t="shared" si="402"/>
        <v>0</v>
      </c>
      <c r="J923" s="163">
        <f t="shared" si="403"/>
        <v>0</v>
      </c>
    </row>
    <row r="924" spans="2:10" ht="39" customHeight="1" hidden="1">
      <c r="B924" s="176" t="s">
        <v>554</v>
      </c>
      <c r="C924" s="117" t="s">
        <v>238</v>
      </c>
      <c r="D924" s="117" t="s">
        <v>242</v>
      </c>
      <c r="E924" s="189" t="s">
        <v>555</v>
      </c>
      <c r="F924" s="117"/>
      <c r="G924" s="117"/>
      <c r="H924" s="163">
        <f>H925+H928+H931</f>
        <v>0</v>
      </c>
      <c r="I924" s="163">
        <f>I925+I928+I931</f>
        <v>0</v>
      </c>
      <c r="J924" s="163">
        <f>J925+J928+J931</f>
        <v>0</v>
      </c>
    </row>
    <row r="925" spans="2:10" ht="40.5" customHeight="1" hidden="1">
      <c r="B925" s="174" t="s">
        <v>281</v>
      </c>
      <c r="C925" s="117" t="s">
        <v>238</v>
      </c>
      <c r="D925" s="117" t="s">
        <v>242</v>
      </c>
      <c r="E925" s="189" t="s">
        <v>541</v>
      </c>
      <c r="F925" s="117" t="s">
        <v>282</v>
      </c>
      <c r="G925" s="117"/>
      <c r="H925" s="163">
        <f aca="true" t="shared" si="404" ref="H925:H926">H926</f>
        <v>0</v>
      </c>
      <c r="I925" s="163">
        <f aca="true" t="shared" si="405" ref="I925:I926">I926</f>
        <v>0</v>
      </c>
      <c r="J925" s="163">
        <f aca="true" t="shared" si="406" ref="J925:J926">J926</f>
        <v>0</v>
      </c>
    </row>
    <row r="926" spans="2:10" ht="12.75" customHeight="1" hidden="1">
      <c r="B926" s="174" t="s">
        <v>283</v>
      </c>
      <c r="C926" s="117" t="s">
        <v>238</v>
      </c>
      <c r="D926" s="117" t="s">
        <v>242</v>
      </c>
      <c r="E926" s="189" t="s">
        <v>541</v>
      </c>
      <c r="F926" s="111">
        <v>110</v>
      </c>
      <c r="G926" s="117"/>
      <c r="H926" s="163">
        <f t="shared" si="404"/>
        <v>0</v>
      </c>
      <c r="I926" s="163">
        <f t="shared" si="405"/>
        <v>0</v>
      </c>
      <c r="J926" s="163">
        <f t="shared" si="406"/>
        <v>0</v>
      </c>
    </row>
    <row r="927" spans="2:10" ht="12.75" customHeight="1" hidden="1">
      <c r="B927" s="174" t="s">
        <v>273</v>
      </c>
      <c r="C927" s="117" t="s">
        <v>238</v>
      </c>
      <c r="D927" s="117" t="s">
        <v>242</v>
      </c>
      <c r="E927" s="189" t="s">
        <v>541</v>
      </c>
      <c r="F927" s="111">
        <v>110</v>
      </c>
      <c r="G927" s="117" t="s">
        <v>297</v>
      </c>
      <c r="H927" s="163">
        <f>'Прил. 8'!I1086</f>
        <v>0</v>
      </c>
      <c r="I927" s="163">
        <f>'Прил. 8'!J1086</f>
        <v>0</v>
      </c>
      <c r="J927" s="163">
        <f>'Прил. 8'!K1086</f>
        <v>0</v>
      </c>
    </row>
    <row r="928" spans="2:10" ht="14.25" customHeight="1" hidden="1">
      <c r="B928" s="177" t="s">
        <v>289</v>
      </c>
      <c r="C928" s="117" t="s">
        <v>238</v>
      </c>
      <c r="D928" s="117" t="s">
        <v>242</v>
      </c>
      <c r="E928" s="189" t="s">
        <v>541</v>
      </c>
      <c r="F928" s="111">
        <v>200</v>
      </c>
      <c r="G928" s="117"/>
      <c r="H928" s="163">
        <f aca="true" t="shared" si="407" ref="H928:H929">H929</f>
        <v>0</v>
      </c>
      <c r="I928" s="163">
        <f aca="true" t="shared" si="408" ref="I928:I929">I929</f>
        <v>0</v>
      </c>
      <c r="J928" s="163">
        <f aca="true" t="shared" si="409" ref="J928:J929">J929</f>
        <v>0</v>
      </c>
    </row>
    <row r="929" spans="2:10" ht="14.25" customHeight="1" hidden="1">
      <c r="B929" s="177" t="s">
        <v>291</v>
      </c>
      <c r="C929" s="117" t="s">
        <v>238</v>
      </c>
      <c r="D929" s="117" t="s">
        <v>242</v>
      </c>
      <c r="E929" s="189" t="s">
        <v>541</v>
      </c>
      <c r="F929" s="111">
        <v>240</v>
      </c>
      <c r="G929" s="117"/>
      <c r="H929" s="163">
        <f t="shared" si="407"/>
        <v>0</v>
      </c>
      <c r="I929" s="163">
        <f t="shared" si="408"/>
        <v>0</v>
      </c>
      <c r="J929" s="163">
        <f t="shared" si="409"/>
        <v>0</v>
      </c>
    </row>
    <row r="930" spans="2:10" ht="12.75" customHeight="1" hidden="1">
      <c r="B930" s="174" t="s">
        <v>273</v>
      </c>
      <c r="C930" s="117" t="s">
        <v>238</v>
      </c>
      <c r="D930" s="117" t="s">
        <v>242</v>
      </c>
      <c r="E930" s="189" t="s">
        <v>541</v>
      </c>
      <c r="F930" s="117" t="s">
        <v>292</v>
      </c>
      <c r="G930" s="117" t="s">
        <v>297</v>
      </c>
      <c r="H930" s="163">
        <f>'Прил. 8'!I1089</f>
        <v>0</v>
      </c>
      <c r="I930" s="163">
        <f>'Прил. 8'!J1089</f>
        <v>0</v>
      </c>
      <c r="J930" s="163">
        <f>'Прил. 8'!K1089</f>
        <v>0</v>
      </c>
    </row>
    <row r="931" spans="2:10" ht="12.75" customHeight="1" hidden="1">
      <c r="B931" s="177" t="s">
        <v>293</v>
      </c>
      <c r="C931" s="117" t="s">
        <v>238</v>
      </c>
      <c r="D931" s="117" t="s">
        <v>242</v>
      </c>
      <c r="E931" s="189" t="s">
        <v>541</v>
      </c>
      <c r="F931" s="117" t="s">
        <v>294</v>
      </c>
      <c r="G931" s="117"/>
      <c r="H931" s="163">
        <f aca="true" t="shared" si="410" ref="H931:H932">H932</f>
        <v>0</v>
      </c>
      <c r="I931" s="163">
        <f aca="true" t="shared" si="411" ref="I931:I932">I932</f>
        <v>0</v>
      </c>
      <c r="J931" s="163">
        <f aca="true" t="shared" si="412" ref="J931:J932">J932</f>
        <v>0</v>
      </c>
    </row>
    <row r="932" spans="2:10" ht="12.75" customHeight="1" hidden="1">
      <c r="B932" s="177" t="s">
        <v>295</v>
      </c>
      <c r="C932" s="117" t="s">
        <v>238</v>
      </c>
      <c r="D932" s="117" t="s">
        <v>242</v>
      </c>
      <c r="E932" s="189" t="s">
        <v>541</v>
      </c>
      <c r="F932" s="111">
        <v>850</v>
      </c>
      <c r="G932" s="117"/>
      <c r="H932" s="163">
        <f t="shared" si="410"/>
        <v>0</v>
      </c>
      <c r="I932" s="163">
        <f t="shared" si="411"/>
        <v>0</v>
      </c>
      <c r="J932" s="163">
        <f t="shared" si="412"/>
        <v>0</v>
      </c>
    </row>
    <row r="933" spans="2:10" ht="12.75" customHeight="1" hidden="1">
      <c r="B933" s="174" t="s">
        <v>273</v>
      </c>
      <c r="C933" s="117" t="s">
        <v>238</v>
      </c>
      <c r="D933" s="117" t="s">
        <v>242</v>
      </c>
      <c r="E933" s="189" t="s">
        <v>541</v>
      </c>
      <c r="F933" s="111">
        <v>850</v>
      </c>
      <c r="G933" s="117" t="s">
        <v>297</v>
      </c>
      <c r="H933" s="163">
        <f>'Прил. 8'!I1092</f>
        <v>0</v>
      </c>
      <c r="I933" s="163">
        <f>'Прил. 8'!J1092</f>
        <v>0</v>
      </c>
      <c r="J933" s="163">
        <f>'Прил. 8'!K1092</f>
        <v>0</v>
      </c>
    </row>
    <row r="934" spans="2:10" ht="14.25" customHeight="1">
      <c r="B934" s="176" t="s">
        <v>556</v>
      </c>
      <c r="C934" s="117" t="s">
        <v>238</v>
      </c>
      <c r="D934" s="117" t="s">
        <v>242</v>
      </c>
      <c r="E934" s="189" t="s">
        <v>278</v>
      </c>
      <c r="F934" s="111"/>
      <c r="G934" s="117"/>
      <c r="H934" s="163">
        <f>H935+H945</f>
        <v>2922.6</v>
      </c>
      <c r="I934" s="163">
        <f>I935+I945</f>
        <v>2027.1999999999998</v>
      </c>
      <c r="J934" s="163">
        <f>J935+J945</f>
        <v>2027.1999999999998</v>
      </c>
    </row>
    <row r="935" spans="2:10" ht="14.25" customHeight="1">
      <c r="B935" s="176" t="s">
        <v>557</v>
      </c>
      <c r="C935" s="117" t="s">
        <v>238</v>
      </c>
      <c r="D935" s="117" t="s">
        <v>242</v>
      </c>
      <c r="E935" s="189" t="s">
        <v>304</v>
      </c>
      <c r="F935" s="111"/>
      <c r="G935" s="117"/>
      <c r="H935" s="163">
        <f>H936+H939+H942</f>
        <v>2853.2</v>
      </c>
      <c r="I935" s="163">
        <f>I936+I939+I942</f>
        <v>2027.1999999999998</v>
      </c>
      <c r="J935" s="163">
        <f>J936+J939+J942</f>
        <v>2027.1999999999998</v>
      </c>
    </row>
    <row r="936" spans="2:10" ht="40.5" customHeight="1">
      <c r="B936" s="167" t="s">
        <v>281</v>
      </c>
      <c r="C936" s="117" t="s">
        <v>238</v>
      </c>
      <c r="D936" s="117" t="s">
        <v>242</v>
      </c>
      <c r="E936" s="189" t="s">
        <v>304</v>
      </c>
      <c r="F936" s="117" t="s">
        <v>282</v>
      </c>
      <c r="G936" s="117"/>
      <c r="H936" s="163">
        <f aca="true" t="shared" si="413" ref="H936:H937">H937</f>
        <v>2308.5</v>
      </c>
      <c r="I936" s="163">
        <f aca="true" t="shared" si="414" ref="I936:I937">I937</f>
        <v>1842.6</v>
      </c>
      <c r="J936" s="163">
        <f aca="true" t="shared" si="415" ref="J936:J937">J937</f>
        <v>1842.6</v>
      </c>
    </row>
    <row r="937" spans="2:10" ht="12.75" customHeight="1">
      <c r="B937" s="174" t="s">
        <v>283</v>
      </c>
      <c r="C937" s="117" t="s">
        <v>238</v>
      </c>
      <c r="D937" s="117" t="s">
        <v>242</v>
      </c>
      <c r="E937" s="189" t="s">
        <v>304</v>
      </c>
      <c r="F937" s="111">
        <v>120</v>
      </c>
      <c r="G937" s="117"/>
      <c r="H937" s="163">
        <f t="shared" si="413"/>
        <v>2308.5</v>
      </c>
      <c r="I937" s="163">
        <f t="shared" si="414"/>
        <v>1842.6</v>
      </c>
      <c r="J937" s="163">
        <f t="shared" si="415"/>
        <v>1842.6</v>
      </c>
    </row>
    <row r="938" spans="2:10" ht="12.75" customHeight="1">
      <c r="B938" s="174" t="s">
        <v>273</v>
      </c>
      <c r="C938" s="117" t="s">
        <v>238</v>
      </c>
      <c r="D938" s="117" t="s">
        <v>242</v>
      </c>
      <c r="E938" s="189" t="s">
        <v>304</v>
      </c>
      <c r="F938" s="111">
        <v>120</v>
      </c>
      <c r="G938" s="117" t="s">
        <v>297</v>
      </c>
      <c r="H938" s="163">
        <f>'Прил. 8'!I1097</f>
        <v>2308.5</v>
      </c>
      <c r="I938" s="163">
        <f>'Прил. 8'!J1097</f>
        <v>1842.6</v>
      </c>
      <c r="J938" s="163">
        <f>'Прил. 8'!K1097</f>
        <v>1842.6</v>
      </c>
    </row>
    <row r="939" spans="2:10" ht="12.75" customHeight="1">
      <c r="B939" s="177" t="s">
        <v>289</v>
      </c>
      <c r="C939" s="117" t="s">
        <v>238</v>
      </c>
      <c r="D939" s="117" t="s">
        <v>242</v>
      </c>
      <c r="E939" s="189" t="s">
        <v>304</v>
      </c>
      <c r="F939" s="111">
        <v>200</v>
      </c>
      <c r="G939" s="117"/>
      <c r="H939" s="163">
        <f aca="true" t="shared" si="416" ref="H939:H940">H940</f>
        <v>531</v>
      </c>
      <c r="I939" s="163">
        <f aca="true" t="shared" si="417" ref="I939:I940">I940</f>
        <v>184.6</v>
      </c>
      <c r="J939" s="163">
        <f aca="true" t="shared" si="418" ref="J939:J940">J940</f>
        <v>184.6</v>
      </c>
    </row>
    <row r="940" spans="2:10" ht="12.75" customHeight="1">
      <c r="B940" s="177" t="s">
        <v>291</v>
      </c>
      <c r="C940" s="117" t="s">
        <v>238</v>
      </c>
      <c r="D940" s="117" t="s">
        <v>242</v>
      </c>
      <c r="E940" s="189" t="s">
        <v>304</v>
      </c>
      <c r="F940" s="111">
        <v>240</v>
      </c>
      <c r="G940" s="117"/>
      <c r="H940" s="163">
        <f t="shared" si="416"/>
        <v>531</v>
      </c>
      <c r="I940" s="163">
        <f t="shared" si="417"/>
        <v>184.6</v>
      </c>
      <c r="J940" s="163">
        <f t="shared" si="418"/>
        <v>184.6</v>
      </c>
    </row>
    <row r="941" spans="2:10" ht="12.75" customHeight="1">
      <c r="B941" s="174" t="s">
        <v>273</v>
      </c>
      <c r="C941" s="117" t="s">
        <v>238</v>
      </c>
      <c r="D941" s="117" t="s">
        <v>242</v>
      </c>
      <c r="E941" s="189" t="s">
        <v>304</v>
      </c>
      <c r="F941" s="117" t="s">
        <v>292</v>
      </c>
      <c r="G941" s="117" t="s">
        <v>297</v>
      </c>
      <c r="H941" s="163">
        <f>'Прил. 8'!I1100</f>
        <v>531</v>
      </c>
      <c r="I941" s="163">
        <f>'Прил. 8'!J1100</f>
        <v>184.6</v>
      </c>
      <c r="J941" s="163">
        <f>'Прил. 8'!K1100</f>
        <v>184.6</v>
      </c>
    </row>
    <row r="942" spans="2:10" ht="12.75" customHeight="1">
      <c r="B942" s="177" t="s">
        <v>293</v>
      </c>
      <c r="C942" s="117" t="s">
        <v>238</v>
      </c>
      <c r="D942" s="117" t="s">
        <v>242</v>
      </c>
      <c r="E942" s="189" t="s">
        <v>304</v>
      </c>
      <c r="F942" s="117" t="s">
        <v>294</v>
      </c>
      <c r="G942" s="117"/>
      <c r="H942" s="163">
        <f aca="true" t="shared" si="419" ref="H942:H943">H943</f>
        <v>13.7</v>
      </c>
      <c r="I942" s="163">
        <f aca="true" t="shared" si="420" ref="I942:I943">I943</f>
        <v>0</v>
      </c>
      <c r="J942" s="163">
        <f aca="true" t="shared" si="421" ref="J942:J943">J943</f>
        <v>0</v>
      </c>
    </row>
    <row r="943" spans="2:10" ht="12.75" customHeight="1">
      <c r="B943" s="177" t="s">
        <v>295</v>
      </c>
      <c r="C943" s="117" t="s">
        <v>238</v>
      </c>
      <c r="D943" s="117" t="s">
        <v>242</v>
      </c>
      <c r="E943" s="189" t="s">
        <v>304</v>
      </c>
      <c r="F943" s="111">
        <v>850</v>
      </c>
      <c r="G943" s="117"/>
      <c r="H943" s="163">
        <f t="shared" si="419"/>
        <v>13.7</v>
      </c>
      <c r="I943" s="163">
        <f t="shared" si="420"/>
        <v>0</v>
      </c>
      <c r="J943" s="163">
        <f t="shared" si="421"/>
        <v>0</v>
      </c>
    </row>
    <row r="944" spans="2:10" ht="14.25" customHeight="1">
      <c r="B944" s="174" t="s">
        <v>273</v>
      </c>
      <c r="C944" s="117" t="s">
        <v>238</v>
      </c>
      <c r="D944" s="117" t="s">
        <v>242</v>
      </c>
      <c r="E944" s="189" t="s">
        <v>304</v>
      </c>
      <c r="F944" s="111">
        <v>850</v>
      </c>
      <c r="G944" s="117" t="s">
        <v>297</v>
      </c>
      <c r="H944" s="163">
        <f>'Прил. 8'!I1103</f>
        <v>13.7</v>
      </c>
      <c r="I944" s="163">
        <f>'Прил. 8'!J1103</f>
        <v>0</v>
      </c>
      <c r="J944" s="163">
        <f>'Прил. 8'!K1103</f>
        <v>0</v>
      </c>
    </row>
    <row r="945" spans="2:10" ht="40.5" customHeight="1">
      <c r="B945" s="171" t="s">
        <v>285</v>
      </c>
      <c r="C945" s="117" t="s">
        <v>238</v>
      </c>
      <c r="D945" s="117" t="s">
        <v>242</v>
      </c>
      <c r="E945" s="189" t="s">
        <v>278</v>
      </c>
      <c r="F945" s="111"/>
      <c r="G945" s="117"/>
      <c r="H945" s="163">
        <f aca="true" t="shared" si="422" ref="H945:H947">H946</f>
        <v>69.4</v>
      </c>
      <c r="I945" s="163">
        <f aca="true" t="shared" si="423" ref="I945:I947">I946</f>
        <v>0</v>
      </c>
      <c r="J945" s="163">
        <f aca="true" t="shared" si="424" ref="J945:J947">J946</f>
        <v>0</v>
      </c>
    </row>
    <row r="946" spans="2:10" ht="41.25" customHeight="1">
      <c r="B946" s="173" t="s">
        <v>281</v>
      </c>
      <c r="C946" s="117" t="s">
        <v>238</v>
      </c>
      <c r="D946" s="117" t="s">
        <v>242</v>
      </c>
      <c r="E946" s="27" t="s">
        <v>286</v>
      </c>
      <c r="F946" s="117" t="s">
        <v>282</v>
      </c>
      <c r="G946" s="117"/>
      <c r="H946" s="118">
        <f t="shared" si="422"/>
        <v>69.4</v>
      </c>
      <c r="I946" s="118">
        <f t="shared" si="423"/>
        <v>0</v>
      </c>
      <c r="J946" s="118">
        <f t="shared" si="424"/>
        <v>0</v>
      </c>
    </row>
    <row r="947" spans="2:10" ht="14.25" customHeight="1">
      <c r="B947" s="174" t="s">
        <v>283</v>
      </c>
      <c r="C947" s="117" t="s">
        <v>238</v>
      </c>
      <c r="D947" s="117" t="s">
        <v>242</v>
      </c>
      <c r="E947" s="27" t="s">
        <v>286</v>
      </c>
      <c r="F947" s="111">
        <v>110</v>
      </c>
      <c r="G947" s="117"/>
      <c r="H947" s="118">
        <f t="shared" si="422"/>
        <v>69.4</v>
      </c>
      <c r="I947" s="118">
        <f t="shared" si="423"/>
        <v>0</v>
      </c>
      <c r="J947" s="118">
        <f t="shared" si="424"/>
        <v>0</v>
      </c>
    </row>
    <row r="948" spans="2:10" ht="14.25" customHeight="1">
      <c r="B948" s="174" t="s">
        <v>274</v>
      </c>
      <c r="C948" s="117" t="s">
        <v>238</v>
      </c>
      <c r="D948" s="117" t="s">
        <v>242</v>
      </c>
      <c r="E948" s="27" t="s">
        <v>286</v>
      </c>
      <c r="F948" s="111">
        <v>110</v>
      </c>
      <c r="G948" s="117" t="s">
        <v>333</v>
      </c>
      <c r="H948" s="118">
        <f>'Прил. 8'!I1106</f>
        <v>69.4</v>
      </c>
      <c r="I948" s="118">
        <f>'Прил. 8'!J1106</f>
        <v>0</v>
      </c>
      <c r="J948" s="118">
        <f>'Прил. 8'!K1106</f>
        <v>0</v>
      </c>
    </row>
    <row r="949" spans="2:10" ht="12.75" customHeight="1" hidden="1">
      <c r="B949" s="176"/>
      <c r="C949" s="117"/>
      <c r="D949" s="117"/>
      <c r="E949" s="189"/>
      <c r="F949" s="117"/>
      <c r="G949" s="117"/>
      <c r="H949" s="163">
        <f>H950+H951</f>
        <v>0</v>
      </c>
      <c r="I949" s="163"/>
      <c r="J949" s="163"/>
    </row>
    <row r="950" spans="2:10" ht="14.25" customHeight="1" hidden="1">
      <c r="B950" s="176"/>
      <c r="C950" s="117"/>
      <c r="D950" s="117"/>
      <c r="E950" s="189"/>
      <c r="F950" s="117"/>
      <c r="G950" s="117" t="s">
        <v>532</v>
      </c>
      <c r="H950" s="163"/>
      <c r="I950" s="163"/>
      <c r="J950" s="163"/>
    </row>
    <row r="951" spans="2:10" ht="14.25" customHeight="1" hidden="1">
      <c r="B951" s="174"/>
      <c r="C951" s="117"/>
      <c r="D951" s="117"/>
      <c r="E951" s="189"/>
      <c r="F951" s="117"/>
      <c r="G951" s="117" t="s">
        <v>297</v>
      </c>
      <c r="H951" s="163"/>
      <c r="I951" s="163"/>
      <c r="J951" s="163"/>
    </row>
    <row r="952" spans="2:10" ht="12.75" customHeight="1" hidden="1">
      <c r="B952" s="177"/>
      <c r="C952" s="117"/>
      <c r="D952" s="117"/>
      <c r="E952" s="189"/>
      <c r="F952" s="117"/>
      <c r="G952" s="117"/>
      <c r="H952" s="163">
        <f>H953</f>
        <v>0</v>
      </c>
      <c r="I952" s="163"/>
      <c r="J952" s="163"/>
    </row>
    <row r="953" spans="2:10" ht="12.75" customHeight="1" hidden="1">
      <c r="B953" s="177"/>
      <c r="C953" s="117"/>
      <c r="D953" s="117"/>
      <c r="E953" s="189"/>
      <c r="F953" s="117"/>
      <c r="G953" s="117"/>
      <c r="H953" s="163">
        <f>H954+H955</f>
        <v>0</v>
      </c>
      <c r="I953" s="163"/>
      <c r="J953" s="163"/>
    </row>
    <row r="954" spans="2:10" ht="14.25" customHeight="1" hidden="1">
      <c r="B954" s="174"/>
      <c r="C954" s="117"/>
      <c r="D954" s="117"/>
      <c r="E954" s="189"/>
      <c r="F954" s="117"/>
      <c r="G954" s="117" t="s">
        <v>532</v>
      </c>
      <c r="H954" s="163"/>
      <c r="I954" s="163"/>
      <c r="J954" s="163"/>
    </row>
    <row r="955" spans="2:10" ht="14.25" customHeight="1" hidden="1">
      <c r="B955" s="174"/>
      <c r="C955" s="117"/>
      <c r="D955" s="117"/>
      <c r="E955" s="189"/>
      <c r="F955" s="117"/>
      <c r="G955" s="117" t="s">
        <v>297</v>
      </c>
      <c r="H955" s="163"/>
      <c r="I955" s="163"/>
      <c r="J955" s="163"/>
    </row>
    <row r="956" spans="2:10" ht="12.75" customHeight="1" hidden="1">
      <c r="B956" s="179"/>
      <c r="C956" s="117"/>
      <c r="D956" s="117"/>
      <c r="E956" s="189"/>
      <c r="F956" s="117"/>
      <c r="G956" s="117"/>
      <c r="H956" s="163">
        <f aca="true" t="shared" si="425" ref="H956:H958">H957</f>
        <v>0</v>
      </c>
      <c r="I956" s="163"/>
      <c r="J956" s="163"/>
    </row>
    <row r="957" spans="2:10" ht="12.75" customHeight="1" hidden="1">
      <c r="B957" s="179"/>
      <c r="C957" s="117"/>
      <c r="D957" s="117"/>
      <c r="E957" s="189"/>
      <c r="F957" s="117"/>
      <c r="G957" s="117"/>
      <c r="H957" s="163">
        <f t="shared" si="425"/>
        <v>0</v>
      </c>
      <c r="I957" s="163"/>
      <c r="J957" s="163"/>
    </row>
    <row r="958" spans="2:10" ht="12.75" customHeight="1" hidden="1">
      <c r="B958" s="177"/>
      <c r="C958" s="117"/>
      <c r="D958" s="117"/>
      <c r="E958" s="189"/>
      <c r="F958" s="117"/>
      <c r="G958" s="117"/>
      <c r="H958" s="163">
        <f t="shared" si="425"/>
        <v>0</v>
      </c>
      <c r="I958" s="163"/>
      <c r="J958" s="163"/>
    </row>
    <row r="959" spans="2:10" ht="12.75" customHeight="1" hidden="1">
      <c r="B959" s="177"/>
      <c r="C959" s="117"/>
      <c r="D959" s="117"/>
      <c r="E959" s="189"/>
      <c r="F959" s="117"/>
      <c r="G959" s="117"/>
      <c r="H959" s="163">
        <f>H960+H961</f>
        <v>0</v>
      </c>
      <c r="I959" s="163"/>
      <c r="J959" s="163"/>
    </row>
    <row r="960" spans="2:10" ht="14.25" customHeight="1" hidden="1">
      <c r="B960" s="174"/>
      <c r="C960" s="117"/>
      <c r="D960" s="117"/>
      <c r="E960" s="189"/>
      <c r="F960" s="117"/>
      <c r="G960" s="117" t="s">
        <v>532</v>
      </c>
      <c r="H960" s="163"/>
      <c r="I960" s="163"/>
      <c r="J960" s="163"/>
    </row>
    <row r="961" spans="2:10" ht="14.25" customHeight="1" hidden="1">
      <c r="B961" s="174"/>
      <c r="C961" s="117"/>
      <c r="D961" s="117"/>
      <c r="E961" s="189"/>
      <c r="F961" s="117"/>
      <c r="G961" s="117">
        <v>2</v>
      </c>
      <c r="H961" s="163"/>
      <c r="I961" s="163"/>
      <c r="J961" s="163"/>
    </row>
    <row r="962" spans="2:10" ht="12.75" customHeight="1" hidden="1">
      <c r="B962" s="179"/>
      <c r="C962" s="117"/>
      <c r="D962" s="117"/>
      <c r="E962" s="189"/>
      <c r="F962" s="117"/>
      <c r="G962" s="117"/>
      <c r="H962" s="163">
        <f>H963</f>
        <v>0</v>
      </c>
      <c r="I962" s="163"/>
      <c r="J962" s="163"/>
    </row>
    <row r="963" spans="2:10" ht="12.75" customHeight="1" hidden="1">
      <c r="B963" s="179"/>
      <c r="C963" s="117"/>
      <c r="D963" s="117"/>
      <c r="E963" s="189"/>
      <c r="F963" s="117"/>
      <c r="G963" s="117"/>
      <c r="H963" s="163">
        <f>H964+H967</f>
        <v>0</v>
      </c>
      <c r="I963" s="163"/>
      <c r="J963" s="163"/>
    </row>
    <row r="964" spans="2:10" ht="12.75" customHeight="1" hidden="1">
      <c r="B964" s="177"/>
      <c r="C964" s="117"/>
      <c r="D964" s="117"/>
      <c r="E964" s="189"/>
      <c r="F964" s="117"/>
      <c r="G964" s="117"/>
      <c r="H964" s="163">
        <f aca="true" t="shared" si="426" ref="H964:H965">H965</f>
        <v>0</v>
      </c>
      <c r="I964" s="163"/>
      <c r="J964" s="163"/>
    </row>
    <row r="965" spans="2:10" ht="12.75" customHeight="1" hidden="1">
      <c r="B965" s="177"/>
      <c r="C965" s="117"/>
      <c r="D965" s="117"/>
      <c r="E965" s="189"/>
      <c r="F965" s="117"/>
      <c r="G965" s="117"/>
      <c r="H965" s="163">
        <f t="shared" si="426"/>
        <v>0</v>
      </c>
      <c r="I965" s="163"/>
      <c r="J965" s="163"/>
    </row>
    <row r="966" spans="2:10" ht="14.25" customHeight="1" hidden="1">
      <c r="B966" s="174"/>
      <c r="C966" s="117"/>
      <c r="D966" s="117"/>
      <c r="E966" s="189"/>
      <c r="F966" s="117"/>
      <c r="G966" s="117" t="s">
        <v>532</v>
      </c>
      <c r="H966" s="163"/>
      <c r="I966" s="163"/>
      <c r="J966" s="163"/>
    </row>
    <row r="967" spans="2:10" ht="12.75" customHeight="1" hidden="1">
      <c r="B967" s="177"/>
      <c r="C967" s="117"/>
      <c r="D967" s="117"/>
      <c r="E967" s="189"/>
      <c r="F967" s="117"/>
      <c r="G967" s="117"/>
      <c r="H967" s="163">
        <f aca="true" t="shared" si="427" ref="H967:H968">H968</f>
        <v>0</v>
      </c>
      <c r="I967" s="163"/>
      <c r="J967" s="163"/>
    </row>
    <row r="968" spans="2:10" ht="12.75" customHeight="1" hidden="1">
      <c r="B968" s="177"/>
      <c r="C968" s="117"/>
      <c r="D968" s="117"/>
      <c r="E968" s="189"/>
      <c r="F968" s="117"/>
      <c r="G968" s="117"/>
      <c r="H968" s="163">
        <f t="shared" si="427"/>
        <v>0</v>
      </c>
      <c r="I968" s="163"/>
      <c r="J968" s="163"/>
    </row>
    <row r="969" spans="2:10" ht="14.25" customHeight="1" hidden="1">
      <c r="B969" s="174"/>
      <c r="C969" s="117"/>
      <c r="D969" s="117"/>
      <c r="E969" s="189"/>
      <c r="F969" s="117"/>
      <c r="G969" s="117" t="s">
        <v>532</v>
      </c>
      <c r="H969" s="163"/>
      <c r="I969" s="163"/>
      <c r="J969" s="163"/>
    </row>
    <row r="970" spans="2:10" ht="12.75" customHeight="1">
      <c r="B970" s="164" t="s">
        <v>243</v>
      </c>
      <c r="C970" s="116" t="s">
        <v>244</v>
      </c>
      <c r="D970" s="116"/>
      <c r="E970" s="116"/>
      <c r="F970" s="116"/>
      <c r="G970" s="116"/>
      <c r="H970" s="162">
        <f>H974+H980+H1014+H1058</f>
        <v>9246.7</v>
      </c>
      <c r="I970" s="162">
        <f>I974+I980+I1014+I1058</f>
        <v>6671.700000000001</v>
      </c>
      <c r="J970" s="162">
        <f>J974+J980+J1014+J1058</f>
        <v>5533.1</v>
      </c>
    </row>
    <row r="971" spans="2:10" ht="12.75" customHeight="1">
      <c r="B971" s="164" t="s">
        <v>273</v>
      </c>
      <c r="C971" s="116"/>
      <c r="D971" s="116"/>
      <c r="E971" s="116"/>
      <c r="F971" s="116"/>
      <c r="G971" s="116" t="s">
        <v>297</v>
      </c>
      <c r="H971" s="162">
        <f>H979+H996+H999+H1020+H1001+H1005</f>
        <v>2549.6</v>
      </c>
      <c r="I971" s="162">
        <f>I979+I996+I999+I1020</f>
        <v>1830.6</v>
      </c>
      <c r="J971" s="162">
        <f>J979+J996+J999+J1020</f>
        <v>1429.4</v>
      </c>
    </row>
    <row r="972" spans="2:10" ht="12.75" customHeight="1">
      <c r="B972" s="164" t="s">
        <v>274</v>
      </c>
      <c r="C972" s="116"/>
      <c r="D972" s="116"/>
      <c r="E972" s="116"/>
      <c r="F972" s="116"/>
      <c r="G972" s="116" t="s">
        <v>333</v>
      </c>
      <c r="H972" s="162">
        <f>H1021+H1031+H1035+H1039+H1041+H1045+H1049+H1053+H1063+H1066+H1057+H1070+H1082+H1085</f>
        <v>5993.900000000001</v>
      </c>
      <c r="I972" s="162">
        <f>I1021+I1031+I1035+I1039+I1041+I1045+I1049+I1053+I1063+I1066</f>
        <v>4131.1</v>
      </c>
      <c r="J972" s="162">
        <f>J1021+J1031+J1035+J1039+J1041+J1045+J1049+J1053+J1063+J1066</f>
        <v>4103.7</v>
      </c>
    </row>
    <row r="973" spans="2:10" ht="12.75" customHeight="1">
      <c r="B973" s="164" t="s">
        <v>275</v>
      </c>
      <c r="C973" s="116"/>
      <c r="D973" s="116"/>
      <c r="E973" s="116"/>
      <c r="F973" s="116"/>
      <c r="G973" s="116" t="s">
        <v>307</v>
      </c>
      <c r="H973" s="162">
        <f>H1027+H1022+H1009+H1013+H1078</f>
        <v>703.2</v>
      </c>
      <c r="I973" s="162">
        <f>I1027+I1022+I1009+I1013</f>
        <v>710</v>
      </c>
      <c r="J973" s="162">
        <f>J1027+J1022+J1009+J1013</f>
        <v>0</v>
      </c>
    </row>
    <row r="974" spans="2:10" ht="12.75" customHeight="1">
      <c r="B974" s="208" t="s">
        <v>245</v>
      </c>
      <c r="C974" s="166" t="s">
        <v>244</v>
      </c>
      <c r="D974" s="166" t="s">
        <v>246</v>
      </c>
      <c r="E974" s="117"/>
      <c r="F974" s="117"/>
      <c r="G974" s="117"/>
      <c r="H974" s="163">
        <f aca="true" t="shared" si="428" ref="H974:H978">H975</f>
        <v>1400</v>
      </c>
      <c r="I974" s="163">
        <f aca="true" t="shared" si="429" ref="I974:I978">I975</f>
        <v>1256.3</v>
      </c>
      <c r="J974" s="163">
        <f aca="true" t="shared" si="430" ref="J974:J978">J975</f>
        <v>854.7</v>
      </c>
    </row>
    <row r="975" spans="2:10" ht="12.75" customHeight="1">
      <c r="B975" s="177" t="s">
        <v>277</v>
      </c>
      <c r="C975" s="117" t="s">
        <v>244</v>
      </c>
      <c r="D975" s="117" t="s">
        <v>246</v>
      </c>
      <c r="E975" s="117" t="s">
        <v>278</v>
      </c>
      <c r="F975" s="117"/>
      <c r="G975" s="117"/>
      <c r="H975" s="163">
        <f t="shared" si="428"/>
        <v>1400</v>
      </c>
      <c r="I975" s="163">
        <f t="shared" si="429"/>
        <v>1256.3</v>
      </c>
      <c r="J975" s="163">
        <f t="shared" si="430"/>
        <v>854.7</v>
      </c>
    </row>
    <row r="976" spans="2:10" ht="27.75" customHeight="1">
      <c r="B976" s="167" t="s">
        <v>174</v>
      </c>
      <c r="C976" s="117" t="s">
        <v>244</v>
      </c>
      <c r="D976" s="117" t="s">
        <v>246</v>
      </c>
      <c r="E976" s="170" t="s">
        <v>558</v>
      </c>
      <c r="F976" s="117"/>
      <c r="G976" s="117"/>
      <c r="H976" s="163">
        <f t="shared" si="428"/>
        <v>1400</v>
      </c>
      <c r="I976" s="163">
        <f t="shared" si="429"/>
        <v>1256.3</v>
      </c>
      <c r="J976" s="163">
        <f t="shared" si="430"/>
        <v>854.7</v>
      </c>
    </row>
    <row r="977" spans="2:10" ht="12.75" customHeight="1">
      <c r="B977" s="174" t="s">
        <v>321</v>
      </c>
      <c r="C977" s="117" t="s">
        <v>244</v>
      </c>
      <c r="D977" s="117" t="s">
        <v>246</v>
      </c>
      <c r="E977" s="170" t="s">
        <v>558</v>
      </c>
      <c r="F977" s="117" t="s">
        <v>320</v>
      </c>
      <c r="G977" s="117"/>
      <c r="H977" s="163">
        <f t="shared" si="428"/>
        <v>1400</v>
      </c>
      <c r="I977" s="163">
        <f t="shared" si="429"/>
        <v>1256.3</v>
      </c>
      <c r="J977" s="163">
        <f t="shared" si="430"/>
        <v>854.7</v>
      </c>
    </row>
    <row r="978" spans="2:10" ht="12.75" customHeight="1">
      <c r="B978" s="174" t="s">
        <v>323</v>
      </c>
      <c r="C978" s="117" t="s">
        <v>244</v>
      </c>
      <c r="D978" s="117" t="s">
        <v>246</v>
      </c>
      <c r="E978" s="170" t="s">
        <v>558</v>
      </c>
      <c r="F978" s="117" t="s">
        <v>322</v>
      </c>
      <c r="G978" s="117"/>
      <c r="H978" s="163">
        <f t="shared" si="428"/>
        <v>1400</v>
      </c>
      <c r="I978" s="163">
        <f t="shared" si="429"/>
        <v>1256.3</v>
      </c>
      <c r="J978" s="163">
        <f t="shared" si="430"/>
        <v>854.7</v>
      </c>
    </row>
    <row r="979" spans="2:10" ht="14.25" customHeight="1">
      <c r="B979" s="174" t="s">
        <v>273</v>
      </c>
      <c r="C979" s="117" t="s">
        <v>244</v>
      </c>
      <c r="D979" s="117" t="s">
        <v>246</v>
      </c>
      <c r="E979" s="170" t="s">
        <v>558</v>
      </c>
      <c r="F979" s="117" t="s">
        <v>322</v>
      </c>
      <c r="G979" s="117">
        <v>2</v>
      </c>
      <c r="H979" s="163">
        <f>'Прил. 8'!I408</f>
        <v>1400</v>
      </c>
      <c r="I979" s="163">
        <f>'Прил. 8'!J408</f>
        <v>1256.3</v>
      </c>
      <c r="J979" s="163">
        <f>'Прил. 8'!K408</f>
        <v>854.7</v>
      </c>
    </row>
    <row r="980" spans="2:10" ht="12.75" customHeight="1">
      <c r="B980" s="208" t="s">
        <v>247</v>
      </c>
      <c r="C980" s="166" t="s">
        <v>244</v>
      </c>
      <c r="D980" s="166" t="s">
        <v>248</v>
      </c>
      <c r="E980" s="170"/>
      <c r="F980" s="117"/>
      <c r="G980" s="117"/>
      <c r="H980" s="163">
        <f>H993+H1006+H1010+H1002</f>
        <v>1304</v>
      </c>
      <c r="I980" s="163">
        <f>I993+I1006+I1010</f>
        <v>860</v>
      </c>
      <c r="J980" s="163">
        <f>J993+J1006+J1010</f>
        <v>150</v>
      </c>
    </row>
    <row r="981" spans="2:10" ht="12.75" customHeight="1" hidden="1">
      <c r="B981" s="250"/>
      <c r="C981" s="117"/>
      <c r="D981" s="117"/>
      <c r="E981" s="189"/>
      <c r="F981" s="117"/>
      <c r="G981" s="117"/>
      <c r="H981" s="163">
        <f aca="true" t="shared" si="431" ref="H981:H985">H982</f>
        <v>0</v>
      </c>
      <c r="I981" s="163"/>
      <c r="J981" s="163"/>
    </row>
    <row r="982" spans="2:10" ht="25.5" customHeight="1" hidden="1">
      <c r="B982" s="174"/>
      <c r="C982" s="117"/>
      <c r="D982" s="117"/>
      <c r="E982" s="189"/>
      <c r="F982" s="117"/>
      <c r="G982" s="117"/>
      <c r="H982" s="163">
        <f t="shared" si="431"/>
        <v>0</v>
      </c>
      <c r="I982" s="163"/>
      <c r="J982" s="163"/>
    </row>
    <row r="983" spans="2:10" ht="12.75" customHeight="1" hidden="1">
      <c r="B983" s="179"/>
      <c r="C983" s="117"/>
      <c r="D983" s="117"/>
      <c r="E983" s="189"/>
      <c r="F983" s="117"/>
      <c r="G983" s="117"/>
      <c r="H983" s="163">
        <f t="shared" si="431"/>
        <v>0</v>
      </c>
      <c r="I983" s="163"/>
      <c r="J983" s="163"/>
    </row>
    <row r="984" spans="2:10" ht="12.75" customHeight="1" hidden="1">
      <c r="B984" s="174"/>
      <c r="C984" s="117"/>
      <c r="D984" s="117"/>
      <c r="E984" s="189"/>
      <c r="F984" s="117"/>
      <c r="G984" s="117"/>
      <c r="H984" s="163">
        <f t="shared" si="431"/>
        <v>0</v>
      </c>
      <c r="I984" s="163"/>
      <c r="J984" s="163"/>
    </row>
    <row r="985" spans="2:10" ht="12.75" customHeight="1" hidden="1">
      <c r="B985" s="174"/>
      <c r="C985" s="117"/>
      <c r="D985" s="117"/>
      <c r="E985" s="189"/>
      <c r="F985" s="117"/>
      <c r="G985" s="117"/>
      <c r="H985" s="163">
        <f t="shared" si="431"/>
        <v>0</v>
      </c>
      <c r="I985" s="163"/>
      <c r="J985" s="163"/>
    </row>
    <row r="986" spans="2:10" ht="14.25" customHeight="1" hidden="1">
      <c r="B986" s="174"/>
      <c r="C986" s="117"/>
      <c r="D986" s="117"/>
      <c r="E986" s="189"/>
      <c r="F986" s="117"/>
      <c r="G986" s="117"/>
      <c r="H986" s="163"/>
      <c r="I986" s="163"/>
      <c r="J986" s="163"/>
    </row>
    <row r="987" spans="2:10" ht="12.75" customHeight="1" hidden="1">
      <c r="B987" s="161"/>
      <c r="C987" s="117"/>
      <c r="D987" s="117"/>
      <c r="E987" s="170"/>
      <c r="F987" s="117"/>
      <c r="G987" s="117"/>
      <c r="H987" s="163">
        <f aca="true" t="shared" si="432" ref="H987:H989">H988</f>
        <v>708</v>
      </c>
      <c r="I987" s="163"/>
      <c r="J987" s="163"/>
    </row>
    <row r="988" spans="2:10" ht="12.75" customHeight="1" hidden="1">
      <c r="B988" s="177"/>
      <c r="C988" s="117"/>
      <c r="D988" s="117"/>
      <c r="E988" s="170"/>
      <c r="F988" s="117"/>
      <c r="G988" s="117"/>
      <c r="H988" s="163">
        <f t="shared" si="432"/>
        <v>708</v>
      </c>
      <c r="I988" s="163"/>
      <c r="J988" s="163"/>
    </row>
    <row r="989" spans="2:10" ht="25.5" customHeight="1" hidden="1">
      <c r="B989" s="174"/>
      <c r="C989" s="117"/>
      <c r="D989" s="117"/>
      <c r="E989" s="170"/>
      <c r="F989" s="117"/>
      <c r="G989" s="117"/>
      <c r="H989" s="163">
        <f t="shared" si="432"/>
        <v>708</v>
      </c>
      <c r="I989" s="163"/>
      <c r="J989" s="163"/>
    </row>
    <row r="990" spans="2:10" ht="12.75" customHeight="1" hidden="1">
      <c r="B990" s="179"/>
      <c r="C990" s="117"/>
      <c r="D990" s="117"/>
      <c r="E990" s="170"/>
      <c r="F990" s="117"/>
      <c r="G990" s="117"/>
      <c r="H990" s="163">
        <f>H991+H994</f>
        <v>708</v>
      </c>
      <c r="I990" s="163"/>
      <c r="J990" s="163"/>
    </row>
    <row r="991" spans="2:10" ht="12.75" customHeight="1" hidden="1">
      <c r="B991" s="177"/>
      <c r="C991" s="117"/>
      <c r="D991" s="117"/>
      <c r="E991" s="170"/>
      <c r="F991" s="117"/>
      <c r="G991" s="117"/>
      <c r="H991" s="163">
        <f aca="true" t="shared" si="433" ref="H991:H993">H992</f>
        <v>354</v>
      </c>
      <c r="I991" s="163"/>
      <c r="J991" s="163"/>
    </row>
    <row r="992" spans="2:10" ht="12.75" customHeight="1" hidden="1">
      <c r="B992" s="177" t="s">
        <v>291</v>
      </c>
      <c r="C992" s="117"/>
      <c r="D992" s="117"/>
      <c r="E992" s="170"/>
      <c r="F992" s="117"/>
      <c r="G992" s="117"/>
      <c r="H992" s="163">
        <f t="shared" si="433"/>
        <v>354</v>
      </c>
      <c r="I992" s="163"/>
      <c r="J992" s="163"/>
    </row>
    <row r="993" spans="2:10" ht="14.25" customHeight="1">
      <c r="B993" s="177" t="s">
        <v>277</v>
      </c>
      <c r="C993" s="117" t="s">
        <v>244</v>
      </c>
      <c r="D993" s="117" t="s">
        <v>248</v>
      </c>
      <c r="E993" s="170" t="s">
        <v>278</v>
      </c>
      <c r="F993" s="117"/>
      <c r="G993" s="117"/>
      <c r="H993" s="163">
        <f t="shared" si="433"/>
        <v>354</v>
      </c>
      <c r="I993" s="163">
        <f>I994</f>
        <v>150</v>
      </c>
      <c r="J993" s="163">
        <f>J994</f>
        <v>150</v>
      </c>
    </row>
    <row r="994" spans="2:10" ht="12.75" customHeight="1">
      <c r="B994" s="174" t="s">
        <v>321</v>
      </c>
      <c r="C994" s="117" t="s">
        <v>244</v>
      </c>
      <c r="D994" s="117" t="s">
        <v>248</v>
      </c>
      <c r="E994" s="170" t="s">
        <v>559</v>
      </c>
      <c r="F994" s="117" t="s">
        <v>320</v>
      </c>
      <c r="G994" s="117"/>
      <c r="H994" s="163">
        <f>H995+H997+H1000</f>
        <v>354</v>
      </c>
      <c r="I994" s="163">
        <f>I995+I997</f>
        <v>150</v>
      </c>
      <c r="J994" s="163">
        <f>J995+J997</f>
        <v>150</v>
      </c>
    </row>
    <row r="995" spans="2:10" ht="12.75" customHeight="1">
      <c r="B995" s="174" t="s">
        <v>323</v>
      </c>
      <c r="C995" s="117" t="s">
        <v>244</v>
      </c>
      <c r="D995" s="117" t="s">
        <v>248</v>
      </c>
      <c r="E995" s="170" t="s">
        <v>559</v>
      </c>
      <c r="F995" s="117" t="s">
        <v>322</v>
      </c>
      <c r="G995" s="117"/>
      <c r="H995" s="163">
        <f>H996</f>
        <v>206</v>
      </c>
      <c r="I995" s="163">
        <f>I996</f>
        <v>90</v>
      </c>
      <c r="J995" s="163">
        <f>J996</f>
        <v>90</v>
      </c>
    </row>
    <row r="996" spans="2:10" ht="14.25" customHeight="1">
      <c r="B996" s="174" t="s">
        <v>273</v>
      </c>
      <c r="C996" s="117" t="s">
        <v>244</v>
      </c>
      <c r="D996" s="117" t="s">
        <v>248</v>
      </c>
      <c r="E996" s="170" t="s">
        <v>559</v>
      </c>
      <c r="F996" s="117" t="s">
        <v>322</v>
      </c>
      <c r="G996" s="117">
        <v>2</v>
      </c>
      <c r="H996" s="163">
        <f>'Прил. 8'!I425+'Прил. 8'!I980</f>
        <v>206</v>
      </c>
      <c r="I996" s="163">
        <f>'Прил. 8'!J425+'Прил. 8'!J980</f>
        <v>90</v>
      </c>
      <c r="J996" s="163">
        <f>'Прил. 8'!K425+'Прил. 8'!K980</f>
        <v>90</v>
      </c>
    </row>
    <row r="997" spans="2:10" ht="14.25" customHeight="1">
      <c r="B997" s="174" t="s">
        <v>560</v>
      </c>
      <c r="C997" s="117" t="s">
        <v>244</v>
      </c>
      <c r="D997" s="117" t="s">
        <v>248</v>
      </c>
      <c r="E997" s="170" t="s">
        <v>559</v>
      </c>
      <c r="F997" s="117" t="s">
        <v>561</v>
      </c>
      <c r="G997" s="117"/>
      <c r="H997" s="163">
        <f aca="true" t="shared" si="434" ref="H997:H998">H998</f>
        <v>48</v>
      </c>
      <c r="I997" s="163">
        <f aca="true" t="shared" si="435" ref="I997:I998">I998</f>
        <v>60</v>
      </c>
      <c r="J997" s="163">
        <f aca="true" t="shared" si="436" ref="J997:J998">J998</f>
        <v>60</v>
      </c>
    </row>
    <row r="998" spans="2:10" ht="14.25" customHeight="1">
      <c r="B998" s="174" t="s">
        <v>323</v>
      </c>
      <c r="C998" s="117" t="s">
        <v>244</v>
      </c>
      <c r="D998" s="117" t="s">
        <v>248</v>
      </c>
      <c r="E998" s="170" t="s">
        <v>559</v>
      </c>
      <c r="F998" s="117" t="s">
        <v>561</v>
      </c>
      <c r="G998" s="117"/>
      <c r="H998" s="163">
        <f t="shared" si="434"/>
        <v>48</v>
      </c>
      <c r="I998" s="163">
        <f t="shared" si="435"/>
        <v>60</v>
      </c>
      <c r="J998" s="163">
        <f t="shared" si="436"/>
        <v>60</v>
      </c>
    </row>
    <row r="999" spans="2:10" ht="14.25" customHeight="1">
      <c r="B999" s="174" t="s">
        <v>273</v>
      </c>
      <c r="C999" s="117" t="s">
        <v>244</v>
      </c>
      <c r="D999" s="117" t="s">
        <v>248</v>
      </c>
      <c r="E999" s="170" t="s">
        <v>559</v>
      </c>
      <c r="F999" s="117" t="s">
        <v>561</v>
      </c>
      <c r="G999" s="117" t="s">
        <v>297</v>
      </c>
      <c r="H999" s="163">
        <f>'Прил. 8'!I428</f>
        <v>48</v>
      </c>
      <c r="I999" s="163">
        <f>'Прил. 8'!J428</f>
        <v>60</v>
      </c>
      <c r="J999" s="163">
        <f>'Прил. 8'!K428</f>
        <v>60</v>
      </c>
    </row>
    <row r="1000" spans="2:10" ht="14.25" customHeight="1">
      <c r="B1000" s="174" t="s">
        <v>344</v>
      </c>
      <c r="C1000" s="117" t="s">
        <v>244</v>
      </c>
      <c r="D1000" s="117" t="s">
        <v>248</v>
      </c>
      <c r="E1000" s="170" t="s">
        <v>559</v>
      </c>
      <c r="F1000" s="117" t="s">
        <v>562</v>
      </c>
      <c r="G1000" s="117"/>
      <c r="H1000" s="163">
        <f>H1001</f>
        <v>100</v>
      </c>
      <c r="I1000" s="163">
        <f>I1001</f>
        <v>0</v>
      </c>
      <c r="J1000" s="163">
        <f>J1001</f>
        <v>0</v>
      </c>
    </row>
    <row r="1001" spans="2:10" ht="14.25" customHeight="1">
      <c r="B1001" s="174" t="s">
        <v>273</v>
      </c>
      <c r="C1001" s="117" t="s">
        <v>244</v>
      </c>
      <c r="D1001" s="117" t="s">
        <v>248</v>
      </c>
      <c r="E1001" s="170" t="s">
        <v>559</v>
      </c>
      <c r="F1001" s="117" t="s">
        <v>562</v>
      </c>
      <c r="G1001" s="117" t="s">
        <v>297</v>
      </c>
      <c r="H1001" s="163">
        <f>'Прил. 8'!I430</f>
        <v>100</v>
      </c>
      <c r="I1001" s="163"/>
      <c r="J1001" s="163"/>
    </row>
    <row r="1002" spans="2:10" ht="45" customHeight="1">
      <c r="B1002" s="261" t="s">
        <v>563</v>
      </c>
      <c r="C1002" s="262" t="s">
        <v>244</v>
      </c>
      <c r="D1002" s="262" t="s">
        <v>248</v>
      </c>
      <c r="E1002" s="263" t="s">
        <v>564</v>
      </c>
      <c r="F1002" s="262"/>
      <c r="G1002" s="262"/>
      <c r="H1002" s="203">
        <f aca="true" t="shared" si="437" ref="H1002:H1004">H1003</f>
        <v>500</v>
      </c>
      <c r="I1002" s="203">
        <f aca="true" t="shared" si="438" ref="I1002:I1004">I1003</f>
        <v>0</v>
      </c>
      <c r="J1002" s="203">
        <f aca="true" t="shared" si="439" ref="J1002:J1004">J1003</f>
        <v>0</v>
      </c>
    </row>
    <row r="1003" spans="2:10" ht="14.25" customHeight="1">
      <c r="B1003" s="261" t="s">
        <v>321</v>
      </c>
      <c r="C1003" s="262" t="s">
        <v>244</v>
      </c>
      <c r="D1003" s="262" t="s">
        <v>248</v>
      </c>
      <c r="E1003" s="263" t="s">
        <v>564</v>
      </c>
      <c r="F1003" s="262" t="s">
        <v>320</v>
      </c>
      <c r="G1003" s="262"/>
      <c r="H1003" s="203">
        <f t="shared" si="437"/>
        <v>500</v>
      </c>
      <c r="I1003" s="203">
        <f t="shared" si="438"/>
        <v>0</v>
      </c>
      <c r="J1003" s="203">
        <f t="shared" si="439"/>
        <v>0</v>
      </c>
    </row>
    <row r="1004" spans="2:10" ht="14.25" customHeight="1">
      <c r="B1004" s="261" t="s">
        <v>344</v>
      </c>
      <c r="C1004" s="262" t="s">
        <v>244</v>
      </c>
      <c r="D1004" s="262" t="s">
        <v>248</v>
      </c>
      <c r="E1004" s="263" t="s">
        <v>564</v>
      </c>
      <c r="F1004" s="262" t="s">
        <v>562</v>
      </c>
      <c r="G1004" s="262"/>
      <c r="H1004" s="203">
        <f t="shared" si="437"/>
        <v>500</v>
      </c>
      <c r="I1004" s="203">
        <f t="shared" si="438"/>
        <v>0</v>
      </c>
      <c r="J1004" s="203">
        <f t="shared" si="439"/>
        <v>0</v>
      </c>
    </row>
    <row r="1005" spans="2:10" ht="14.25" customHeight="1">
      <c r="B1005" s="261" t="s">
        <v>273</v>
      </c>
      <c r="C1005" s="262" t="s">
        <v>244</v>
      </c>
      <c r="D1005" s="262" t="s">
        <v>248</v>
      </c>
      <c r="E1005" s="263" t="s">
        <v>564</v>
      </c>
      <c r="F1005" s="262" t="s">
        <v>562</v>
      </c>
      <c r="G1005" s="262" t="s">
        <v>297</v>
      </c>
      <c r="H1005" s="203">
        <f>'Прил. 8'!I438</f>
        <v>500</v>
      </c>
      <c r="I1005" s="203"/>
      <c r="J1005" s="203"/>
    </row>
    <row r="1006" spans="2:10" ht="53.25" customHeight="1">
      <c r="B1006" s="167" t="s">
        <v>565</v>
      </c>
      <c r="C1006" s="117" t="s">
        <v>244</v>
      </c>
      <c r="D1006" s="117" t="s">
        <v>248</v>
      </c>
      <c r="E1006" s="172" t="s">
        <v>566</v>
      </c>
      <c r="F1006" s="117"/>
      <c r="G1006" s="117"/>
      <c r="H1006" s="118">
        <f aca="true" t="shared" si="440" ref="H1006:H1008">H1007</f>
        <v>0</v>
      </c>
      <c r="I1006" s="118">
        <f aca="true" t="shared" si="441" ref="I1006:I1008">I1007</f>
        <v>0</v>
      </c>
      <c r="J1006" s="118">
        <f aca="true" t="shared" si="442" ref="J1006:J1008">J1007</f>
        <v>0</v>
      </c>
    </row>
    <row r="1007" spans="2:10" ht="14.25" customHeight="1">
      <c r="B1007" s="174" t="s">
        <v>321</v>
      </c>
      <c r="C1007" s="117" t="s">
        <v>244</v>
      </c>
      <c r="D1007" s="117" t="s">
        <v>248</v>
      </c>
      <c r="E1007" s="172" t="s">
        <v>566</v>
      </c>
      <c r="F1007" s="117" t="s">
        <v>320</v>
      </c>
      <c r="G1007" s="117"/>
      <c r="H1007" s="118">
        <f t="shared" si="440"/>
        <v>0</v>
      </c>
      <c r="I1007" s="118">
        <f t="shared" si="441"/>
        <v>0</v>
      </c>
      <c r="J1007" s="118">
        <f t="shared" si="442"/>
        <v>0</v>
      </c>
    </row>
    <row r="1008" spans="2:10" ht="14.25" customHeight="1">
      <c r="B1008" s="174" t="s">
        <v>323</v>
      </c>
      <c r="C1008" s="117" t="s">
        <v>244</v>
      </c>
      <c r="D1008" s="117" t="s">
        <v>248</v>
      </c>
      <c r="E1008" s="172" t="s">
        <v>566</v>
      </c>
      <c r="F1008" s="117" t="s">
        <v>322</v>
      </c>
      <c r="G1008" s="117"/>
      <c r="H1008" s="118">
        <f t="shared" si="440"/>
        <v>0</v>
      </c>
      <c r="I1008" s="118">
        <f t="shared" si="441"/>
        <v>0</v>
      </c>
      <c r="J1008" s="118">
        <f t="shared" si="442"/>
        <v>0</v>
      </c>
    </row>
    <row r="1009" spans="2:10" ht="14.25" customHeight="1">
      <c r="B1009" s="174" t="s">
        <v>275</v>
      </c>
      <c r="C1009" s="117" t="s">
        <v>244</v>
      </c>
      <c r="D1009" s="117" t="s">
        <v>248</v>
      </c>
      <c r="E1009" s="172" t="s">
        <v>566</v>
      </c>
      <c r="F1009" s="117" t="s">
        <v>322</v>
      </c>
      <c r="G1009" s="117" t="s">
        <v>307</v>
      </c>
      <c r="H1009" s="118"/>
      <c r="I1009" s="118"/>
      <c r="J1009" s="118"/>
    </row>
    <row r="1010" spans="2:10" ht="28.5" customHeight="1">
      <c r="B1010" s="167" t="s">
        <v>567</v>
      </c>
      <c r="C1010" s="117" t="s">
        <v>244</v>
      </c>
      <c r="D1010" s="117" t="s">
        <v>248</v>
      </c>
      <c r="E1010" s="172" t="s">
        <v>568</v>
      </c>
      <c r="F1010" s="117"/>
      <c r="G1010" s="117"/>
      <c r="H1010" s="118">
        <f aca="true" t="shared" si="443" ref="H1010:H1012">H1011</f>
        <v>450</v>
      </c>
      <c r="I1010" s="118">
        <f aca="true" t="shared" si="444" ref="I1010:I1012">I1011</f>
        <v>710</v>
      </c>
      <c r="J1010" s="118">
        <f aca="true" t="shared" si="445" ref="J1010:J1012">J1011</f>
        <v>0</v>
      </c>
    </row>
    <row r="1011" spans="2:10" ht="14.25" customHeight="1">
      <c r="B1011" s="174" t="s">
        <v>321</v>
      </c>
      <c r="C1011" s="117" t="s">
        <v>244</v>
      </c>
      <c r="D1011" s="117" t="s">
        <v>248</v>
      </c>
      <c r="E1011" s="172" t="s">
        <v>568</v>
      </c>
      <c r="F1011" s="117" t="s">
        <v>320</v>
      </c>
      <c r="G1011" s="117"/>
      <c r="H1011" s="118">
        <f t="shared" si="443"/>
        <v>450</v>
      </c>
      <c r="I1011" s="118">
        <f t="shared" si="444"/>
        <v>710</v>
      </c>
      <c r="J1011" s="118">
        <f t="shared" si="445"/>
        <v>0</v>
      </c>
    </row>
    <row r="1012" spans="2:10" ht="14.25" customHeight="1">
      <c r="B1012" s="174" t="s">
        <v>323</v>
      </c>
      <c r="C1012" s="117" t="s">
        <v>244</v>
      </c>
      <c r="D1012" s="117" t="s">
        <v>248</v>
      </c>
      <c r="E1012" s="172" t="s">
        <v>568</v>
      </c>
      <c r="F1012" s="117" t="s">
        <v>322</v>
      </c>
      <c r="G1012" s="117"/>
      <c r="H1012" s="118">
        <f t="shared" si="443"/>
        <v>450</v>
      </c>
      <c r="I1012" s="118">
        <f t="shared" si="444"/>
        <v>710</v>
      </c>
      <c r="J1012" s="118">
        <f t="shared" si="445"/>
        <v>0</v>
      </c>
    </row>
    <row r="1013" spans="2:10" ht="14.25" customHeight="1">
      <c r="B1013" s="174" t="s">
        <v>275</v>
      </c>
      <c r="C1013" s="117" t="s">
        <v>244</v>
      </c>
      <c r="D1013" s="117" t="s">
        <v>248</v>
      </c>
      <c r="E1013" s="172" t="s">
        <v>568</v>
      </c>
      <c r="F1013" s="117" t="s">
        <v>322</v>
      </c>
      <c r="G1013" s="117" t="s">
        <v>307</v>
      </c>
      <c r="H1013" s="118">
        <f>'Прил. 8'!I442</f>
        <v>450</v>
      </c>
      <c r="I1013" s="118">
        <f>'Прил. 8'!J442</f>
        <v>710</v>
      </c>
      <c r="J1013" s="118">
        <f>'Прил. 8'!K442</f>
        <v>0</v>
      </c>
    </row>
    <row r="1014" spans="2:10" ht="12.75" customHeight="1">
      <c r="B1014" s="208" t="s">
        <v>249</v>
      </c>
      <c r="C1014" s="166" t="s">
        <v>244</v>
      </c>
      <c r="D1014" s="166" t="s">
        <v>250</v>
      </c>
      <c r="E1014" s="117"/>
      <c r="F1014" s="117"/>
      <c r="G1014" s="117"/>
      <c r="H1014" s="163">
        <f>H1015+H1023</f>
        <v>4760.6</v>
      </c>
      <c r="I1014" s="163">
        <f>I1015+I1023</f>
        <v>3232.9</v>
      </c>
      <c r="J1014" s="163">
        <f>J1015+J1023</f>
        <v>3205.9</v>
      </c>
    </row>
    <row r="1015" spans="2:10" ht="12.75" customHeight="1">
      <c r="B1015" s="161" t="s">
        <v>569</v>
      </c>
      <c r="C1015" s="175">
        <v>1000</v>
      </c>
      <c r="D1015" s="175">
        <v>1004</v>
      </c>
      <c r="E1015" s="170" t="s">
        <v>570</v>
      </c>
      <c r="F1015" s="117"/>
      <c r="G1015" s="117"/>
      <c r="H1015" s="163">
        <f aca="true" t="shared" si="446" ref="H1015:H1018">H1016</f>
        <v>579.6</v>
      </c>
      <c r="I1015" s="163">
        <f aca="true" t="shared" si="447" ref="I1015:I1018">I1016</f>
        <v>579.6</v>
      </c>
      <c r="J1015" s="163">
        <f aca="true" t="shared" si="448" ref="J1015:J1018">J1016</f>
        <v>579.6</v>
      </c>
    </row>
    <row r="1016" spans="2:10" ht="27.75" customHeight="1">
      <c r="B1016" s="264" t="s">
        <v>571</v>
      </c>
      <c r="C1016" s="175">
        <v>1000</v>
      </c>
      <c r="D1016" s="175">
        <v>1004</v>
      </c>
      <c r="E1016" s="213" t="s">
        <v>570</v>
      </c>
      <c r="F1016" s="117"/>
      <c r="G1016" s="117"/>
      <c r="H1016" s="163">
        <f t="shared" si="446"/>
        <v>579.6</v>
      </c>
      <c r="I1016" s="163">
        <f t="shared" si="447"/>
        <v>579.6</v>
      </c>
      <c r="J1016" s="163">
        <f t="shared" si="448"/>
        <v>579.6</v>
      </c>
    </row>
    <row r="1017" spans="2:10" ht="12.75" customHeight="1">
      <c r="B1017" s="241" t="s">
        <v>572</v>
      </c>
      <c r="C1017" s="175">
        <v>1000</v>
      </c>
      <c r="D1017" s="175">
        <v>1004</v>
      </c>
      <c r="E1017" s="213" t="s">
        <v>573</v>
      </c>
      <c r="F1017" s="117"/>
      <c r="G1017" s="117"/>
      <c r="H1017" s="163">
        <f t="shared" si="446"/>
        <v>579.6</v>
      </c>
      <c r="I1017" s="163">
        <f t="shared" si="447"/>
        <v>579.6</v>
      </c>
      <c r="J1017" s="163">
        <f t="shared" si="448"/>
        <v>579.6</v>
      </c>
    </row>
    <row r="1018" spans="2:10" ht="12.75" customHeight="1">
      <c r="B1018" s="174" t="s">
        <v>321</v>
      </c>
      <c r="C1018" s="175">
        <v>1000</v>
      </c>
      <c r="D1018" s="175">
        <v>1004</v>
      </c>
      <c r="E1018" s="213" t="s">
        <v>573</v>
      </c>
      <c r="F1018" s="117" t="s">
        <v>320</v>
      </c>
      <c r="G1018" s="117"/>
      <c r="H1018" s="163">
        <f t="shared" si="446"/>
        <v>579.6</v>
      </c>
      <c r="I1018" s="163">
        <f t="shared" si="447"/>
        <v>579.6</v>
      </c>
      <c r="J1018" s="163">
        <f t="shared" si="448"/>
        <v>579.6</v>
      </c>
    </row>
    <row r="1019" spans="2:10" ht="12.75" customHeight="1">
      <c r="B1019" s="174" t="s">
        <v>323</v>
      </c>
      <c r="C1019" s="175">
        <v>1000</v>
      </c>
      <c r="D1019" s="175">
        <v>1004</v>
      </c>
      <c r="E1019" s="213" t="s">
        <v>573</v>
      </c>
      <c r="F1019" s="117" t="s">
        <v>322</v>
      </c>
      <c r="G1019" s="117"/>
      <c r="H1019" s="163">
        <f>H1020+H1021+H1022</f>
        <v>579.6</v>
      </c>
      <c r="I1019" s="163">
        <f>I1020+I1021+I1022</f>
        <v>579.6</v>
      </c>
      <c r="J1019" s="163">
        <f>J1020+J1021+J1022</f>
        <v>579.6</v>
      </c>
    </row>
    <row r="1020" spans="2:10" ht="14.25" customHeight="1">
      <c r="B1020" s="174" t="s">
        <v>273</v>
      </c>
      <c r="C1020" s="175">
        <v>1000</v>
      </c>
      <c r="D1020" s="175">
        <v>1004</v>
      </c>
      <c r="E1020" s="213" t="s">
        <v>573</v>
      </c>
      <c r="F1020" s="117" t="s">
        <v>322</v>
      </c>
      <c r="G1020" s="117" t="s">
        <v>297</v>
      </c>
      <c r="H1020" s="163">
        <f>'Прил. 8'!I467</f>
        <v>295.6</v>
      </c>
      <c r="I1020" s="163">
        <f>'Прил. 8'!J467</f>
        <v>424.3</v>
      </c>
      <c r="J1020" s="163">
        <f>'Прил. 8'!K467</f>
        <v>424.7</v>
      </c>
    </row>
    <row r="1021" spans="2:10" ht="14.25" customHeight="1">
      <c r="B1021" s="174" t="s">
        <v>274</v>
      </c>
      <c r="C1021" s="175">
        <v>1000</v>
      </c>
      <c r="D1021" s="175">
        <v>1004</v>
      </c>
      <c r="E1021" s="213" t="s">
        <v>573</v>
      </c>
      <c r="F1021" s="117" t="s">
        <v>322</v>
      </c>
      <c r="G1021" s="117" t="s">
        <v>333</v>
      </c>
      <c r="H1021" s="163">
        <f>'Прил. 8'!I468</f>
        <v>284</v>
      </c>
      <c r="I1021" s="163">
        <f>'Прил. 8'!J468</f>
        <v>155.3</v>
      </c>
      <c r="J1021" s="163">
        <f>'Прил. 8'!K468</f>
        <v>154.9</v>
      </c>
    </row>
    <row r="1022" spans="2:10" ht="14.25" customHeight="1">
      <c r="B1022" s="174" t="s">
        <v>275</v>
      </c>
      <c r="C1022" s="175">
        <v>1000</v>
      </c>
      <c r="D1022" s="175">
        <v>1004</v>
      </c>
      <c r="E1022" s="213" t="s">
        <v>573</v>
      </c>
      <c r="F1022" s="117" t="s">
        <v>322</v>
      </c>
      <c r="G1022" s="117" t="s">
        <v>307</v>
      </c>
      <c r="H1022" s="163"/>
      <c r="I1022" s="163"/>
      <c r="J1022" s="163"/>
    </row>
    <row r="1023" spans="2:10" ht="15.75" customHeight="1">
      <c r="B1023" s="265" t="s">
        <v>277</v>
      </c>
      <c r="C1023" s="175">
        <v>1000</v>
      </c>
      <c r="D1023" s="175">
        <v>1004</v>
      </c>
      <c r="E1023" s="175" t="s">
        <v>278</v>
      </c>
      <c r="F1023" s="116"/>
      <c r="G1023" s="116"/>
      <c r="H1023" s="163">
        <f>H1024+H1028+H1032+H1036+H1042+H1046+H1050</f>
        <v>4181</v>
      </c>
      <c r="I1023" s="163">
        <f>I1024+I1028+I1032+I1036+I1042+I1046+I1050</f>
        <v>2653.3</v>
      </c>
      <c r="J1023" s="163">
        <f>J1024+J1028+J1032+J1036+J1042+J1046+J1050</f>
        <v>2626.3</v>
      </c>
    </row>
    <row r="1024" spans="2:10" ht="27.75" customHeight="1" hidden="1">
      <c r="B1024" s="179" t="s">
        <v>175</v>
      </c>
      <c r="C1024" s="175">
        <v>1000</v>
      </c>
      <c r="D1024" s="175">
        <v>1004</v>
      </c>
      <c r="E1024" s="266" t="s">
        <v>574</v>
      </c>
      <c r="F1024" s="116"/>
      <c r="G1024" s="116"/>
      <c r="H1024" s="163">
        <f aca="true" t="shared" si="449" ref="H1024:H1026">H1025</f>
        <v>0</v>
      </c>
      <c r="I1024" s="163">
        <f aca="true" t="shared" si="450" ref="I1024:I1026">I1025</f>
        <v>0</v>
      </c>
      <c r="J1024" s="163">
        <f aca="true" t="shared" si="451" ref="J1024:J1026">J1025</f>
        <v>0</v>
      </c>
    </row>
    <row r="1025" spans="2:10" ht="12.75" customHeight="1" hidden="1">
      <c r="B1025" s="174" t="s">
        <v>321</v>
      </c>
      <c r="C1025" s="175">
        <v>1000</v>
      </c>
      <c r="D1025" s="175">
        <v>1004</v>
      </c>
      <c r="E1025" s="266" t="s">
        <v>574</v>
      </c>
      <c r="F1025" s="117" t="s">
        <v>320</v>
      </c>
      <c r="G1025" s="116"/>
      <c r="H1025" s="163">
        <f t="shared" si="449"/>
        <v>0</v>
      </c>
      <c r="I1025" s="163">
        <f t="shared" si="450"/>
        <v>0</v>
      </c>
      <c r="J1025" s="163">
        <f t="shared" si="451"/>
        <v>0</v>
      </c>
    </row>
    <row r="1026" spans="2:10" ht="12.75" customHeight="1" hidden="1">
      <c r="B1026" s="174" t="s">
        <v>575</v>
      </c>
      <c r="C1026" s="175">
        <v>1000</v>
      </c>
      <c r="D1026" s="175">
        <v>1004</v>
      </c>
      <c r="E1026" s="266" t="s">
        <v>574</v>
      </c>
      <c r="F1026" s="117" t="s">
        <v>576</v>
      </c>
      <c r="G1026" s="117"/>
      <c r="H1026" s="163">
        <f t="shared" si="449"/>
        <v>0</v>
      </c>
      <c r="I1026" s="163">
        <f t="shared" si="450"/>
        <v>0</v>
      </c>
      <c r="J1026" s="163">
        <f t="shared" si="451"/>
        <v>0</v>
      </c>
    </row>
    <row r="1027" spans="2:10" ht="14.25" customHeight="1" hidden="1">
      <c r="B1027" s="174" t="s">
        <v>275</v>
      </c>
      <c r="C1027" s="175">
        <v>1000</v>
      </c>
      <c r="D1027" s="175">
        <v>1004</v>
      </c>
      <c r="E1027" s="266" t="s">
        <v>574</v>
      </c>
      <c r="F1027" s="117" t="s">
        <v>576</v>
      </c>
      <c r="G1027" s="117" t="s">
        <v>307</v>
      </c>
      <c r="H1027" s="163">
        <f>'Прил. 8'!I448</f>
        <v>0</v>
      </c>
      <c r="I1027" s="163">
        <f>'Прил. 8'!J448</f>
        <v>0</v>
      </c>
      <c r="J1027" s="163">
        <f>'Прил. 8'!K448</f>
        <v>0</v>
      </c>
    </row>
    <row r="1028" spans="2:10" ht="40.5" customHeight="1">
      <c r="B1028" s="169" t="s">
        <v>577</v>
      </c>
      <c r="C1028" s="175">
        <v>1000</v>
      </c>
      <c r="D1028" s="175">
        <v>1004</v>
      </c>
      <c r="E1028" s="170" t="s">
        <v>578</v>
      </c>
      <c r="F1028" s="116"/>
      <c r="G1028" s="116"/>
      <c r="H1028" s="163">
        <f aca="true" t="shared" si="452" ref="H1028:H1030">H1029</f>
        <v>467.3</v>
      </c>
      <c r="I1028" s="163">
        <f aca="true" t="shared" si="453" ref="I1028:I1030">I1029</f>
        <v>536.6</v>
      </c>
      <c r="J1028" s="163">
        <f aca="true" t="shared" si="454" ref="J1028:J1030">J1029</f>
        <v>509.6</v>
      </c>
    </row>
    <row r="1029" spans="2:10" ht="12.75" customHeight="1">
      <c r="B1029" s="174" t="s">
        <v>321</v>
      </c>
      <c r="C1029" s="175">
        <v>1000</v>
      </c>
      <c r="D1029" s="175">
        <v>1004</v>
      </c>
      <c r="E1029" s="170" t="s">
        <v>578</v>
      </c>
      <c r="F1029" s="117" t="s">
        <v>320</v>
      </c>
      <c r="G1029" s="116"/>
      <c r="H1029" s="163">
        <f t="shared" si="452"/>
        <v>467.3</v>
      </c>
      <c r="I1029" s="163">
        <f t="shared" si="453"/>
        <v>536.6</v>
      </c>
      <c r="J1029" s="163">
        <f t="shared" si="454"/>
        <v>509.6</v>
      </c>
    </row>
    <row r="1030" spans="2:10" ht="12.75" customHeight="1">
      <c r="B1030" s="174" t="s">
        <v>323</v>
      </c>
      <c r="C1030" s="175">
        <v>1000</v>
      </c>
      <c r="D1030" s="175">
        <v>1004</v>
      </c>
      <c r="E1030" s="170" t="s">
        <v>578</v>
      </c>
      <c r="F1030" s="117" t="s">
        <v>322</v>
      </c>
      <c r="G1030" s="116"/>
      <c r="H1030" s="163">
        <f t="shared" si="452"/>
        <v>467.3</v>
      </c>
      <c r="I1030" s="163">
        <f t="shared" si="453"/>
        <v>536.6</v>
      </c>
      <c r="J1030" s="163">
        <f t="shared" si="454"/>
        <v>509.6</v>
      </c>
    </row>
    <row r="1031" spans="2:10" ht="14.25" customHeight="1">
      <c r="B1031" s="174" t="s">
        <v>274</v>
      </c>
      <c r="C1031" s="175">
        <v>1000</v>
      </c>
      <c r="D1031" s="175">
        <v>1004</v>
      </c>
      <c r="E1031" s="170" t="s">
        <v>578</v>
      </c>
      <c r="F1031" s="117" t="s">
        <v>322</v>
      </c>
      <c r="G1031" s="117">
        <v>3</v>
      </c>
      <c r="H1031" s="163">
        <f>'Прил. 8'!I992</f>
        <v>467.3</v>
      </c>
      <c r="I1031" s="163">
        <f>'Прил. 8'!J992</f>
        <v>536.6</v>
      </c>
      <c r="J1031" s="163">
        <f>'Прил. 8'!K992</f>
        <v>509.6</v>
      </c>
    </row>
    <row r="1032" spans="2:10" ht="91.5" customHeight="1" hidden="1">
      <c r="B1032" s="176" t="s">
        <v>176</v>
      </c>
      <c r="C1032" s="175">
        <v>1000</v>
      </c>
      <c r="D1032" s="175">
        <v>1004</v>
      </c>
      <c r="E1032" s="170" t="s">
        <v>278</v>
      </c>
      <c r="F1032" s="117"/>
      <c r="G1032" s="117"/>
      <c r="H1032" s="163">
        <f aca="true" t="shared" si="455" ref="H1032:H1034">H1033</f>
        <v>0</v>
      </c>
      <c r="I1032" s="163">
        <f aca="true" t="shared" si="456" ref="I1032:I1034">I1033</f>
        <v>0</v>
      </c>
      <c r="J1032" s="163">
        <f aca="true" t="shared" si="457" ref="J1032:J1034">J1033</f>
        <v>0</v>
      </c>
    </row>
    <row r="1033" spans="2:10" ht="14.25" customHeight="1" hidden="1">
      <c r="B1033" s="174" t="s">
        <v>321</v>
      </c>
      <c r="C1033" s="175">
        <v>1000</v>
      </c>
      <c r="D1033" s="175">
        <v>1004</v>
      </c>
      <c r="E1033" s="170" t="s">
        <v>579</v>
      </c>
      <c r="F1033" s="117" t="s">
        <v>320</v>
      </c>
      <c r="G1033" s="117"/>
      <c r="H1033" s="163">
        <f t="shared" si="455"/>
        <v>0</v>
      </c>
      <c r="I1033" s="163">
        <f t="shared" si="456"/>
        <v>0</v>
      </c>
      <c r="J1033" s="163">
        <f t="shared" si="457"/>
        <v>0</v>
      </c>
    </row>
    <row r="1034" spans="2:10" ht="14.25" customHeight="1" hidden="1">
      <c r="B1034" s="174" t="s">
        <v>575</v>
      </c>
      <c r="C1034" s="175">
        <v>1000</v>
      </c>
      <c r="D1034" s="175">
        <v>1004</v>
      </c>
      <c r="E1034" s="170" t="s">
        <v>579</v>
      </c>
      <c r="F1034" s="117" t="s">
        <v>576</v>
      </c>
      <c r="G1034" s="117"/>
      <c r="H1034" s="163">
        <f t="shared" si="455"/>
        <v>0</v>
      </c>
      <c r="I1034" s="163">
        <f t="shared" si="456"/>
        <v>0</v>
      </c>
      <c r="J1034" s="163">
        <f t="shared" si="457"/>
        <v>0</v>
      </c>
    </row>
    <row r="1035" spans="2:10" ht="14.25" customHeight="1" hidden="1">
      <c r="B1035" s="174" t="s">
        <v>274</v>
      </c>
      <c r="C1035" s="175">
        <v>1000</v>
      </c>
      <c r="D1035" s="175">
        <v>1004</v>
      </c>
      <c r="E1035" s="170" t="s">
        <v>579</v>
      </c>
      <c r="F1035" s="117" t="s">
        <v>576</v>
      </c>
      <c r="G1035" s="117" t="s">
        <v>333</v>
      </c>
      <c r="H1035" s="163"/>
      <c r="I1035" s="163"/>
      <c r="J1035" s="163"/>
    </row>
    <row r="1036" spans="2:10" ht="27.75" customHeight="1">
      <c r="B1036" s="169" t="s">
        <v>177</v>
      </c>
      <c r="C1036" s="175">
        <v>1000</v>
      </c>
      <c r="D1036" s="175">
        <v>1004</v>
      </c>
      <c r="E1036" s="170" t="s">
        <v>278</v>
      </c>
      <c r="F1036" s="116"/>
      <c r="G1036" s="116"/>
      <c r="H1036" s="163">
        <f>H1037</f>
        <v>469.7</v>
      </c>
      <c r="I1036" s="163">
        <f>I1037</f>
        <v>469.7</v>
      </c>
      <c r="J1036" s="163">
        <f>J1037</f>
        <v>469.7</v>
      </c>
    </row>
    <row r="1037" spans="2:10" ht="12.75" customHeight="1">
      <c r="B1037" s="174" t="s">
        <v>321</v>
      </c>
      <c r="C1037" s="175">
        <v>1000</v>
      </c>
      <c r="D1037" s="175">
        <v>1004</v>
      </c>
      <c r="E1037" s="170" t="s">
        <v>580</v>
      </c>
      <c r="F1037" s="117" t="s">
        <v>320</v>
      </c>
      <c r="G1037" s="117"/>
      <c r="H1037" s="163">
        <f>H1038+H1040</f>
        <v>469.7</v>
      </c>
      <c r="I1037" s="163">
        <f>I1038+I1040</f>
        <v>469.7</v>
      </c>
      <c r="J1037" s="163">
        <f>J1038+J1040</f>
        <v>469.7</v>
      </c>
    </row>
    <row r="1038" spans="2:10" ht="12.75" customHeight="1">
      <c r="B1038" s="174" t="s">
        <v>575</v>
      </c>
      <c r="C1038" s="175">
        <v>1000</v>
      </c>
      <c r="D1038" s="175">
        <v>1004</v>
      </c>
      <c r="E1038" s="170" t="s">
        <v>580</v>
      </c>
      <c r="F1038" s="117" t="s">
        <v>576</v>
      </c>
      <c r="G1038" s="117"/>
      <c r="H1038" s="163">
        <f>H1039</f>
        <v>399.4</v>
      </c>
      <c r="I1038" s="163">
        <f>I1039</f>
        <v>399.4</v>
      </c>
      <c r="J1038" s="163">
        <f>J1039</f>
        <v>399.4</v>
      </c>
    </row>
    <row r="1039" spans="2:10" ht="14.25" customHeight="1">
      <c r="B1039" s="174" t="s">
        <v>274</v>
      </c>
      <c r="C1039" s="175">
        <v>1000</v>
      </c>
      <c r="D1039" s="175">
        <v>1004</v>
      </c>
      <c r="E1039" s="170" t="s">
        <v>580</v>
      </c>
      <c r="F1039" s="117" t="s">
        <v>576</v>
      </c>
      <c r="G1039" s="117">
        <v>3</v>
      </c>
      <c r="H1039" s="163">
        <f>'Прил. 8'!I456</f>
        <v>399.4</v>
      </c>
      <c r="I1039" s="163">
        <f>'Прил. 8'!J456</f>
        <v>399.4</v>
      </c>
      <c r="J1039" s="163">
        <f>'Прил. 8'!K456</f>
        <v>399.4</v>
      </c>
    </row>
    <row r="1040" spans="2:10" ht="12.75" customHeight="1">
      <c r="B1040" s="174" t="s">
        <v>323</v>
      </c>
      <c r="C1040" s="175">
        <v>1000</v>
      </c>
      <c r="D1040" s="175">
        <v>1004</v>
      </c>
      <c r="E1040" s="170" t="s">
        <v>580</v>
      </c>
      <c r="F1040" s="117" t="s">
        <v>322</v>
      </c>
      <c r="G1040" s="117"/>
      <c r="H1040" s="163">
        <f>H1041</f>
        <v>70.3</v>
      </c>
      <c r="I1040" s="163">
        <f>I1041</f>
        <v>70.3</v>
      </c>
      <c r="J1040" s="163">
        <f>J1041</f>
        <v>70.3</v>
      </c>
    </row>
    <row r="1041" spans="2:10" ht="14.25" customHeight="1">
      <c r="B1041" s="174" t="s">
        <v>274</v>
      </c>
      <c r="C1041" s="175">
        <v>1000</v>
      </c>
      <c r="D1041" s="175">
        <v>1004</v>
      </c>
      <c r="E1041" s="170" t="s">
        <v>580</v>
      </c>
      <c r="F1041" s="117" t="s">
        <v>322</v>
      </c>
      <c r="G1041" s="117" t="s">
        <v>333</v>
      </c>
      <c r="H1041" s="163">
        <f>'Прил. 8'!I458</f>
        <v>70.3</v>
      </c>
      <c r="I1041" s="163">
        <f>'Прил. 8'!J458</f>
        <v>70.3</v>
      </c>
      <c r="J1041" s="163">
        <f>'Прил. 8'!K458</f>
        <v>70.3</v>
      </c>
    </row>
    <row r="1042" spans="2:10" ht="54" customHeight="1" hidden="1">
      <c r="B1042" s="167" t="s">
        <v>581</v>
      </c>
      <c r="C1042" s="175">
        <v>1000</v>
      </c>
      <c r="D1042" s="175">
        <v>1004</v>
      </c>
      <c r="E1042" s="195" t="s">
        <v>582</v>
      </c>
      <c r="F1042" s="117"/>
      <c r="G1042" s="117"/>
      <c r="H1042" s="163">
        <f aca="true" t="shared" si="458" ref="H1042:H1044">H1043</f>
        <v>0</v>
      </c>
      <c r="I1042" s="163">
        <f aca="true" t="shared" si="459" ref="I1042:I1044">I1043</f>
        <v>0</v>
      </c>
      <c r="J1042" s="163">
        <f aca="true" t="shared" si="460" ref="J1042:J1044">J1043</f>
        <v>0</v>
      </c>
    </row>
    <row r="1043" spans="2:10" ht="12.75" customHeight="1" hidden="1">
      <c r="B1043" s="167" t="s">
        <v>289</v>
      </c>
      <c r="C1043" s="175">
        <v>1000</v>
      </c>
      <c r="D1043" s="175">
        <v>1004</v>
      </c>
      <c r="E1043" s="195" t="s">
        <v>582</v>
      </c>
      <c r="F1043" s="117" t="s">
        <v>320</v>
      </c>
      <c r="G1043" s="117"/>
      <c r="H1043" s="163">
        <f t="shared" si="458"/>
        <v>0</v>
      </c>
      <c r="I1043" s="163">
        <f t="shared" si="459"/>
        <v>0</v>
      </c>
      <c r="J1043" s="163">
        <f t="shared" si="460"/>
        <v>0</v>
      </c>
    </row>
    <row r="1044" spans="2:10" ht="12.75" customHeight="1" hidden="1">
      <c r="B1044" s="167" t="s">
        <v>291</v>
      </c>
      <c r="C1044" s="175">
        <v>1000</v>
      </c>
      <c r="D1044" s="175">
        <v>1004</v>
      </c>
      <c r="E1044" s="195" t="s">
        <v>582</v>
      </c>
      <c r="F1044" s="117" t="s">
        <v>322</v>
      </c>
      <c r="G1044" s="117"/>
      <c r="H1044" s="163">
        <f t="shared" si="458"/>
        <v>0</v>
      </c>
      <c r="I1044" s="163">
        <f t="shared" si="459"/>
        <v>0</v>
      </c>
      <c r="J1044" s="163">
        <f t="shared" si="460"/>
        <v>0</v>
      </c>
    </row>
    <row r="1045" spans="2:10" ht="14.25" customHeight="1" hidden="1">
      <c r="B1045" s="167" t="s">
        <v>274</v>
      </c>
      <c r="C1045" s="175">
        <v>1000</v>
      </c>
      <c r="D1045" s="175">
        <v>1004</v>
      </c>
      <c r="E1045" s="195" t="s">
        <v>582</v>
      </c>
      <c r="F1045" s="117" t="s">
        <v>322</v>
      </c>
      <c r="G1045" s="117" t="s">
        <v>333</v>
      </c>
      <c r="H1045" s="163">
        <f>'Прил. 8'!I462</f>
        <v>0</v>
      </c>
      <c r="I1045" s="163">
        <f>'Прил. 8'!J462</f>
        <v>0</v>
      </c>
      <c r="J1045" s="163">
        <f>'Прил. 8'!K462</f>
        <v>0</v>
      </c>
    </row>
    <row r="1046" spans="2:10" ht="40.5" customHeight="1">
      <c r="B1046" s="169" t="s">
        <v>583</v>
      </c>
      <c r="C1046" s="175">
        <v>1000</v>
      </c>
      <c r="D1046" s="175">
        <v>1004</v>
      </c>
      <c r="E1046" s="175" t="s">
        <v>584</v>
      </c>
      <c r="F1046" s="117"/>
      <c r="G1046" s="117"/>
      <c r="H1046" s="163">
        <f aca="true" t="shared" si="461" ref="H1046:H1048">H1047</f>
        <v>50</v>
      </c>
      <c r="I1046" s="163">
        <f aca="true" t="shared" si="462" ref="I1046:I1048">I1047</f>
        <v>50</v>
      </c>
      <c r="J1046" s="163">
        <f aca="true" t="shared" si="463" ref="J1046:J1048">J1047</f>
        <v>50</v>
      </c>
    </row>
    <row r="1047" spans="2:10" ht="12.75" customHeight="1">
      <c r="B1047" s="167" t="s">
        <v>321</v>
      </c>
      <c r="C1047" s="175">
        <v>1000</v>
      </c>
      <c r="D1047" s="175">
        <v>1004</v>
      </c>
      <c r="E1047" s="175" t="s">
        <v>584</v>
      </c>
      <c r="F1047" s="117" t="s">
        <v>320</v>
      </c>
      <c r="G1047" s="117"/>
      <c r="H1047" s="163">
        <f t="shared" si="461"/>
        <v>50</v>
      </c>
      <c r="I1047" s="163">
        <f t="shared" si="462"/>
        <v>50</v>
      </c>
      <c r="J1047" s="163">
        <f t="shared" si="463"/>
        <v>50</v>
      </c>
    </row>
    <row r="1048" spans="2:10" ht="12.75" customHeight="1">
      <c r="B1048" s="167" t="s">
        <v>575</v>
      </c>
      <c r="C1048" s="175">
        <v>1000</v>
      </c>
      <c r="D1048" s="175">
        <v>1004</v>
      </c>
      <c r="E1048" s="175" t="s">
        <v>584</v>
      </c>
      <c r="F1048" s="117" t="s">
        <v>576</v>
      </c>
      <c r="G1048" s="117"/>
      <c r="H1048" s="163">
        <f t="shared" si="461"/>
        <v>50</v>
      </c>
      <c r="I1048" s="163">
        <f t="shared" si="462"/>
        <v>50</v>
      </c>
      <c r="J1048" s="163">
        <f t="shared" si="463"/>
        <v>50</v>
      </c>
    </row>
    <row r="1049" spans="2:10" ht="14.25" customHeight="1">
      <c r="B1049" s="167" t="s">
        <v>274</v>
      </c>
      <c r="C1049" s="175">
        <v>1000</v>
      </c>
      <c r="D1049" s="175">
        <v>1004</v>
      </c>
      <c r="E1049" s="175" t="s">
        <v>584</v>
      </c>
      <c r="F1049" s="117" t="s">
        <v>576</v>
      </c>
      <c r="G1049" s="117">
        <v>3</v>
      </c>
      <c r="H1049" s="163">
        <f>'Прил. 8'!I473</f>
        <v>50</v>
      </c>
      <c r="I1049" s="163">
        <f>'Прил. 8'!J473</f>
        <v>50</v>
      </c>
      <c r="J1049" s="163">
        <f>'Прил. 8'!K473</f>
        <v>50</v>
      </c>
    </row>
    <row r="1050" spans="2:10" ht="40.5" customHeight="1">
      <c r="B1050" s="167" t="s">
        <v>585</v>
      </c>
      <c r="C1050" s="175">
        <v>1000</v>
      </c>
      <c r="D1050" s="175">
        <v>1004</v>
      </c>
      <c r="E1050" s="195" t="s">
        <v>586</v>
      </c>
      <c r="F1050" s="117"/>
      <c r="G1050" s="117"/>
      <c r="H1050" s="163">
        <f>H1051+H1054</f>
        <v>3194</v>
      </c>
      <c r="I1050" s="163">
        <f aca="true" t="shared" si="464" ref="I1050:I1052">I1051</f>
        <v>1597</v>
      </c>
      <c r="J1050" s="163">
        <f aca="true" t="shared" si="465" ref="J1050:J1052">J1051</f>
        <v>1597</v>
      </c>
    </row>
    <row r="1051" spans="2:10" ht="15.75" customHeight="1">
      <c r="B1051" s="167" t="s">
        <v>416</v>
      </c>
      <c r="C1051" s="175">
        <v>1000</v>
      </c>
      <c r="D1051" s="175">
        <v>1004</v>
      </c>
      <c r="E1051" s="195" t="s">
        <v>586</v>
      </c>
      <c r="F1051" s="117" t="s">
        <v>391</v>
      </c>
      <c r="G1051" s="117"/>
      <c r="H1051" s="163">
        <f aca="true" t="shared" si="466" ref="H1051:H1052">H1052</f>
        <v>1597</v>
      </c>
      <c r="I1051" s="163">
        <f t="shared" si="464"/>
        <v>1597</v>
      </c>
      <c r="J1051" s="163">
        <f t="shared" si="465"/>
        <v>1597</v>
      </c>
    </row>
    <row r="1052" spans="2:10" ht="12.75" customHeight="1">
      <c r="B1052" s="169" t="s">
        <v>392</v>
      </c>
      <c r="C1052" s="175">
        <v>1000</v>
      </c>
      <c r="D1052" s="175">
        <v>1004</v>
      </c>
      <c r="E1052" s="195" t="s">
        <v>586</v>
      </c>
      <c r="F1052" s="117" t="s">
        <v>393</v>
      </c>
      <c r="G1052" s="117"/>
      <c r="H1052" s="163">
        <f t="shared" si="466"/>
        <v>1597</v>
      </c>
      <c r="I1052" s="163">
        <f t="shared" si="464"/>
        <v>1597</v>
      </c>
      <c r="J1052" s="163">
        <f t="shared" si="465"/>
        <v>1597</v>
      </c>
    </row>
    <row r="1053" spans="2:10" ht="14.25" customHeight="1">
      <c r="B1053" s="167" t="s">
        <v>274</v>
      </c>
      <c r="C1053" s="175">
        <v>1000</v>
      </c>
      <c r="D1053" s="175">
        <v>1004</v>
      </c>
      <c r="E1053" s="195" t="s">
        <v>586</v>
      </c>
      <c r="F1053" s="117" t="s">
        <v>393</v>
      </c>
      <c r="G1053" s="117" t="s">
        <v>333</v>
      </c>
      <c r="H1053" s="163">
        <f>'Прил. 8'!I78</f>
        <v>1597</v>
      </c>
      <c r="I1053" s="163">
        <f>'Прил. 8'!J78</f>
        <v>1597</v>
      </c>
      <c r="J1053" s="163">
        <f>'Прил. 8'!K78</f>
        <v>1597</v>
      </c>
    </row>
    <row r="1054" spans="2:10" ht="41.25" customHeight="1" hidden="1">
      <c r="B1054" s="167" t="s">
        <v>585</v>
      </c>
      <c r="C1054" s="175">
        <v>1000</v>
      </c>
      <c r="D1054" s="175">
        <v>1004</v>
      </c>
      <c r="E1054" s="196" t="s">
        <v>587</v>
      </c>
      <c r="F1054" s="117"/>
      <c r="G1054" s="117"/>
      <c r="H1054" s="118">
        <f aca="true" t="shared" si="467" ref="H1054:H1056">H1055</f>
        <v>1597</v>
      </c>
      <c r="I1054" s="163">
        <v>0</v>
      </c>
      <c r="J1054" s="163">
        <v>0</v>
      </c>
    </row>
    <row r="1055" spans="2:10" ht="27.75" customHeight="1" hidden="1">
      <c r="B1055" s="167" t="s">
        <v>416</v>
      </c>
      <c r="C1055" s="175">
        <v>1000</v>
      </c>
      <c r="D1055" s="175">
        <v>1004</v>
      </c>
      <c r="E1055" s="196" t="s">
        <v>587</v>
      </c>
      <c r="F1055" s="117" t="s">
        <v>391</v>
      </c>
      <c r="G1055" s="117"/>
      <c r="H1055" s="118">
        <f t="shared" si="467"/>
        <v>1597</v>
      </c>
      <c r="I1055" s="163">
        <v>0</v>
      </c>
      <c r="J1055" s="163">
        <v>0</v>
      </c>
    </row>
    <row r="1056" spans="2:10" ht="14.25" customHeight="1" hidden="1">
      <c r="B1056" s="267" t="s">
        <v>392</v>
      </c>
      <c r="C1056" s="175">
        <v>1000</v>
      </c>
      <c r="D1056" s="175">
        <v>1004</v>
      </c>
      <c r="E1056" s="196" t="s">
        <v>587</v>
      </c>
      <c r="F1056" s="117" t="s">
        <v>393</v>
      </c>
      <c r="G1056" s="117"/>
      <c r="H1056" s="118">
        <f t="shared" si="467"/>
        <v>1597</v>
      </c>
      <c r="I1056" s="163">
        <v>0</v>
      </c>
      <c r="J1056" s="163">
        <v>0</v>
      </c>
    </row>
    <row r="1057" spans="2:10" ht="14.25" customHeight="1" hidden="1">
      <c r="B1057" s="167" t="s">
        <v>274</v>
      </c>
      <c r="C1057" s="175">
        <v>1000</v>
      </c>
      <c r="D1057" s="175">
        <v>1004</v>
      </c>
      <c r="E1057" s="196" t="s">
        <v>587</v>
      </c>
      <c r="F1057" s="117" t="s">
        <v>393</v>
      </c>
      <c r="G1057" s="117" t="s">
        <v>333</v>
      </c>
      <c r="H1057" s="118">
        <f>'Прил. 8'!I82</f>
        <v>1597</v>
      </c>
      <c r="I1057" s="118">
        <f>'Прил. 8'!J82</f>
        <v>0</v>
      </c>
      <c r="J1057" s="118">
        <f>'Прил. 8'!K82</f>
        <v>0</v>
      </c>
    </row>
    <row r="1058" spans="2:10" ht="12.75" customHeight="1">
      <c r="B1058" s="165" t="s">
        <v>251</v>
      </c>
      <c r="C1058" s="166" t="s">
        <v>244</v>
      </c>
      <c r="D1058" s="166" t="s">
        <v>252</v>
      </c>
      <c r="E1058" s="117"/>
      <c r="F1058" s="117"/>
      <c r="G1058" s="117"/>
      <c r="H1058" s="163">
        <f>H1059+H1067+H1075+H1079</f>
        <v>1782.1000000000001</v>
      </c>
      <c r="I1058" s="163">
        <f aca="true" t="shared" si="468" ref="I1058:I1059">I1059</f>
        <v>1322.5</v>
      </c>
      <c r="J1058" s="163">
        <f aca="true" t="shared" si="469" ref="J1058:J1059">J1059</f>
        <v>1322.5</v>
      </c>
    </row>
    <row r="1059" spans="2:10" ht="12.75" customHeight="1">
      <c r="B1059" s="167" t="s">
        <v>277</v>
      </c>
      <c r="C1059" s="117" t="s">
        <v>244</v>
      </c>
      <c r="D1059" s="117" t="s">
        <v>252</v>
      </c>
      <c r="E1059" s="175" t="s">
        <v>278</v>
      </c>
      <c r="F1059" s="117"/>
      <c r="G1059" s="117"/>
      <c r="H1059" s="163">
        <f>H1060</f>
        <v>1322.5</v>
      </c>
      <c r="I1059" s="163">
        <f t="shared" si="468"/>
        <v>1322.5</v>
      </c>
      <c r="J1059" s="163">
        <f t="shared" si="469"/>
        <v>1322.5</v>
      </c>
    </row>
    <row r="1060" spans="2:10" ht="15.75" customHeight="1">
      <c r="B1060" s="169" t="s">
        <v>588</v>
      </c>
      <c r="C1060" s="117" t="s">
        <v>244</v>
      </c>
      <c r="D1060" s="117" t="s">
        <v>252</v>
      </c>
      <c r="E1060" s="170" t="s">
        <v>589</v>
      </c>
      <c r="F1060" s="117"/>
      <c r="G1060" s="117"/>
      <c r="H1060" s="163">
        <f>H1061+H1064</f>
        <v>1322.5</v>
      </c>
      <c r="I1060" s="163">
        <f>I1061+I1064</f>
        <v>1322.5</v>
      </c>
      <c r="J1060" s="163">
        <f>J1061+J1064</f>
        <v>1322.5</v>
      </c>
    </row>
    <row r="1061" spans="2:10" ht="41.25" customHeight="1">
      <c r="B1061" s="167" t="s">
        <v>281</v>
      </c>
      <c r="C1061" s="117" t="s">
        <v>244</v>
      </c>
      <c r="D1061" s="117" t="s">
        <v>252</v>
      </c>
      <c r="E1061" s="170" t="s">
        <v>589</v>
      </c>
      <c r="F1061" s="117" t="s">
        <v>282</v>
      </c>
      <c r="G1061" s="117"/>
      <c r="H1061" s="163">
        <f aca="true" t="shared" si="470" ref="H1061:H1062">H1062</f>
        <v>1171.6</v>
      </c>
      <c r="I1061" s="163">
        <f aca="true" t="shared" si="471" ref="I1061:I1062">I1062</f>
        <v>1238.5</v>
      </c>
      <c r="J1061" s="163">
        <f aca="true" t="shared" si="472" ref="J1061:J1062">J1062</f>
        <v>1238.5</v>
      </c>
    </row>
    <row r="1062" spans="2:10" ht="12.75" customHeight="1">
      <c r="B1062" s="167" t="s">
        <v>283</v>
      </c>
      <c r="C1062" s="117" t="s">
        <v>244</v>
      </c>
      <c r="D1062" s="117" t="s">
        <v>252</v>
      </c>
      <c r="E1062" s="170" t="s">
        <v>589</v>
      </c>
      <c r="F1062" s="117" t="s">
        <v>284</v>
      </c>
      <c r="G1062" s="117"/>
      <c r="H1062" s="163">
        <f t="shared" si="470"/>
        <v>1171.6</v>
      </c>
      <c r="I1062" s="163">
        <f t="shared" si="471"/>
        <v>1238.5</v>
      </c>
      <c r="J1062" s="163">
        <f t="shared" si="472"/>
        <v>1238.5</v>
      </c>
    </row>
    <row r="1063" spans="2:10" ht="14.25" customHeight="1">
      <c r="B1063" s="167" t="s">
        <v>274</v>
      </c>
      <c r="C1063" s="117" t="s">
        <v>244</v>
      </c>
      <c r="D1063" s="117" t="s">
        <v>252</v>
      </c>
      <c r="E1063" s="170" t="s">
        <v>589</v>
      </c>
      <c r="F1063" s="117" t="s">
        <v>284</v>
      </c>
      <c r="G1063" s="117">
        <v>3</v>
      </c>
      <c r="H1063" s="163">
        <f>'Прил. 8'!I479</f>
        <v>1171.6</v>
      </c>
      <c r="I1063" s="163">
        <f>'Прил. 8'!J479</f>
        <v>1238.5</v>
      </c>
      <c r="J1063" s="163">
        <f>'Прил. 8'!K479</f>
        <v>1238.5</v>
      </c>
    </row>
    <row r="1064" spans="2:10" ht="12.75" customHeight="1">
      <c r="B1064" s="167" t="s">
        <v>289</v>
      </c>
      <c r="C1064" s="117" t="s">
        <v>244</v>
      </c>
      <c r="D1064" s="117" t="s">
        <v>252</v>
      </c>
      <c r="E1064" s="170" t="s">
        <v>589</v>
      </c>
      <c r="F1064" s="117" t="s">
        <v>290</v>
      </c>
      <c r="G1064" s="117"/>
      <c r="H1064" s="163">
        <f aca="true" t="shared" si="473" ref="H1064:H1065">H1065</f>
        <v>150.9</v>
      </c>
      <c r="I1064" s="163">
        <f aca="true" t="shared" si="474" ref="I1064:I1065">I1065</f>
        <v>84</v>
      </c>
      <c r="J1064" s="163">
        <f aca="true" t="shared" si="475" ref="J1064:J1065">J1065</f>
        <v>84</v>
      </c>
    </row>
    <row r="1065" spans="2:10" ht="12.75" customHeight="1">
      <c r="B1065" s="167" t="s">
        <v>291</v>
      </c>
      <c r="C1065" s="117" t="s">
        <v>244</v>
      </c>
      <c r="D1065" s="117" t="s">
        <v>252</v>
      </c>
      <c r="E1065" s="170" t="s">
        <v>589</v>
      </c>
      <c r="F1065" s="117" t="s">
        <v>292</v>
      </c>
      <c r="G1065" s="117"/>
      <c r="H1065" s="163">
        <f t="shared" si="473"/>
        <v>150.9</v>
      </c>
      <c r="I1065" s="163">
        <f t="shared" si="474"/>
        <v>84</v>
      </c>
      <c r="J1065" s="163">
        <f t="shared" si="475"/>
        <v>84</v>
      </c>
    </row>
    <row r="1066" spans="2:10" ht="12.75" customHeight="1">
      <c r="B1066" s="167" t="s">
        <v>274</v>
      </c>
      <c r="C1066" s="117" t="s">
        <v>244</v>
      </c>
      <c r="D1066" s="117" t="s">
        <v>252</v>
      </c>
      <c r="E1066" s="170" t="s">
        <v>589</v>
      </c>
      <c r="F1066" s="117" t="s">
        <v>292</v>
      </c>
      <c r="G1066" s="117">
        <v>3</v>
      </c>
      <c r="H1066" s="163">
        <f>'Прил. 8'!I482</f>
        <v>150.9</v>
      </c>
      <c r="I1066" s="163">
        <f>'Прил. 8'!J482</f>
        <v>84</v>
      </c>
      <c r="J1066" s="163">
        <f>'Прил. 8'!K482</f>
        <v>84</v>
      </c>
    </row>
    <row r="1067" spans="2:10" ht="41.25" customHeight="1">
      <c r="B1067" s="171" t="s">
        <v>285</v>
      </c>
      <c r="C1067" s="117" t="s">
        <v>244</v>
      </c>
      <c r="D1067" s="117" t="s">
        <v>252</v>
      </c>
      <c r="E1067" s="175" t="s">
        <v>286</v>
      </c>
      <c r="F1067" s="117"/>
      <c r="G1067" s="117"/>
      <c r="H1067" s="118">
        <f aca="true" t="shared" si="476" ref="H1067:H1069">H1068</f>
        <v>26</v>
      </c>
      <c r="I1067" s="118">
        <f aca="true" t="shared" si="477" ref="I1067:I1069">I1068</f>
        <v>0</v>
      </c>
      <c r="J1067" s="118">
        <f aca="true" t="shared" si="478" ref="J1067:J1069">J1068</f>
        <v>0</v>
      </c>
    </row>
    <row r="1068" spans="2:10" ht="41.25" customHeight="1">
      <c r="B1068" s="173" t="s">
        <v>281</v>
      </c>
      <c r="C1068" s="117" t="s">
        <v>244</v>
      </c>
      <c r="D1068" s="117" t="s">
        <v>252</v>
      </c>
      <c r="E1068" s="175" t="s">
        <v>286</v>
      </c>
      <c r="F1068" s="117" t="s">
        <v>282</v>
      </c>
      <c r="G1068" s="117"/>
      <c r="H1068" s="118">
        <f t="shared" si="476"/>
        <v>26</v>
      </c>
      <c r="I1068" s="118">
        <f t="shared" si="477"/>
        <v>0</v>
      </c>
      <c r="J1068" s="118">
        <f t="shared" si="478"/>
        <v>0</v>
      </c>
    </row>
    <row r="1069" spans="2:10" ht="12.75" customHeight="1">
      <c r="B1069" s="174" t="s">
        <v>283</v>
      </c>
      <c r="C1069" s="117" t="s">
        <v>244</v>
      </c>
      <c r="D1069" s="117" t="s">
        <v>252</v>
      </c>
      <c r="E1069" s="175" t="s">
        <v>286</v>
      </c>
      <c r="F1069" s="117" t="s">
        <v>284</v>
      </c>
      <c r="G1069" s="117"/>
      <c r="H1069" s="118">
        <f t="shared" si="476"/>
        <v>26</v>
      </c>
      <c r="I1069" s="118">
        <f t="shared" si="477"/>
        <v>0</v>
      </c>
      <c r="J1069" s="118">
        <f t="shared" si="478"/>
        <v>0</v>
      </c>
    </row>
    <row r="1070" spans="2:10" ht="12.75" customHeight="1">
      <c r="B1070" s="174" t="s">
        <v>274</v>
      </c>
      <c r="C1070" s="117" t="s">
        <v>244</v>
      </c>
      <c r="D1070" s="117" t="s">
        <v>252</v>
      </c>
      <c r="E1070" s="175" t="s">
        <v>286</v>
      </c>
      <c r="F1070" s="117" t="s">
        <v>284</v>
      </c>
      <c r="G1070" s="117">
        <v>3</v>
      </c>
      <c r="H1070" s="118">
        <f>'Прил. 8'!I486</f>
        <v>26</v>
      </c>
      <c r="I1070" s="118">
        <f>'Прил. 8'!J486</f>
        <v>0</v>
      </c>
      <c r="J1070" s="118">
        <f>'Прил. 8'!K486</f>
        <v>0</v>
      </c>
    </row>
    <row r="1071" spans="2:10" ht="25.5" customHeight="1" hidden="1">
      <c r="B1071" s="268"/>
      <c r="C1071" s="117"/>
      <c r="D1071" s="117"/>
      <c r="E1071" s="210"/>
      <c r="F1071" s="117"/>
      <c r="G1071" s="117"/>
      <c r="H1071" s="163">
        <f aca="true" t="shared" si="479" ref="H1071:H1073">H1072</f>
        <v>0</v>
      </c>
      <c r="I1071" s="163"/>
      <c r="J1071" s="163"/>
    </row>
    <row r="1072" spans="2:10" ht="25.5" customHeight="1" hidden="1">
      <c r="B1072" s="174"/>
      <c r="C1072" s="117"/>
      <c r="D1072" s="117"/>
      <c r="E1072" s="210"/>
      <c r="F1072" s="117"/>
      <c r="G1072" s="117"/>
      <c r="H1072" s="163">
        <f t="shared" si="479"/>
        <v>0</v>
      </c>
      <c r="I1072" s="163"/>
      <c r="J1072" s="163"/>
    </row>
    <row r="1073" spans="2:10" ht="12.75" customHeight="1" hidden="1">
      <c r="B1073" s="174"/>
      <c r="C1073" s="117"/>
      <c r="D1073" s="117"/>
      <c r="E1073" s="210"/>
      <c r="F1073" s="117"/>
      <c r="G1073" s="117"/>
      <c r="H1073" s="163">
        <f t="shared" si="479"/>
        <v>0</v>
      </c>
      <c r="I1073" s="163"/>
      <c r="J1073" s="163"/>
    </row>
    <row r="1074" spans="2:10" ht="12.75" customHeight="1" hidden="1">
      <c r="B1074" s="174"/>
      <c r="C1074" s="117"/>
      <c r="D1074" s="117"/>
      <c r="E1074" s="210"/>
      <c r="F1074" s="117"/>
      <c r="G1074" s="117" t="s">
        <v>297</v>
      </c>
      <c r="H1074" s="163">
        <v>0</v>
      </c>
      <c r="I1074" s="163"/>
      <c r="J1074" s="163"/>
    </row>
    <row r="1075" spans="2:10" ht="79.5">
      <c r="B1075" s="269" t="s">
        <v>355</v>
      </c>
      <c r="C1075" s="185" t="s">
        <v>244</v>
      </c>
      <c r="D1075" s="185" t="s">
        <v>252</v>
      </c>
      <c r="E1075" s="202" t="s">
        <v>278</v>
      </c>
      <c r="F1075" s="185"/>
      <c r="G1075" s="185"/>
      <c r="H1075" s="163">
        <f aca="true" t="shared" si="480" ref="H1075:H1077">H1076</f>
        <v>253.2</v>
      </c>
      <c r="I1075" s="163"/>
      <c r="J1075" s="163"/>
    </row>
    <row r="1076" spans="2:10" ht="12.75" customHeight="1">
      <c r="B1076" s="270" t="s">
        <v>289</v>
      </c>
      <c r="C1076" s="185" t="s">
        <v>244</v>
      </c>
      <c r="D1076" s="185" t="s">
        <v>252</v>
      </c>
      <c r="E1076" s="202" t="s">
        <v>356</v>
      </c>
      <c r="F1076" s="185" t="s">
        <v>290</v>
      </c>
      <c r="G1076" s="185"/>
      <c r="H1076" s="163">
        <f t="shared" si="480"/>
        <v>253.2</v>
      </c>
      <c r="I1076" s="163"/>
      <c r="J1076" s="163"/>
    </row>
    <row r="1077" spans="2:10" ht="12.75" customHeight="1">
      <c r="B1077" s="270" t="s">
        <v>291</v>
      </c>
      <c r="C1077" s="185" t="s">
        <v>244</v>
      </c>
      <c r="D1077" s="185" t="s">
        <v>252</v>
      </c>
      <c r="E1077" s="202" t="s">
        <v>356</v>
      </c>
      <c r="F1077" s="185" t="s">
        <v>292</v>
      </c>
      <c r="G1077" s="185"/>
      <c r="H1077" s="163">
        <f t="shared" si="480"/>
        <v>253.2</v>
      </c>
      <c r="I1077" s="163"/>
      <c r="J1077" s="163"/>
    </row>
    <row r="1078" spans="2:10" ht="12.75" customHeight="1">
      <c r="B1078" s="271" t="s">
        <v>275</v>
      </c>
      <c r="C1078" s="185" t="s">
        <v>244</v>
      </c>
      <c r="D1078" s="185" t="s">
        <v>252</v>
      </c>
      <c r="E1078" s="202" t="s">
        <v>356</v>
      </c>
      <c r="F1078" s="185" t="s">
        <v>292</v>
      </c>
      <c r="G1078" s="185" t="s">
        <v>307</v>
      </c>
      <c r="H1078" s="163">
        <f>'Прил. 8'!I490</f>
        <v>253.2</v>
      </c>
      <c r="I1078" s="163"/>
      <c r="J1078" s="163"/>
    </row>
    <row r="1079" spans="2:10" ht="91.5">
      <c r="B1079" s="269" t="s">
        <v>590</v>
      </c>
      <c r="C1079" s="185" t="s">
        <v>244</v>
      </c>
      <c r="D1079" s="185" t="s">
        <v>252</v>
      </c>
      <c r="E1079" s="202" t="s">
        <v>278</v>
      </c>
      <c r="F1079" s="185"/>
      <c r="G1079" s="185"/>
      <c r="H1079" s="163">
        <f>H1080+H1083</f>
        <v>180.4</v>
      </c>
      <c r="I1079" s="163"/>
      <c r="J1079" s="163"/>
    </row>
    <row r="1080" spans="2:10" ht="12.75" customHeight="1">
      <c r="B1080" s="270" t="s">
        <v>289</v>
      </c>
      <c r="C1080" s="185" t="s">
        <v>244</v>
      </c>
      <c r="D1080" s="185" t="s">
        <v>252</v>
      </c>
      <c r="E1080" s="202" t="s">
        <v>591</v>
      </c>
      <c r="F1080" s="185" t="s">
        <v>290</v>
      </c>
      <c r="G1080" s="185"/>
      <c r="H1080" s="163">
        <f aca="true" t="shared" si="481" ref="H1080:H1081">H1081</f>
        <v>178.8</v>
      </c>
      <c r="I1080" s="163"/>
      <c r="J1080" s="163"/>
    </row>
    <row r="1081" spans="2:10" ht="12.75" customHeight="1">
      <c r="B1081" s="270" t="s">
        <v>291</v>
      </c>
      <c r="C1081" s="185" t="s">
        <v>244</v>
      </c>
      <c r="D1081" s="185" t="s">
        <v>252</v>
      </c>
      <c r="E1081" s="202" t="s">
        <v>591</v>
      </c>
      <c r="F1081" s="185" t="s">
        <v>292</v>
      </c>
      <c r="G1081" s="185"/>
      <c r="H1081" s="163">
        <f t="shared" si="481"/>
        <v>178.8</v>
      </c>
      <c r="I1081" s="163"/>
      <c r="J1081" s="163"/>
    </row>
    <row r="1082" spans="2:10" ht="12.75" customHeight="1">
      <c r="B1082" s="272" t="s">
        <v>274</v>
      </c>
      <c r="C1082" s="185" t="s">
        <v>244</v>
      </c>
      <c r="D1082" s="185" t="s">
        <v>252</v>
      </c>
      <c r="E1082" s="202" t="s">
        <v>591</v>
      </c>
      <c r="F1082" s="185" t="s">
        <v>292</v>
      </c>
      <c r="G1082" s="185" t="s">
        <v>333</v>
      </c>
      <c r="H1082" s="163">
        <f>'Прил. 8'!I494</f>
        <v>178.8</v>
      </c>
      <c r="I1082" s="163"/>
      <c r="J1082" s="163"/>
    </row>
    <row r="1083" spans="2:10" ht="12.75" customHeight="1">
      <c r="B1083" s="273" t="s">
        <v>293</v>
      </c>
      <c r="C1083" s="185" t="s">
        <v>244</v>
      </c>
      <c r="D1083" s="185" t="s">
        <v>252</v>
      </c>
      <c r="E1083" s="202" t="s">
        <v>591</v>
      </c>
      <c r="F1083" s="185" t="s">
        <v>294</v>
      </c>
      <c r="G1083" s="185"/>
      <c r="H1083" s="163">
        <f aca="true" t="shared" si="482" ref="H1083:H1084">H1084</f>
        <v>1.6</v>
      </c>
      <c r="I1083" s="163"/>
      <c r="J1083" s="163"/>
    </row>
    <row r="1084" spans="2:10" ht="12.75" customHeight="1">
      <c r="B1084" s="273" t="s">
        <v>295</v>
      </c>
      <c r="C1084" s="185" t="s">
        <v>244</v>
      </c>
      <c r="D1084" s="185" t="s">
        <v>252</v>
      </c>
      <c r="E1084" s="202" t="s">
        <v>591</v>
      </c>
      <c r="F1084" s="185" t="s">
        <v>296</v>
      </c>
      <c r="G1084" s="185"/>
      <c r="H1084" s="163">
        <f t="shared" si="482"/>
        <v>1.6</v>
      </c>
      <c r="I1084" s="163"/>
      <c r="J1084" s="163"/>
    </row>
    <row r="1085" spans="2:10" ht="12.75" customHeight="1">
      <c r="B1085" s="272" t="s">
        <v>274</v>
      </c>
      <c r="C1085" s="185" t="s">
        <v>244</v>
      </c>
      <c r="D1085" s="185" t="s">
        <v>252</v>
      </c>
      <c r="E1085" s="202" t="s">
        <v>591</v>
      </c>
      <c r="F1085" s="185" t="s">
        <v>296</v>
      </c>
      <c r="G1085" s="185" t="s">
        <v>333</v>
      </c>
      <c r="H1085" s="163">
        <f>'Прил. 8'!I497</f>
        <v>1.6</v>
      </c>
      <c r="I1085" s="163"/>
      <c r="J1085" s="163"/>
    </row>
    <row r="1086" spans="2:10" ht="12.75" customHeight="1">
      <c r="B1086" s="164" t="s">
        <v>253</v>
      </c>
      <c r="C1086" s="116" t="s">
        <v>254</v>
      </c>
      <c r="D1086" s="116"/>
      <c r="E1086" s="116"/>
      <c r="F1086" s="116"/>
      <c r="G1086" s="116"/>
      <c r="H1086" s="162">
        <f>H1089</f>
        <v>352</v>
      </c>
      <c r="I1086" s="162">
        <f>I1089</f>
        <v>352</v>
      </c>
      <c r="J1086" s="162">
        <f>J1089</f>
        <v>352</v>
      </c>
    </row>
    <row r="1087" spans="2:10" ht="12.75" customHeight="1">
      <c r="B1087" s="164" t="s">
        <v>273</v>
      </c>
      <c r="C1087" s="116"/>
      <c r="D1087" s="116"/>
      <c r="E1087" s="116"/>
      <c r="F1087" s="116"/>
      <c r="G1087" s="116" t="s">
        <v>297</v>
      </c>
      <c r="H1087" s="162">
        <f>H1101+H1107+H1104</f>
        <v>352</v>
      </c>
      <c r="I1087" s="162">
        <f>I1101+I1107</f>
        <v>352</v>
      </c>
      <c r="J1087" s="162">
        <f>J1101+J1107</f>
        <v>352</v>
      </c>
    </row>
    <row r="1088" spans="2:10" ht="12.75" customHeight="1" hidden="1">
      <c r="B1088" s="164" t="s">
        <v>592</v>
      </c>
      <c r="C1088" s="116"/>
      <c r="D1088" s="116"/>
      <c r="E1088" s="116"/>
      <c r="F1088" s="116"/>
      <c r="G1088" s="116"/>
      <c r="H1088" s="162"/>
      <c r="I1088" s="163"/>
      <c r="J1088" s="163"/>
    </row>
    <row r="1089" spans="2:10" ht="12.75" customHeight="1">
      <c r="B1089" s="208" t="s">
        <v>255</v>
      </c>
      <c r="C1089" s="166" t="s">
        <v>254</v>
      </c>
      <c r="D1089" s="166" t="s">
        <v>256</v>
      </c>
      <c r="E1089" s="116"/>
      <c r="F1089" s="116"/>
      <c r="G1089" s="116"/>
      <c r="H1089" s="162">
        <f>H1092</f>
        <v>352</v>
      </c>
      <c r="I1089" s="162">
        <f>I1092</f>
        <v>352</v>
      </c>
      <c r="J1089" s="162">
        <f>J1092</f>
        <v>352</v>
      </c>
    </row>
    <row r="1090" spans="2:10" s="274" customFormat="1" ht="18.75" customHeight="1" hidden="1">
      <c r="B1090" s="191"/>
      <c r="C1090" s="275"/>
      <c r="D1090" s="275"/>
      <c r="E1090" s="275"/>
      <c r="F1090" s="275"/>
      <c r="G1090" s="275"/>
      <c r="H1090" s="276"/>
      <c r="I1090" s="276"/>
      <c r="J1090" s="276"/>
    </row>
    <row r="1091" spans="2:10" s="274" customFormat="1" ht="12.75" customHeight="1" hidden="1">
      <c r="B1091" s="191"/>
      <c r="C1091" s="275"/>
      <c r="D1091" s="275"/>
      <c r="E1091" s="275"/>
      <c r="F1091" s="275"/>
      <c r="G1091" s="275"/>
      <c r="H1091" s="276"/>
      <c r="I1091" s="276"/>
      <c r="J1091" s="276"/>
    </row>
    <row r="1092" spans="2:10" ht="27.75" customHeight="1">
      <c r="B1092" s="188" t="s">
        <v>593</v>
      </c>
      <c r="C1092" s="117" t="s">
        <v>254</v>
      </c>
      <c r="D1092" s="117" t="s">
        <v>256</v>
      </c>
      <c r="E1092" s="170" t="s">
        <v>594</v>
      </c>
      <c r="F1092" s="117"/>
      <c r="G1092" s="117"/>
      <c r="H1092" s="163">
        <f>H1095</f>
        <v>352</v>
      </c>
      <c r="I1092" s="163">
        <f>I1095</f>
        <v>352</v>
      </c>
      <c r="J1092" s="163">
        <f>J1095</f>
        <v>352</v>
      </c>
    </row>
    <row r="1093" spans="2:10" ht="12.75" customHeight="1" hidden="1">
      <c r="B1093" s="174"/>
      <c r="C1093" s="117" t="s">
        <v>254</v>
      </c>
      <c r="D1093" s="117" t="s">
        <v>256</v>
      </c>
      <c r="E1093" s="170" t="s">
        <v>595</v>
      </c>
      <c r="F1093" s="117"/>
      <c r="G1093" s="117"/>
      <c r="H1093" s="163">
        <f>H1094+H1109+H1114+H1122</f>
        <v>352</v>
      </c>
      <c r="I1093" s="163"/>
      <c r="J1093" s="163"/>
    </row>
    <row r="1094" spans="2:10" ht="12.75" customHeight="1" hidden="1">
      <c r="B1094" s="174"/>
      <c r="C1094" s="117" t="s">
        <v>254</v>
      </c>
      <c r="D1094" s="117" t="s">
        <v>256</v>
      </c>
      <c r="E1094" s="170" t="s">
        <v>596</v>
      </c>
      <c r="F1094" s="117"/>
      <c r="G1094" s="117"/>
      <c r="H1094" s="163">
        <f>H1095</f>
        <v>352</v>
      </c>
      <c r="I1094" s="163"/>
      <c r="J1094" s="163"/>
    </row>
    <row r="1095" spans="2:10" ht="12.75" customHeight="1">
      <c r="B1095" s="174" t="s">
        <v>301</v>
      </c>
      <c r="C1095" s="117" t="s">
        <v>254</v>
      </c>
      <c r="D1095" s="117" t="s">
        <v>256</v>
      </c>
      <c r="E1095" s="170" t="s">
        <v>597</v>
      </c>
      <c r="F1095" s="117"/>
      <c r="G1095" s="117"/>
      <c r="H1095" s="163">
        <f>H1099+H1105+H1102</f>
        <v>352</v>
      </c>
      <c r="I1095" s="163">
        <f>I1099+I1105</f>
        <v>352</v>
      </c>
      <c r="J1095" s="163">
        <f>J1099+J1105</f>
        <v>352</v>
      </c>
    </row>
    <row r="1096" spans="2:10" ht="25.5" customHeight="1" hidden="1">
      <c r="B1096" s="174"/>
      <c r="C1096" s="117"/>
      <c r="D1096" s="117"/>
      <c r="E1096" s="170"/>
      <c r="F1096" s="117"/>
      <c r="G1096" s="117"/>
      <c r="H1096" s="163">
        <f aca="true" t="shared" si="483" ref="H1096:H1097">H1097</f>
        <v>0</v>
      </c>
      <c r="I1096" s="163"/>
      <c r="J1096" s="163"/>
    </row>
    <row r="1097" spans="2:10" ht="12.75" customHeight="1" hidden="1">
      <c r="B1097" s="174"/>
      <c r="C1097" s="117"/>
      <c r="D1097" s="117"/>
      <c r="E1097" s="170"/>
      <c r="F1097" s="117"/>
      <c r="G1097" s="117"/>
      <c r="H1097" s="163">
        <f t="shared" si="483"/>
        <v>0</v>
      </c>
      <c r="I1097" s="163"/>
      <c r="J1097" s="163"/>
    </row>
    <row r="1098" spans="2:10" ht="14.25" customHeight="1" hidden="1">
      <c r="B1098" s="174"/>
      <c r="C1098" s="117"/>
      <c r="D1098" s="117"/>
      <c r="E1098" s="170"/>
      <c r="F1098" s="117"/>
      <c r="G1098" s="117"/>
      <c r="H1098" s="163"/>
      <c r="I1098" s="163"/>
      <c r="J1098" s="163"/>
    </row>
    <row r="1099" spans="2:10" ht="12.75" customHeight="1">
      <c r="B1099" s="177" t="s">
        <v>289</v>
      </c>
      <c r="C1099" s="117" t="s">
        <v>254</v>
      </c>
      <c r="D1099" s="117" t="s">
        <v>256</v>
      </c>
      <c r="E1099" s="170" t="s">
        <v>597</v>
      </c>
      <c r="F1099" s="117" t="s">
        <v>290</v>
      </c>
      <c r="G1099" s="117"/>
      <c r="H1099" s="163">
        <f aca="true" t="shared" si="484" ref="H1099:H1100">H1100</f>
        <v>327</v>
      </c>
      <c r="I1099" s="163">
        <f aca="true" t="shared" si="485" ref="I1099:I1100">I1100</f>
        <v>327</v>
      </c>
      <c r="J1099" s="163">
        <f aca="true" t="shared" si="486" ref="J1099:J1100">J1100</f>
        <v>327</v>
      </c>
    </row>
    <row r="1100" spans="2:10" ht="12.75" customHeight="1">
      <c r="B1100" s="177" t="s">
        <v>291</v>
      </c>
      <c r="C1100" s="117" t="s">
        <v>254</v>
      </c>
      <c r="D1100" s="117" t="s">
        <v>256</v>
      </c>
      <c r="E1100" s="170" t="s">
        <v>597</v>
      </c>
      <c r="F1100" s="117" t="s">
        <v>292</v>
      </c>
      <c r="G1100" s="117"/>
      <c r="H1100" s="163">
        <f t="shared" si="484"/>
        <v>327</v>
      </c>
      <c r="I1100" s="163">
        <f t="shared" si="485"/>
        <v>327</v>
      </c>
      <c r="J1100" s="163">
        <f t="shared" si="486"/>
        <v>327</v>
      </c>
    </row>
    <row r="1101" spans="2:10" ht="12.75" customHeight="1">
      <c r="B1101" s="178" t="s">
        <v>273</v>
      </c>
      <c r="C1101" s="117" t="s">
        <v>254</v>
      </c>
      <c r="D1101" s="117" t="s">
        <v>256</v>
      </c>
      <c r="E1101" s="170" t="s">
        <v>597</v>
      </c>
      <c r="F1101" s="117" t="s">
        <v>292</v>
      </c>
      <c r="G1101" s="117" t="s">
        <v>297</v>
      </c>
      <c r="H1101" s="163">
        <f>'Прил. 8'!I998</f>
        <v>327</v>
      </c>
      <c r="I1101" s="163">
        <f>'Прил. 8'!J998</f>
        <v>327</v>
      </c>
      <c r="J1101" s="163">
        <f>'Прил. 8'!K998</f>
        <v>327</v>
      </c>
    </row>
    <row r="1102" spans="2:10" ht="12.75" customHeight="1">
      <c r="B1102" s="174" t="s">
        <v>321</v>
      </c>
      <c r="C1102" s="117" t="s">
        <v>254</v>
      </c>
      <c r="D1102" s="117" t="s">
        <v>256</v>
      </c>
      <c r="E1102" s="170" t="s">
        <v>597</v>
      </c>
      <c r="F1102" s="117" t="s">
        <v>320</v>
      </c>
      <c r="G1102" s="117"/>
      <c r="H1102" s="163">
        <f aca="true" t="shared" si="487" ref="H1102:H1103">H1103</f>
        <v>0</v>
      </c>
      <c r="I1102" s="163">
        <f aca="true" t="shared" si="488" ref="I1102:I1103">I1103</f>
        <v>0</v>
      </c>
      <c r="J1102" s="163">
        <f aca="true" t="shared" si="489" ref="J1102:J1103">J1103</f>
        <v>0</v>
      </c>
    </row>
    <row r="1103" spans="2:10" ht="12.75" customHeight="1">
      <c r="B1103" s="182" t="s">
        <v>598</v>
      </c>
      <c r="C1103" s="117" t="s">
        <v>254</v>
      </c>
      <c r="D1103" s="117" t="s">
        <v>256</v>
      </c>
      <c r="E1103" s="170" t="s">
        <v>597</v>
      </c>
      <c r="F1103" s="117" t="s">
        <v>325</v>
      </c>
      <c r="G1103" s="117"/>
      <c r="H1103" s="163">
        <f t="shared" si="487"/>
        <v>0</v>
      </c>
      <c r="I1103" s="163">
        <f t="shared" si="488"/>
        <v>0</v>
      </c>
      <c r="J1103" s="163">
        <f t="shared" si="489"/>
        <v>0</v>
      </c>
    </row>
    <row r="1104" spans="2:10" ht="12.75" customHeight="1">
      <c r="B1104" s="182" t="s">
        <v>598</v>
      </c>
      <c r="C1104" s="117" t="s">
        <v>254</v>
      </c>
      <c r="D1104" s="117" t="s">
        <v>256</v>
      </c>
      <c r="E1104" s="170" t="s">
        <v>597</v>
      </c>
      <c r="F1104" s="117" t="s">
        <v>325</v>
      </c>
      <c r="G1104" s="117" t="s">
        <v>297</v>
      </c>
      <c r="H1104" s="163">
        <f>'Прил. 8'!I1001</f>
        <v>0</v>
      </c>
      <c r="I1104" s="163">
        <f>'Прил. 8'!J1001</f>
        <v>0</v>
      </c>
      <c r="J1104" s="163">
        <f>'Прил. 8'!K1001</f>
        <v>0</v>
      </c>
    </row>
    <row r="1105" spans="2:10" ht="14.25" customHeight="1">
      <c r="B1105" s="176" t="s">
        <v>293</v>
      </c>
      <c r="C1105" s="117" t="s">
        <v>254</v>
      </c>
      <c r="D1105" s="117" t="s">
        <v>256</v>
      </c>
      <c r="E1105" s="170" t="s">
        <v>597</v>
      </c>
      <c r="F1105" s="117" t="s">
        <v>294</v>
      </c>
      <c r="G1105" s="117"/>
      <c r="H1105" s="163">
        <f aca="true" t="shared" si="490" ref="H1105:H1106">H1106</f>
        <v>25</v>
      </c>
      <c r="I1105" s="163">
        <f aca="true" t="shared" si="491" ref="I1105:I1106">I1106</f>
        <v>25</v>
      </c>
      <c r="J1105" s="163">
        <f aca="true" t="shared" si="492" ref="J1105:J1106">J1106</f>
        <v>25</v>
      </c>
    </row>
    <row r="1106" spans="2:10" ht="14.25" customHeight="1">
      <c r="B1106" s="176" t="s">
        <v>295</v>
      </c>
      <c r="C1106" s="117" t="s">
        <v>254</v>
      </c>
      <c r="D1106" s="117" t="s">
        <v>256</v>
      </c>
      <c r="E1106" s="170" t="s">
        <v>597</v>
      </c>
      <c r="F1106" s="117" t="s">
        <v>296</v>
      </c>
      <c r="G1106" s="117"/>
      <c r="H1106" s="163">
        <f t="shared" si="490"/>
        <v>25</v>
      </c>
      <c r="I1106" s="163">
        <f t="shared" si="491"/>
        <v>25</v>
      </c>
      <c r="J1106" s="163">
        <f t="shared" si="492"/>
        <v>25</v>
      </c>
    </row>
    <row r="1107" spans="2:10" ht="14.25" customHeight="1">
      <c r="B1107" s="178" t="s">
        <v>273</v>
      </c>
      <c r="C1107" s="117" t="s">
        <v>254</v>
      </c>
      <c r="D1107" s="117" t="s">
        <v>256</v>
      </c>
      <c r="E1107" s="170" t="s">
        <v>597</v>
      </c>
      <c r="F1107" s="117" t="s">
        <v>296</v>
      </c>
      <c r="G1107" s="117" t="s">
        <v>297</v>
      </c>
      <c r="H1107" s="163">
        <f>'Прил. 8'!I1004</f>
        <v>25</v>
      </c>
      <c r="I1107" s="163">
        <f>'Прил. 8'!J1004</f>
        <v>25</v>
      </c>
      <c r="J1107" s="163">
        <f>'Прил. 8'!K1004</f>
        <v>25</v>
      </c>
    </row>
    <row r="1108" spans="2:10" ht="14.25" customHeight="1" hidden="1">
      <c r="B1108" s="174"/>
      <c r="C1108" s="117"/>
      <c r="D1108" s="117"/>
      <c r="E1108" s="170"/>
      <c r="F1108" s="117"/>
      <c r="G1108" s="117"/>
      <c r="H1108" s="163"/>
      <c r="I1108" s="163"/>
      <c r="J1108" s="163"/>
    </row>
    <row r="1109" spans="2:10" ht="12.75" customHeight="1" hidden="1">
      <c r="B1109" s="174"/>
      <c r="C1109" s="117"/>
      <c r="D1109" s="117"/>
      <c r="E1109" s="170"/>
      <c r="F1109" s="117"/>
      <c r="G1109" s="117"/>
      <c r="H1109" s="163">
        <f aca="true" t="shared" si="493" ref="H1109:H1112">H1110</f>
        <v>0</v>
      </c>
      <c r="I1109" s="163"/>
      <c r="J1109" s="163"/>
    </row>
    <row r="1110" spans="2:10" ht="12.75" customHeight="1" hidden="1">
      <c r="B1110" s="179"/>
      <c r="C1110" s="117"/>
      <c r="D1110" s="117"/>
      <c r="E1110" s="170"/>
      <c r="F1110" s="117"/>
      <c r="G1110" s="117"/>
      <c r="H1110" s="163">
        <f t="shared" si="493"/>
        <v>0</v>
      </c>
      <c r="I1110" s="163"/>
      <c r="J1110" s="163"/>
    </row>
    <row r="1111" spans="2:10" ht="12.75" customHeight="1" hidden="1">
      <c r="B1111" s="177"/>
      <c r="C1111" s="117"/>
      <c r="D1111" s="117"/>
      <c r="E1111" s="170"/>
      <c r="F1111" s="117"/>
      <c r="G1111" s="117"/>
      <c r="H1111" s="163">
        <f t="shared" si="493"/>
        <v>0</v>
      </c>
      <c r="I1111" s="163"/>
      <c r="J1111" s="163"/>
    </row>
    <row r="1112" spans="2:10" ht="12.75" customHeight="1" hidden="1">
      <c r="B1112" s="177"/>
      <c r="C1112" s="117"/>
      <c r="D1112" s="117"/>
      <c r="E1112" s="170"/>
      <c r="F1112" s="117"/>
      <c r="G1112" s="117"/>
      <c r="H1112" s="163">
        <f t="shared" si="493"/>
        <v>0</v>
      </c>
      <c r="I1112" s="163"/>
      <c r="J1112" s="163"/>
    </row>
    <row r="1113" spans="2:10" ht="14.25" customHeight="1" hidden="1">
      <c r="B1113" s="174"/>
      <c r="C1113" s="117"/>
      <c r="D1113" s="117"/>
      <c r="E1113" s="170"/>
      <c r="F1113" s="117"/>
      <c r="G1113" s="117">
        <v>2</v>
      </c>
      <c r="H1113" s="163"/>
      <c r="I1113" s="163"/>
      <c r="J1113" s="163"/>
    </row>
    <row r="1114" spans="2:10" ht="12.75" customHeight="1" hidden="1">
      <c r="B1114" s="174"/>
      <c r="C1114" s="117"/>
      <c r="D1114" s="117"/>
      <c r="E1114" s="170"/>
      <c r="F1114" s="117"/>
      <c r="G1114" s="117"/>
      <c r="H1114" s="163">
        <f>H1115</f>
        <v>0</v>
      </c>
      <c r="I1114" s="163"/>
      <c r="J1114" s="163"/>
    </row>
    <row r="1115" spans="2:10" ht="12.75" customHeight="1" hidden="1">
      <c r="B1115" s="179"/>
      <c r="C1115" s="117"/>
      <c r="D1115" s="117"/>
      <c r="E1115" s="170"/>
      <c r="F1115" s="117"/>
      <c r="G1115" s="117"/>
      <c r="H1115" s="163">
        <f>H1116+H1119</f>
        <v>0</v>
      </c>
      <c r="I1115" s="163"/>
      <c r="J1115" s="163"/>
    </row>
    <row r="1116" spans="2:10" ht="25.5" customHeight="1" hidden="1">
      <c r="B1116" s="174"/>
      <c r="C1116" s="117"/>
      <c r="D1116" s="117"/>
      <c r="E1116" s="170"/>
      <c r="F1116" s="117"/>
      <c r="G1116" s="117"/>
      <c r="H1116" s="163">
        <f aca="true" t="shared" si="494" ref="H1116:H1117">H1117</f>
        <v>0</v>
      </c>
      <c r="I1116" s="163"/>
      <c r="J1116" s="163"/>
    </row>
    <row r="1117" spans="2:10" ht="12.75" customHeight="1" hidden="1">
      <c r="B1117" s="174"/>
      <c r="C1117" s="117"/>
      <c r="D1117" s="117"/>
      <c r="E1117" s="170"/>
      <c r="F1117" s="117"/>
      <c r="G1117" s="117"/>
      <c r="H1117" s="163">
        <f t="shared" si="494"/>
        <v>0</v>
      </c>
      <c r="I1117" s="163"/>
      <c r="J1117" s="163"/>
    </row>
    <row r="1118" spans="2:10" ht="14.25" customHeight="1" hidden="1">
      <c r="B1118" s="174"/>
      <c r="C1118" s="117"/>
      <c r="D1118" s="117"/>
      <c r="E1118" s="170"/>
      <c r="F1118" s="117"/>
      <c r="G1118" s="117" t="s">
        <v>297</v>
      </c>
      <c r="H1118" s="163"/>
      <c r="I1118" s="163"/>
      <c r="J1118" s="163"/>
    </row>
    <row r="1119" spans="2:10" ht="12.75" customHeight="1" hidden="1">
      <c r="B1119" s="177"/>
      <c r="C1119" s="117"/>
      <c r="D1119" s="117"/>
      <c r="E1119" s="170"/>
      <c r="F1119" s="117"/>
      <c r="G1119" s="117"/>
      <c r="H1119" s="163">
        <f aca="true" t="shared" si="495" ref="H1119:H1120">H1120</f>
        <v>0</v>
      </c>
      <c r="I1119" s="163"/>
      <c r="J1119" s="163"/>
    </row>
    <row r="1120" spans="2:10" ht="12.75" customHeight="1" hidden="1">
      <c r="B1120" s="177"/>
      <c r="C1120" s="117"/>
      <c r="D1120" s="117"/>
      <c r="E1120" s="170"/>
      <c r="F1120" s="117"/>
      <c r="G1120" s="117"/>
      <c r="H1120" s="163">
        <f t="shared" si="495"/>
        <v>0</v>
      </c>
      <c r="I1120" s="163"/>
      <c r="J1120" s="163"/>
    </row>
    <row r="1121" spans="2:10" ht="14.25" customHeight="1" hidden="1">
      <c r="B1121" s="174"/>
      <c r="C1121" s="117"/>
      <c r="D1121" s="117"/>
      <c r="E1121" s="170"/>
      <c r="F1121" s="117"/>
      <c r="G1121" s="117">
        <v>2</v>
      </c>
      <c r="H1121" s="163"/>
      <c r="I1121" s="163"/>
      <c r="J1121" s="163"/>
    </row>
    <row r="1122" spans="2:10" ht="12.75" customHeight="1" hidden="1">
      <c r="B1122" s="277"/>
      <c r="C1122" s="117"/>
      <c r="D1122" s="117"/>
      <c r="E1122" s="190"/>
      <c r="F1122" s="180"/>
      <c r="G1122" s="180"/>
      <c r="H1122" s="163">
        <f aca="true" t="shared" si="496" ref="H1122:H1125">H1123</f>
        <v>0</v>
      </c>
      <c r="I1122" s="163"/>
      <c r="J1122" s="163"/>
    </row>
    <row r="1123" spans="2:10" ht="12.75" customHeight="1" hidden="1">
      <c r="B1123" s="179"/>
      <c r="C1123" s="117"/>
      <c r="D1123" s="117"/>
      <c r="E1123" s="111"/>
      <c r="F1123" s="180"/>
      <c r="G1123" s="180"/>
      <c r="H1123" s="163">
        <f t="shared" si="496"/>
        <v>0</v>
      </c>
      <c r="I1123" s="163"/>
      <c r="J1123" s="163"/>
    </row>
    <row r="1124" spans="2:10" ht="12.75" customHeight="1" hidden="1">
      <c r="B1124" s="174"/>
      <c r="C1124" s="117"/>
      <c r="D1124" s="117"/>
      <c r="E1124" s="111"/>
      <c r="F1124" s="117"/>
      <c r="G1124" s="117"/>
      <c r="H1124" s="163">
        <f t="shared" si="496"/>
        <v>0</v>
      </c>
      <c r="I1124" s="163"/>
      <c r="J1124" s="163"/>
    </row>
    <row r="1125" spans="2:10" ht="12.75" customHeight="1" hidden="1">
      <c r="B1125" s="174"/>
      <c r="C1125" s="117"/>
      <c r="D1125" s="117"/>
      <c r="E1125" s="111"/>
      <c r="F1125" s="117"/>
      <c r="G1125" s="117"/>
      <c r="H1125" s="163">
        <f t="shared" si="496"/>
        <v>0</v>
      </c>
      <c r="I1125" s="163"/>
      <c r="J1125" s="163"/>
    </row>
    <row r="1126" spans="2:10" ht="14.25" customHeight="1" hidden="1">
      <c r="B1126" s="174"/>
      <c r="C1126" s="117"/>
      <c r="D1126" s="117"/>
      <c r="E1126" s="111"/>
      <c r="F1126" s="117"/>
      <c r="G1126" s="117">
        <v>2</v>
      </c>
      <c r="H1126" s="163"/>
      <c r="I1126" s="163"/>
      <c r="J1126" s="163"/>
    </row>
    <row r="1127" spans="2:10" ht="15" customHeight="1">
      <c r="B1127" s="242" t="s">
        <v>257</v>
      </c>
      <c r="C1127" s="113">
        <v>1300</v>
      </c>
      <c r="D1127" s="111"/>
      <c r="E1127" s="180"/>
      <c r="F1127" s="180"/>
      <c r="G1127" s="180"/>
      <c r="H1127" s="162">
        <f>H1129</f>
        <v>450</v>
      </c>
      <c r="I1127" s="162">
        <f>I1129</f>
        <v>288</v>
      </c>
      <c r="J1127" s="162">
        <f>J1129</f>
        <v>0</v>
      </c>
    </row>
    <row r="1128" spans="2:10" ht="15" customHeight="1">
      <c r="B1128" s="164" t="s">
        <v>273</v>
      </c>
      <c r="C1128" s="111"/>
      <c r="D1128" s="111"/>
      <c r="E1128" s="116"/>
      <c r="F1128" s="116"/>
      <c r="G1128" s="116" t="s">
        <v>297</v>
      </c>
      <c r="H1128" s="162">
        <f>H1133</f>
        <v>450</v>
      </c>
      <c r="I1128" s="162">
        <f>I1133</f>
        <v>288</v>
      </c>
      <c r="J1128" s="162">
        <f>J1133</f>
        <v>0</v>
      </c>
    </row>
    <row r="1129" spans="2:10" ht="15" customHeight="1">
      <c r="B1129" s="177" t="s">
        <v>277</v>
      </c>
      <c r="C1129" s="111">
        <v>1300</v>
      </c>
      <c r="D1129" s="111">
        <v>1301</v>
      </c>
      <c r="E1129" s="117" t="s">
        <v>278</v>
      </c>
      <c r="F1129" s="180"/>
      <c r="G1129" s="180"/>
      <c r="H1129" s="163">
        <f aca="true" t="shared" si="497" ref="H1129:H1132">H1130</f>
        <v>450</v>
      </c>
      <c r="I1129" s="163">
        <f aca="true" t="shared" si="498" ref="I1129:I1132">I1130</f>
        <v>288</v>
      </c>
      <c r="J1129" s="163">
        <f aca="true" t="shared" si="499" ref="J1129:J1132">J1130</f>
        <v>0</v>
      </c>
    </row>
    <row r="1130" spans="2:10" ht="15" customHeight="1">
      <c r="B1130" s="178" t="s">
        <v>599</v>
      </c>
      <c r="C1130" s="111">
        <v>1300</v>
      </c>
      <c r="D1130" s="111">
        <v>1301</v>
      </c>
      <c r="E1130" s="111" t="s">
        <v>600</v>
      </c>
      <c r="F1130" s="180"/>
      <c r="G1130" s="180"/>
      <c r="H1130" s="163">
        <f t="shared" si="497"/>
        <v>450</v>
      </c>
      <c r="I1130" s="163">
        <f t="shared" si="498"/>
        <v>288</v>
      </c>
      <c r="J1130" s="163">
        <f t="shared" si="499"/>
        <v>0</v>
      </c>
    </row>
    <row r="1131" spans="2:10" ht="15" customHeight="1">
      <c r="B1131" s="178" t="s">
        <v>601</v>
      </c>
      <c r="C1131" s="111">
        <v>1300</v>
      </c>
      <c r="D1131" s="111">
        <v>1301</v>
      </c>
      <c r="E1131" s="111" t="s">
        <v>600</v>
      </c>
      <c r="F1131" s="111">
        <v>700</v>
      </c>
      <c r="G1131" s="180"/>
      <c r="H1131" s="163">
        <f t="shared" si="497"/>
        <v>450</v>
      </c>
      <c r="I1131" s="163">
        <f t="shared" si="498"/>
        <v>288</v>
      </c>
      <c r="J1131" s="163">
        <f t="shared" si="499"/>
        <v>0</v>
      </c>
    </row>
    <row r="1132" spans="2:10" ht="15" customHeight="1">
      <c r="B1132" s="178" t="s">
        <v>602</v>
      </c>
      <c r="C1132" s="111">
        <v>1300</v>
      </c>
      <c r="D1132" s="111">
        <v>1301</v>
      </c>
      <c r="E1132" s="111" t="s">
        <v>600</v>
      </c>
      <c r="F1132" s="111">
        <v>730</v>
      </c>
      <c r="G1132" s="180"/>
      <c r="H1132" s="163">
        <f t="shared" si="497"/>
        <v>450</v>
      </c>
      <c r="I1132" s="163">
        <f t="shared" si="498"/>
        <v>288</v>
      </c>
      <c r="J1132" s="163">
        <f t="shared" si="499"/>
        <v>0</v>
      </c>
    </row>
    <row r="1133" spans="2:10" ht="14.25" customHeight="1">
      <c r="B1133" s="178" t="s">
        <v>273</v>
      </c>
      <c r="C1133" s="111">
        <v>1300</v>
      </c>
      <c r="D1133" s="111">
        <v>1301</v>
      </c>
      <c r="E1133" s="111" t="s">
        <v>600</v>
      </c>
      <c r="F1133" s="111">
        <v>730</v>
      </c>
      <c r="G1133" s="111">
        <v>2</v>
      </c>
      <c r="H1133" s="163">
        <f>'Прил. 8'!I613</f>
        <v>450</v>
      </c>
      <c r="I1133" s="163">
        <f>'Прил. 8'!J613</f>
        <v>288</v>
      </c>
      <c r="J1133" s="163">
        <f>'Прил. 8'!K613</f>
        <v>0</v>
      </c>
    </row>
    <row r="1134" spans="2:10" ht="27.75" customHeight="1">
      <c r="B1134" s="225" t="s">
        <v>259</v>
      </c>
      <c r="C1134" s="116" t="s">
        <v>260</v>
      </c>
      <c r="D1134" s="116"/>
      <c r="E1134" s="116"/>
      <c r="F1134" s="116"/>
      <c r="G1134" s="116"/>
      <c r="H1134" s="162">
        <f>H1137+H1143</f>
        <v>9042.6</v>
      </c>
      <c r="I1134" s="162">
        <f>I1137+I1143</f>
        <v>3655.6</v>
      </c>
      <c r="J1134" s="162">
        <f>J1137+J1143</f>
        <v>3655.6</v>
      </c>
    </row>
    <row r="1135" spans="2:10" ht="12.75" customHeight="1">
      <c r="B1135" s="164" t="s">
        <v>273</v>
      </c>
      <c r="C1135" s="116"/>
      <c r="D1135" s="116"/>
      <c r="E1135" s="116"/>
      <c r="F1135" s="116"/>
      <c r="G1135" s="116" t="s">
        <v>297</v>
      </c>
      <c r="H1135" s="162">
        <f>H1148</f>
        <v>5387</v>
      </c>
      <c r="I1135" s="162">
        <f>I1148</f>
        <v>0</v>
      </c>
      <c r="J1135" s="162">
        <f>J1148</f>
        <v>0</v>
      </c>
    </row>
    <row r="1136" spans="2:10" ht="12.75" customHeight="1">
      <c r="B1136" s="164" t="s">
        <v>274</v>
      </c>
      <c r="C1136" s="116"/>
      <c r="D1136" s="116"/>
      <c r="E1136" s="116"/>
      <c r="F1136" s="116"/>
      <c r="G1136" s="116" t="s">
        <v>333</v>
      </c>
      <c r="H1136" s="162">
        <f>H1142</f>
        <v>3655.6</v>
      </c>
      <c r="I1136" s="162">
        <f>I1142</f>
        <v>3655.6</v>
      </c>
      <c r="J1136" s="162">
        <f>J1142</f>
        <v>3655.6</v>
      </c>
    </row>
    <row r="1137" spans="2:10" ht="27.75" customHeight="1">
      <c r="B1137" s="167" t="s">
        <v>261</v>
      </c>
      <c r="C1137" s="117" t="s">
        <v>260</v>
      </c>
      <c r="D1137" s="117" t="s">
        <v>262</v>
      </c>
      <c r="E1137" s="117"/>
      <c r="F1137" s="117"/>
      <c r="G1137" s="117"/>
      <c r="H1137" s="163">
        <f aca="true" t="shared" si="500" ref="H1137:H1141">H1138</f>
        <v>3655.6</v>
      </c>
      <c r="I1137" s="163">
        <f aca="true" t="shared" si="501" ref="I1137:I1141">I1138</f>
        <v>3655.6</v>
      </c>
      <c r="J1137" s="163">
        <f aca="true" t="shared" si="502" ref="J1137:J1141">J1138</f>
        <v>3655.6</v>
      </c>
    </row>
    <row r="1138" spans="2:10" ht="12.75" customHeight="1">
      <c r="B1138" s="177" t="s">
        <v>277</v>
      </c>
      <c r="C1138" s="117" t="s">
        <v>260</v>
      </c>
      <c r="D1138" s="117" t="s">
        <v>262</v>
      </c>
      <c r="E1138" s="117" t="s">
        <v>278</v>
      </c>
      <c r="F1138" s="117"/>
      <c r="G1138" s="117"/>
      <c r="H1138" s="163">
        <f t="shared" si="500"/>
        <v>3655.6</v>
      </c>
      <c r="I1138" s="163">
        <f t="shared" si="501"/>
        <v>3655.6</v>
      </c>
      <c r="J1138" s="163">
        <f t="shared" si="502"/>
        <v>3655.6</v>
      </c>
    </row>
    <row r="1139" spans="2:10" ht="27.75" customHeight="1">
      <c r="B1139" s="169" t="s">
        <v>603</v>
      </c>
      <c r="C1139" s="117" t="s">
        <v>260</v>
      </c>
      <c r="D1139" s="117" t="s">
        <v>262</v>
      </c>
      <c r="E1139" s="170" t="s">
        <v>604</v>
      </c>
      <c r="F1139" s="117"/>
      <c r="G1139" s="117"/>
      <c r="H1139" s="163">
        <f t="shared" si="500"/>
        <v>3655.6</v>
      </c>
      <c r="I1139" s="163">
        <f t="shared" si="501"/>
        <v>3655.6</v>
      </c>
      <c r="J1139" s="163">
        <f t="shared" si="502"/>
        <v>3655.6</v>
      </c>
    </row>
    <row r="1140" spans="2:10" ht="12.75" customHeight="1">
      <c r="B1140" s="167" t="s">
        <v>359</v>
      </c>
      <c r="C1140" s="117" t="s">
        <v>260</v>
      </c>
      <c r="D1140" s="117" t="s">
        <v>262</v>
      </c>
      <c r="E1140" s="170" t="s">
        <v>604</v>
      </c>
      <c r="F1140" s="117" t="s">
        <v>360</v>
      </c>
      <c r="G1140" s="117"/>
      <c r="H1140" s="163">
        <f t="shared" si="500"/>
        <v>3655.6</v>
      </c>
      <c r="I1140" s="163">
        <f t="shared" si="501"/>
        <v>3655.6</v>
      </c>
      <c r="J1140" s="163">
        <f t="shared" si="502"/>
        <v>3655.6</v>
      </c>
    </row>
    <row r="1141" spans="2:10" ht="12.75" customHeight="1">
      <c r="B1141" s="167" t="s">
        <v>605</v>
      </c>
      <c r="C1141" s="117" t="s">
        <v>260</v>
      </c>
      <c r="D1141" s="117" t="s">
        <v>262</v>
      </c>
      <c r="E1141" s="170" t="s">
        <v>604</v>
      </c>
      <c r="F1141" s="117" t="s">
        <v>606</v>
      </c>
      <c r="G1141" s="117"/>
      <c r="H1141" s="163">
        <f t="shared" si="500"/>
        <v>3655.6</v>
      </c>
      <c r="I1141" s="163">
        <f t="shared" si="501"/>
        <v>3655.6</v>
      </c>
      <c r="J1141" s="163">
        <f t="shared" si="502"/>
        <v>3655.6</v>
      </c>
    </row>
    <row r="1142" spans="2:10" ht="14.25" customHeight="1">
      <c r="B1142" s="167" t="s">
        <v>274</v>
      </c>
      <c r="C1142" s="117" t="s">
        <v>260</v>
      </c>
      <c r="D1142" s="117" t="s">
        <v>262</v>
      </c>
      <c r="E1142" s="170" t="s">
        <v>604</v>
      </c>
      <c r="F1142" s="117" t="s">
        <v>606</v>
      </c>
      <c r="G1142" s="117">
        <v>3</v>
      </c>
      <c r="H1142" s="163">
        <f>'Прил. 8'!I620</f>
        <v>3655.6</v>
      </c>
      <c r="I1142" s="163">
        <f>'Прил. 8'!J620</f>
        <v>3655.6</v>
      </c>
      <c r="J1142" s="163">
        <f>'Прил. 8'!K620</f>
        <v>3655.6</v>
      </c>
    </row>
    <row r="1143" spans="2:10" ht="12.75" customHeight="1">
      <c r="B1143" s="174" t="s">
        <v>263</v>
      </c>
      <c r="C1143" s="117" t="s">
        <v>260</v>
      </c>
      <c r="D1143" s="117" t="s">
        <v>264</v>
      </c>
      <c r="E1143" s="117"/>
      <c r="F1143" s="117"/>
      <c r="G1143" s="117"/>
      <c r="H1143" s="163">
        <f aca="true" t="shared" si="503" ref="H1143:H1147">H1144</f>
        <v>5387</v>
      </c>
      <c r="I1143" s="163">
        <f aca="true" t="shared" si="504" ref="I1143:I1147">I1144</f>
        <v>0</v>
      </c>
      <c r="J1143" s="163">
        <f aca="true" t="shared" si="505" ref="J1143:J1147">J1144</f>
        <v>0</v>
      </c>
    </row>
    <row r="1144" spans="2:10" ht="12.75" customHeight="1">
      <c r="B1144" s="177" t="s">
        <v>277</v>
      </c>
      <c r="C1144" s="117" t="s">
        <v>260</v>
      </c>
      <c r="D1144" s="117" t="s">
        <v>264</v>
      </c>
      <c r="E1144" s="117" t="s">
        <v>278</v>
      </c>
      <c r="F1144" s="117"/>
      <c r="G1144" s="117"/>
      <c r="H1144" s="163">
        <f t="shared" si="503"/>
        <v>5387</v>
      </c>
      <c r="I1144" s="163">
        <f t="shared" si="504"/>
        <v>0</v>
      </c>
      <c r="J1144" s="163">
        <f t="shared" si="505"/>
        <v>0</v>
      </c>
    </row>
    <row r="1145" spans="2:10" ht="27.75" customHeight="1">
      <c r="B1145" s="167" t="s">
        <v>607</v>
      </c>
      <c r="C1145" s="117" t="s">
        <v>260</v>
      </c>
      <c r="D1145" s="117" t="s">
        <v>264</v>
      </c>
      <c r="E1145" s="170" t="s">
        <v>608</v>
      </c>
      <c r="F1145" s="117"/>
      <c r="G1145" s="117"/>
      <c r="H1145" s="163">
        <f t="shared" si="503"/>
        <v>5387</v>
      </c>
      <c r="I1145" s="163">
        <f t="shared" si="504"/>
        <v>0</v>
      </c>
      <c r="J1145" s="163">
        <f t="shared" si="505"/>
        <v>0</v>
      </c>
    </row>
    <row r="1146" spans="2:10" ht="12.75" customHeight="1">
      <c r="B1146" s="167" t="s">
        <v>359</v>
      </c>
      <c r="C1146" s="117" t="s">
        <v>260</v>
      </c>
      <c r="D1146" s="117" t="s">
        <v>264</v>
      </c>
      <c r="E1146" s="170" t="s">
        <v>608</v>
      </c>
      <c r="F1146" s="117" t="s">
        <v>360</v>
      </c>
      <c r="G1146" s="117"/>
      <c r="H1146" s="163">
        <f t="shared" si="503"/>
        <v>5387</v>
      </c>
      <c r="I1146" s="163">
        <f t="shared" si="504"/>
        <v>0</v>
      </c>
      <c r="J1146" s="163">
        <f t="shared" si="505"/>
        <v>0</v>
      </c>
    </row>
    <row r="1147" spans="2:10" ht="12.75" customHeight="1">
      <c r="B1147" s="167" t="s">
        <v>605</v>
      </c>
      <c r="C1147" s="117" t="s">
        <v>260</v>
      </c>
      <c r="D1147" s="117" t="s">
        <v>264</v>
      </c>
      <c r="E1147" s="170" t="s">
        <v>608</v>
      </c>
      <c r="F1147" s="117" t="s">
        <v>606</v>
      </c>
      <c r="G1147" s="117"/>
      <c r="H1147" s="163">
        <f t="shared" si="503"/>
        <v>5387</v>
      </c>
      <c r="I1147" s="163">
        <f t="shared" si="504"/>
        <v>0</v>
      </c>
      <c r="J1147" s="163">
        <f t="shared" si="505"/>
        <v>0</v>
      </c>
    </row>
    <row r="1148" spans="2:10" ht="14.25" customHeight="1">
      <c r="B1148" s="167" t="s">
        <v>273</v>
      </c>
      <c r="C1148" s="117" t="s">
        <v>260</v>
      </c>
      <c r="D1148" s="117" t="s">
        <v>264</v>
      </c>
      <c r="E1148" s="170" t="s">
        <v>608</v>
      </c>
      <c r="F1148" s="117" t="s">
        <v>606</v>
      </c>
      <c r="G1148" s="117">
        <v>2</v>
      </c>
      <c r="H1148" s="163">
        <f>'Прил. 8'!I626</f>
        <v>5387</v>
      </c>
      <c r="I1148" s="163">
        <f>'Прил. 8'!J626</f>
        <v>0</v>
      </c>
      <c r="J1148" s="163">
        <f>'Прил. 8'!K626</f>
        <v>0</v>
      </c>
    </row>
    <row r="1149" spans="2:10" ht="12.75" customHeight="1">
      <c r="B1149" s="278" t="s">
        <v>265</v>
      </c>
      <c r="C1149" s="132">
        <v>9900</v>
      </c>
      <c r="D1149" s="132"/>
      <c r="E1149" s="132"/>
      <c r="F1149" s="132"/>
      <c r="G1149" s="49"/>
      <c r="H1149" s="49">
        <f aca="true" t="shared" si="506" ref="H1149:H1155">H1150</f>
        <v>0</v>
      </c>
      <c r="I1149" s="279">
        <f aca="true" t="shared" si="507" ref="I1149:I1155">I1150</f>
        <v>2741.6</v>
      </c>
      <c r="J1149" s="279">
        <f aca="true" t="shared" si="508" ref="J1149:J1155">J1150</f>
        <v>5502.1</v>
      </c>
    </row>
    <row r="1150" spans="2:10" ht="12.75" customHeight="1">
      <c r="B1150" s="280" t="s">
        <v>273</v>
      </c>
      <c r="C1150" s="132"/>
      <c r="D1150" s="132"/>
      <c r="E1150" s="132"/>
      <c r="F1150" s="132"/>
      <c r="G1150" s="281">
        <v>2</v>
      </c>
      <c r="H1150" s="281">
        <f t="shared" si="506"/>
        <v>0</v>
      </c>
      <c r="I1150" s="282">
        <f t="shared" si="507"/>
        <v>2741.6</v>
      </c>
      <c r="J1150" s="282">
        <f t="shared" si="508"/>
        <v>5502.1</v>
      </c>
    </row>
    <row r="1151" spans="2:10" ht="12.75" customHeight="1">
      <c r="B1151" s="283" t="s">
        <v>265</v>
      </c>
      <c r="C1151" s="133">
        <v>9900</v>
      </c>
      <c r="D1151" s="133">
        <v>9999</v>
      </c>
      <c r="E1151" s="133"/>
      <c r="F1151" s="133"/>
      <c r="G1151" s="281"/>
      <c r="H1151" s="281">
        <f t="shared" si="506"/>
        <v>0</v>
      </c>
      <c r="I1151" s="282">
        <f t="shared" si="507"/>
        <v>2741.6</v>
      </c>
      <c r="J1151" s="282">
        <f t="shared" si="508"/>
        <v>5502.1</v>
      </c>
    </row>
    <row r="1152" spans="2:10" ht="12.75" customHeight="1">
      <c r="B1152" s="284" t="s">
        <v>277</v>
      </c>
      <c r="C1152" s="133">
        <v>9900</v>
      </c>
      <c r="D1152" s="133">
        <v>9999</v>
      </c>
      <c r="E1152" s="117" t="s">
        <v>278</v>
      </c>
      <c r="F1152" s="133"/>
      <c r="G1152" s="281"/>
      <c r="H1152" s="281">
        <f t="shared" si="506"/>
        <v>0</v>
      </c>
      <c r="I1152" s="282">
        <f t="shared" si="507"/>
        <v>2741.6</v>
      </c>
      <c r="J1152" s="282">
        <f t="shared" si="508"/>
        <v>5502.1</v>
      </c>
    </row>
    <row r="1153" spans="2:10" ht="12.75" customHeight="1">
      <c r="B1153" s="283" t="s">
        <v>609</v>
      </c>
      <c r="C1153" s="133">
        <v>9900</v>
      </c>
      <c r="D1153" s="133">
        <v>9999</v>
      </c>
      <c r="E1153" s="117" t="s">
        <v>610</v>
      </c>
      <c r="F1153" s="133"/>
      <c r="G1153" s="281"/>
      <c r="H1153" s="281">
        <f t="shared" si="506"/>
        <v>0</v>
      </c>
      <c r="I1153" s="282">
        <f t="shared" si="507"/>
        <v>2741.6</v>
      </c>
      <c r="J1153" s="282">
        <f t="shared" si="508"/>
        <v>5502.1</v>
      </c>
    </row>
    <row r="1154" spans="2:10" ht="12.75" customHeight="1">
      <c r="B1154" s="284" t="s">
        <v>293</v>
      </c>
      <c r="C1154" s="133">
        <v>9900</v>
      </c>
      <c r="D1154" s="133">
        <v>9999</v>
      </c>
      <c r="E1154" s="117" t="s">
        <v>610</v>
      </c>
      <c r="F1154" s="133">
        <v>800</v>
      </c>
      <c r="G1154" s="281"/>
      <c r="H1154" s="281">
        <f t="shared" si="506"/>
        <v>0</v>
      </c>
      <c r="I1154" s="282">
        <f t="shared" si="507"/>
        <v>2741.6</v>
      </c>
      <c r="J1154" s="282">
        <f t="shared" si="508"/>
        <v>5502.1</v>
      </c>
    </row>
    <row r="1155" spans="2:10" ht="12.75" customHeight="1">
      <c r="B1155" s="284" t="s">
        <v>310</v>
      </c>
      <c r="C1155" s="133">
        <v>9900</v>
      </c>
      <c r="D1155" s="133">
        <v>9999</v>
      </c>
      <c r="E1155" s="117" t="s">
        <v>610</v>
      </c>
      <c r="F1155" s="133">
        <v>870</v>
      </c>
      <c r="G1155" s="281"/>
      <c r="H1155" s="281">
        <f t="shared" si="506"/>
        <v>0</v>
      </c>
      <c r="I1155" s="282">
        <f t="shared" si="507"/>
        <v>2741.6</v>
      </c>
      <c r="J1155" s="282">
        <f t="shared" si="508"/>
        <v>5502.1</v>
      </c>
    </row>
    <row r="1156" spans="2:10" ht="12.75" customHeight="1">
      <c r="B1156" s="173" t="s">
        <v>273</v>
      </c>
      <c r="C1156" s="133">
        <v>9900</v>
      </c>
      <c r="D1156" s="133">
        <v>9999</v>
      </c>
      <c r="E1156" s="117" t="s">
        <v>610</v>
      </c>
      <c r="F1156" s="133">
        <v>870</v>
      </c>
      <c r="G1156" s="281">
        <v>2</v>
      </c>
      <c r="H1156" s="281">
        <f>'Прил. 8'!I634</f>
        <v>0</v>
      </c>
      <c r="I1156" s="282">
        <f>'Прил. 8'!J634</f>
        <v>2741.6</v>
      </c>
      <c r="J1156" s="282">
        <f>'Прил. 8'!K634</f>
        <v>5502.1</v>
      </c>
    </row>
    <row r="1157" ht="12.75" customHeight="1">
      <c r="E1157" s="285"/>
    </row>
  </sheetData>
  <sheetProtection selectLockedCells="1" selectUnlockedCells="1"/>
  <mergeCells count="10">
    <mergeCell ref="I1:J1"/>
    <mergeCell ref="B2:J2"/>
    <mergeCell ref="B3:J3"/>
    <mergeCell ref="B4:J4"/>
    <mergeCell ref="C5:J5"/>
    <mergeCell ref="G6:J6"/>
    <mergeCell ref="C7:J7"/>
    <mergeCell ref="B8:J8"/>
    <mergeCell ref="B9:J9"/>
    <mergeCell ref="B11:J11"/>
  </mergeCells>
  <printOptions/>
  <pageMargins left="0.5513888888888889" right="0.19652777777777777" top="0.5513888888888889" bottom="0.27569444444444446" header="0.5118110236220472" footer="0.5118110236220472"/>
  <pageSetup fitToHeight="7" fitToWidth="1" horizontalDpi="300" verticalDpi="300" orientation="portrait" paperSize="9"/>
  <rowBreaks count="1" manualBreakCount="1">
    <brk id="23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IV1106"/>
  <sheetViews>
    <sheetView zoomScale="85" zoomScaleNormal="85" workbookViewId="0" topLeftCell="B1">
      <selection activeCell="I14" sqref="I14"/>
    </sheetView>
  </sheetViews>
  <sheetFormatPr defaultColWidth="9.00390625" defaultRowHeight="12.75"/>
  <cols>
    <col min="1" max="1" width="7.125" style="286" customWidth="1"/>
    <col min="2" max="2" width="107.50390625" style="287" customWidth="1"/>
    <col min="3" max="3" width="5.75390625" style="288" customWidth="1"/>
    <col min="4" max="4" width="10.125" style="289" customWidth="1"/>
    <col min="5" max="5" width="6.625" style="289" customWidth="1"/>
    <col min="6" max="6" width="19.125" style="289" customWidth="1"/>
    <col min="7" max="7" width="5.125" style="289" customWidth="1"/>
    <col min="8" max="8" width="2.50390625" style="289" customWidth="1"/>
    <col min="9" max="9" width="11.125" style="290" customWidth="1"/>
    <col min="10" max="10" width="10.75390625" style="290" customWidth="1"/>
    <col min="11" max="11" width="11.75390625" style="290" customWidth="1"/>
    <col min="12" max="12" width="10.00390625" style="291" customWidth="1"/>
    <col min="13" max="13" width="9.125" style="291" customWidth="1"/>
    <col min="14" max="14" width="7.125" style="291" customWidth="1"/>
    <col min="15" max="15" width="9.125" style="291" customWidth="1"/>
    <col min="16" max="16" width="7.125" style="291" customWidth="1"/>
    <col min="17" max="17" width="10.125" style="291" customWidth="1"/>
    <col min="18" max="18" width="7.125" style="291" customWidth="1"/>
    <col min="19" max="19" width="12.125" style="291" customWidth="1"/>
    <col min="20" max="31" width="7.125" style="291" customWidth="1"/>
    <col min="32" max="66" width="7.125" style="286" customWidth="1"/>
    <col min="67" max="16384" width="7.125" style="292" customWidth="1"/>
  </cols>
  <sheetData>
    <row r="1" spans="2:11" ht="12.75" customHeight="1">
      <c r="B1" s="293"/>
      <c r="C1" s="294"/>
      <c r="D1" s="295"/>
      <c r="E1" s="295"/>
      <c r="F1" s="295"/>
      <c r="G1" s="296"/>
      <c r="H1" s="297"/>
      <c r="I1" s="298"/>
      <c r="J1" s="299" t="s">
        <v>611</v>
      </c>
      <c r="K1" s="299"/>
    </row>
    <row r="2" spans="2:11" ht="12.75" customHeight="1">
      <c r="B2" s="300" t="s">
        <v>1</v>
      </c>
      <c r="C2" s="300"/>
      <c r="D2" s="300"/>
      <c r="E2" s="300"/>
      <c r="F2" s="300"/>
      <c r="G2" s="300"/>
      <c r="H2" s="300"/>
      <c r="I2" s="300"/>
      <c r="J2" s="300"/>
      <c r="K2" s="300"/>
    </row>
    <row r="3" spans="2:11" ht="12.75" customHeight="1">
      <c r="B3" s="300" t="s">
        <v>2</v>
      </c>
      <c r="C3" s="300"/>
      <c r="D3" s="300"/>
      <c r="E3" s="300"/>
      <c r="F3" s="300"/>
      <c r="G3" s="300"/>
      <c r="H3" s="300"/>
      <c r="I3" s="300"/>
      <c r="J3" s="300"/>
      <c r="K3" s="300"/>
    </row>
    <row r="4" spans="2:11" ht="12.75" customHeight="1">
      <c r="B4" s="9" t="s">
        <v>3</v>
      </c>
      <c r="C4" s="9"/>
      <c r="D4" s="9"/>
      <c r="E4" s="9"/>
      <c r="F4" s="9"/>
      <c r="G4" s="9"/>
      <c r="H4" s="9"/>
      <c r="I4" s="9"/>
      <c r="J4" s="9"/>
      <c r="K4" s="9"/>
    </row>
    <row r="5" spans="2:11" ht="12.75" customHeight="1">
      <c r="B5" s="301"/>
      <c r="C5" s="301"/>
      <c r="D5" s="301"/>
      <c r="E5" s="301"/>
      <c r="F5" s="301"/>
      <c r="G5" s="301"/>
      <c r="H5" s="301"/>
      <c r="I5" s="301"/>
      <c r="J5" s="301"/>
      <c r="K5" s="301"/>
    </row>
    <row r="6" spans="2:11" ht="12.75" customHeight="1">
      <c r="B6" s="293"/>
      <c r="C6" s="294"/>
      <c r="D6" s="295"/>
      <c r="E6" s="295"/>
      <c r="F6" s="295"/>
      <c r="G6" s="302" t="s">
        <v>612</v>
      </c>
      <c r="H6" s="302"/>
      <c r="I6" s="302"/>
      <c r="J6" s="302"/>
      <c r="K6" s="302"/>
    </row>
    <row r="7" spans="2:11" ht="12.75" customHeight="1">
      <c r="B7" s="300" t="s">
        <v>46</v>
      </c>
      <c r="C7" s="300"/>
      <c r="D7" s="300"/>
      <c r="E7" s="300"/>
      <c r="F7" s="300"/>
      <c r="G7" s="300"/>
      <c r="H7" s="300"/>
      <c r="I7" s="300"/>
      <c r="J7" s="300"/>
      <c r="K7" s="300"/>
    </row>
    <row r="8" spans="2:11" ht="12.75" customHeight="1">
      <c r="B8" s="300" t="s">
        <v>5</v>
      </c>
      <c r="C8" s="300"/>
      <c r="D8" s="300"/>
      <c r="E8" s="300"/>
      <c r="F8" s="300"/>
      <c r="G8" s="300"/>
      <c r="H8" s="300"/>
      <c r="I8" s="300"/>
      <c r="J8" s="300"/>
      <c r="K8" s="300"/>
    </row>
    <row r="9" spans="2:11" ht="12.75" customHeight="1">
      <c r="B9" s="303" t="s">
        <v>6</v>
      </c>
      <c r="C9" s="303"/>
      <c r="D9" s="303"/>
      <c r="E9" s="303"/>
      <c r="F9" s="303"/>
      <c r="G9" s="303"/>
      <c r="H9" s="303"/>
      <c r="I9" s="303"/>
      <c r="J9" s="303"/>
      <c r="K9" s="303"/>
    </row>
    <row r="10" spans="2:9" ht="12.75" customHeight="1">
      <c r="B10" s="304"/>
      <c r="C10" s="305"/>
      <c r="D10" s="296"/>
      <c r="E10" s="296"/>
      <c r="F10" s="296"/>
      <c r="G10" s="296"/>
      <c r="H10" s="296"/>
      <c r="I10" s="306"/>
    </row>
    <row r="11" spans="2:9" ht="12.75" customHeight="1">
      <c r="B11" s="307" t="s">
        <v>613</v>
      </c>
      <c r="C11" s="307"/>
      <c r="D11" s="307"/>
      <c r="E11" s="307"/>
      <c r="F11" s="307"/>
      <c r="G11" s="307"/>
      <c r="H11" s="307"/>
      <c r="I11" s="307"/>
    </row>
    <row r="12" spans="2:11" ht="12.75" customHeight="1">
      <c r="B12" s="286"/>
      <c r="C12" s="286"/>
      <c r="K12" s="298" t="s">
        <v>181</v>
      </c>
    </row>
    <row r="13" spans="2:11" ht="36" customHeight="1">
      <c r="B13" s="308" t="s">
        <v>182</v>
      </c>
      <c r="C13" s="202" t="s">
        <v>614</v>
      </c>
      <c r="D13" s="309" t="s">
        <v>183</v>
      </c>
      <c r="E13" s="309" t="s">
        <v>184</v>
      </c>
      <c r="F13" s="309" t="s">
        <v>269</v>
      </c>
      <c r="G13" s="309" t="s">
        <v>270</v>
      </c>
      <c r="H13" s="310" t="s">
        <v>271</v>
      </c>
      <c r="I13" s="311">
        <v>2022</v>
      </c>
      <c r="J13" s="312">
        <v>2023</v>
      </c>
      <c r="K13" s="312">
        <v>2024</v>
      </c>
    </row>
    <row r="14" spans="2:12" ht="14.25" customHeight="1">
      <c r="B14" s="313" t="s">
        <v>178</v>
      </c>
      <c r="C14" s="314"/>
      <c r="D14" s="315"/>
      <c r="E14" s="315"/>
      <c r="F14" s="315"/>
      <c r="G14" s="315"/>
      <c r="H14" s="315"/>
      <c r="I14" s="316">
        <f>I20+I94+I500+I636+I677+I770+I1005+I664</f>
        <v>341961.39999999997</v>
      </c>
      <c r="J14" s="316">
        <f>J20+J94+J500+J636+J677+J770+J1005+J664</f>
        <v>255721.40000000002</v>
      </c>
      <c r="K14" s="316">
        <f>K20+K94+K500+K636+K677+K770+K1005+K664</f>
        <v>238137.00000000003</v>
      </c>
      <c r="L14" s="291">
        <f>L20+L94+L500+L636+L664+L677+L770+L1005</f>
        <v>4181</v>
      </c>
    </row>
    <row r="15" spans="2:11" ht="12.75" customHeight="1" hidden="1">
      <c r="B15" s="313" t="s">
        <v>615</v>
      </c>
      <c r="C15" s="314"/>
      <c r="D15" s="315"/>
      <c r="E15" s="315"/>
      <c r="F15" s="315"/>
      <c r="G15" s="315"/>
      <c r="H15" s="315">
        <v>1</v>
      </c>
      <c r="I15" s="316">
        <f>I95+I501+I637+I678+I771+I1007</f>
        <v>0</v>
      </c>
      <c r="J15" s="316">
        <f>J95+J501+J637+J678+J771+J1007</f>
        <v>0</v>
      </c>
      <c r="K15" s="316">
        <f>K95+K501+K637+K678+K771+K1007</f>
        <v>0</v>
      </c>
    </row>
    <row r="16" spans="2:11" ht="12.75" customHeight="1">
      <c r="B16" s="313" t="s">
        <v>273</v>
      </c>
      <c r="C16" s="314"/>
      <c r="D16" s="315"/>
      <c r="E16" s="315"/>
      <c r="F16" s="315"/>
      <c r="G16" s="315"/>
      <c r="H16" s="315">
        <v>2</v>
      </c>
      <c r="I16" s="316">
        <f>I21+I96+I502+I638+I679+I772+I1008+I666</f>
        <v>157582.9</v>
      </c>
      <c r="J16" s="316">
        <f>J21+J96+J502+J638+J679+J772+J1008+J666</f>
        <v>106686.2</v>
      </c>
      <c r="K16" s="316">
        <f>K21+K96+K502+K638+K679+K772+K1008+K666</f>
        <v>109992</v>
      </c>
    </row>
    <row r="17" spans="2:11" ht="12.75" customHeight="1">
      <c r="B17" s="313" t="s">
        <v>274</v>
      </c>
      <c r="C17" s="314"/>
      <c r="D17" s="315"/>
      <c r="E17" s="315"/>
      <c r="F17" s="315"/>
      <c r="G17" s="315"/>
      <c r="H17" s="315">
        <v>3</v>
      </c>
      <c r="I17" s="316">
        <f aca="true" t="shared" si="0" ref="I17:I18">I22+I97+I503+I639+I680+I773+I1009</f>
        <v>165136.89999999997</v>
      </c>
      <c r="J17" s="316">
        <f aca="true" t="shared" si="1" ref="J17:J18">J22+J97+J516+J652+J693+J790+J1041</f>
        <v>47874.299999999996</v>
      </c>
      <c r="K17" s="316">
        <f aca="true" t="shared" si="2" ref="K17:K18">K22+K97+K516+K652+K693+K790+K1041</f>
        <v>29198.300000000003</v>
      </c>
    </row>
    <row r="18" spans="2:11" ht="12.75" customHeight="1">
      <c r="B18" s="313" t="s">
        <v>275</v>
      </c>
      <c r="C18" s="314"/>
      <c r="D18" s="315"/>
      <c r="E18" s="315"/>
      <c r="F18" s="315"/>
      <c r="G18" s="315"/>
      <c r="H18" s="315">
        <v>4</v>
      </c>
      <c r="I18" s="316">
        <f t="shared" si="0"/>
        <v>19241.6</v>
      </c>
      <c r="J18" s="316">
        <f t="shared" si="1"/>
        <v>763.4</v>
      </c>
      <c r="K18" s="316">
        <f t="shared" si="2"/>
        <v>4051.7</v>
      </c>
    </row>
    <row r="19" spans="2:11" ht="12.75" customHeight="1" hidden="1">
      <c r="B19" s="317" t="s">
        <v>276</v>
      </c>
      <c r="C19" s="314"/>
      <c r="D19" s="315"/>
      <c r="E19" s="315"/>
      <c r="F19" s="315"/>
      <c r="G19" s="315"/>
      <c r="H19" s="315">
        <v>6</v>
      </c>
      <c r="I19" s="316">
        <f>I99+I505+I641+I682+I775+I1011</f>
        <v>0</v>
      </c>
      <c r="J19" s="316">
        <f>J99+J505+J641+J682+J775+J1011</f>
        <v>0</v>
      </c>
      <c r="K19" s="316">
        <f>K99+K505+K641+K682+K775+K1011</f>
        <v>0</v>
      </c>
    </row>
    <row r="20" spans="2:14" ht="27.75" customHeight="1">
      <c r="B20" s="318" t="s">
        <v>616</v>
      </c>
      <c r="C20" s="319">
        <v>163</v>
      </c>
      <c r="D20" s="315"/>
      <c r="E20" s="315"/>
      <c r="F20" s="315"/>
      <c r="G20" s="315"/>
      <c r="H20" s="315"/>
      <c r="I20" s="316">
        <f>I24+I73+I60+I53</f>
        <v>11127.5</v>
      </c>
      <c r="J20" s="316">
        <f>J24+J73+J60+J53</f>
        <v>6174.4</v>
      </c>
      <c r="K20" s="316">
        <f>K24+K73+K60+K53</f>
        <v>4996</v>
      </c>
      <c r="L20" s="320">
        <f>L30+L33+L36+L45+L49+L59+L66+L78+L82+L40</f>
        <v>188.8</v>
      </c>
      <c r="M20" s="291">
        <f>L30+L33+L36+L45+L49+L59+L66+L72</f>
        <v>188.8</v>
      </c>
      <c r="N20" s="291">
        <v>2</v>
      </c>
    </row>
    <row r="21" spans="2:14" ht="12.75" customHeight="1">
      <c r="B21" s="184" t="s">
        <v>273</v>
      </c>
      <c r="C21" s="321"/>
      <c r="D21" s="309"/>
      <c r="E21" s="309"/>
      <c r="F21" s="309"/>
      <c r="G21" s="309"/>
      <c r="H21" s="309">
        <v>2</v>
      </c>
      <c r="I21" s="322">
        <f>I30+I33+I36+I49+I45+I72+I66+I59+I52</f>
        <v>7880.000000000001</v>
      </c>
      <c r="J21" s="322">
        <f>J30+J33+J36+J49+J45+J72+J66+J59</f>
        <v>4577.4</v>
      </c>
      <c r="K21" s="322">
        <f>K30+K33+K36+K49+K45+K72+K66+K59</f>
        <v>3398.9999999999995</v>
      </c>
      <c r="M21" s="291">
        <f>L78+L82+L40</f>
        <v>0</v>
      </c>
      <c r="N21" s="291">
        <v>3</v>
      </c>
    </row>
    <row r="22" spans="2:14" ht="12.75" customHeight="1">
      <c r="B22" s="184" t="s">
        <v>274</v>
      </c>
      <c r="C22" s="321"/>
      <c r="D22" s="309"/>
      <c r="E22" s="309"/>
      <c r="F22" s="309"/>
      <c r="G22" s="309"/>
      <c r="H22" s="309">
        <v>3</v>
      </c>
      <c r="I22" s="322">
        <f>I78+I82+I40</f>
        <v>3247.5</v>
      </c>
      <c r="J22" s="322">
        <f>J78+J82+J40</f>
        <v>1597</v>
      </c>
      <c r="K22" s="322">
        <f>K78+K82+K40</f>
        <v>1597</v>
      </c>
      <c r="N22" s="291">
        <v>4</v>
      </c>
    </row>
    <row r="23" spans="2:11" ht="12.75" customHeight="1" hidden="1">
      <c r="B23" s="184" t="s">
        <v>275</v>
      </c>
      <c r="C23" s="321"/>
      <c r="D23" s="309"/>
      <c r="E23" s="309"/>
      <c r="F23" s="309"/>
      <c r="G23" s="309"/>
      <c r="H23" s="309">
        <v>4</v>
      </c>
      <c r="I23" s="322"/>
      <c r="J23" s="322"/>
      <c r="K23" s="322"/>
    </row>
    <row r="24" spans="2:11" ht="12.75" customHeight="1">
      <c r="B24" s="317" t="s">
        <v>185</v>
      </c>
      <c r="C24" s="323"/>
      <c r="D24" s="324" t="s">
        <v>186</v>
      </c>
      <c r="E24" s="324"/>
      <c r="F24" s="324"/>
      <c r="G24" s="324"/>
      <c r="H24" s="324"/>
      <c r="I24" s="316">
        <f>I25+I41</f>
        <v>4310.9</v>
      </c>
      <c r="J24" s="316">
        <f>J25+J41</f>
        <v>2424.3</v>
      </c>
      <c r="K24" s="316">
        <f>K25+K41</f>
        <v>3373.3999999999996</v>
      </c>
    </row>
    <row r="25" spans="2:14" ht="26.25" customHeight="1">
      <c r="B25" s="325" t="s">
        <v>191</v>
      </c>
      <c r="C25" s="326"/>
      <c r="D25" s="327" t="s">
        <v>186</v>
      </c>
      <c r="E25" s="327" t="s">
        <v>192</v>
      </c>
      <c r="F25" s="324"/>
      <c r="G25" s="324"/>
      <c r="H25" s="324"/>
      <c r="I25" s="316">
        <f>I26+I37</f>
        <v>2494.5</v>
      </c>
      <c r="J25" s="316">
        <f aca="true" t="shared" si="3" ref="J25:J26">J26</f>
        <v>1666.4</v>
      </c>
      <c r="K25" s="316">
        <f aca="true" t="shared" si="4" ref="K25:K26">K26</f>
        <v>1866.3</v>
      </c>
      <c r="M25" s="328"/>
      <c r="N25" s="328"/>
    </row>
    <row r="26" spans="2:16" ht="12.75" customHeight="1">
      <c r="B26" s="187" t="s">
        <v>277</v>
      </c>
      <c r="C26" s="329"/>
      <c r="D26" s="185" t="s">
        <v>186</v>
      </c>
      <c r="E26" s="185" t="s">
        <v>192</v>
      </c>
      <c r="F26" s="185" t="s">
        <v>278</v>
      </c>
      <c r="G26" s="185"/>
      <c r="H26" s="309"/>
      <c r="I26" s="322">
        <f>I27</f>
        <v>2441</v>
      </c>
      <c r="J26" s="322">
        <f t="shared" si="3"/>
        <v>1666.4</v>
      </c>
      <c r="K26" s="322">
        <f t="shared" si="4"/>
        <v>1866.3</v>
      </c>
      <c r="P26" s="328"/>
    </row>
    <row r="27" spans="2:11" ht="14.25" customHeight="1">
      <c r="B27" s="330" t="s">
        <v>303</v>
      </c>
      <c r="C27" s="329"/>
      <c r="D27" s="185" t="s">
        <v>186</v>
      </c>
      <c r="E27" s="185" t="s">
        <v>192</v>
      </c>
      <c r="F27" s="186" t="s">
        <v>304</v>
      </c>
      <c r="G27" s="185"/>
      <c r="H27" s="309"/>
      <c r="I27" s="322">
        <f>I28+I31+I34</f>
        <v>2441</v>
      </c>
      <c r="J27" s="322">
        <f>J28+J31+J34</f>
        <v>1666.4</v>
      </c>
      <c r="K27" s="322">
        <f>K28+K31+K34</f>
        <v>1866.3</v>
      </c>
    </row>
    <row r="28" spans="2:11" ht="41.25" customHeight="1">
      <c r="B28" s="331" t="s">
        <v>281</v>
      </c>
      <c r="C28" s="329"/>
      <c r="D28" s="185" t="s">
        <v>186</v>
      </c>
      <c r="E28" s="185" t="s">
        <v>192</v>
      </c>
      <c r="F28" s="186" t="s">
        <v>304</v>
      </c>
      <c r="G28" s="185" t="s">
        <v>282</v>
      </c>
      <c r="H28" s="309"/>
      <c r="I28" s="322">
        <f aca="true" t="shared" si="5" ref="I28:I29">I29</f>
        <v>2059.4</v>
      </c>
      <c r="J28" s="322">
        <f aca="true" t="shared" si="6" ref="J28:J29">J29</f>
        <v>1629.5</v>
      </c>
      <c r="K28" s="322">
        <f aca="true" t="shared" si="7" ref="K28:K29">K29</f>
        <v>1829.5</v>
      </c>
    </row>
    <row r="29" spans="2:11" ht="12.75" customHeight="1">
      <c r="B29" s="187" t="s">
        <v>283</v>
      </c>
      <c r="C29" s="329"/>
      <c r="D29" s="185" t="s">
        <v>186</v>
      </c>
      <c r="E29" s="185" t="s">
        <v>192</v>
      </c>
      <c r="F29" s="186" t="s">
        <v>304</v>
      </c>
      <c r="G29" s="185" t="s">
        <v>284</v>
      </c>
      <c r="H29" s="309"/>
      <c r="I29" s="322">
        <f t="shared" si="5"/>
        <v>2059.4</v>
      </c>
      <c r="J29" s="322">
        <f t="shared" si="6"/>
        <v>1629.5</v>
      </c>
      <c r="K29" s="322">
        <f t="shared" si="7"/>
        <v>1829.5</v>
      </c>
    </row>
    <row r="30" spans="2:12" ht="14.25" customHeight="1">
      <c r="B30" s="187" t="s">
        <v>273</v>
      </c>
      <c r="C30" s="329"/>
      <c r="D30" s="185" t="s">
        <v>186</v>
      </c>
      <c r="E30" s="185" t="s">
        <v>192</v>
      </c>
      <c r="F30" s="186" t="s">
        <v>304</v>
      </c>
      <c r="G30" s="185" t="s">
        <v>284</v>
      </c>
      <c r="H30" s="309">
        <v>2</v>
      </c>
      <c r="I30" s="322">
        <v>2059.4</v>
      </c>
      <c r="J30" s="322">
        <v>1629.5</v>
      </c>
      <c r="K30" s="322">
        <v>1829.5</v>
      </c>
      <c r="L30" s="291">
        <v>105</v>
      </c>
    </row>
    <row r="31" spans="2:11" ht="14.25" customHeight="1">
      <c r="B31" s="184" t="s">
        <v>289</v>
      </c>
      <c r="C31" s="329"/>
      <c r="D31" s="185" t="s">
        <v>186</v>
      </c>
      <c r="E31" s="185" t="s">
        <v>192</v>
      </c>
      <c r="F31" s="186" t="s">
        <v>304</v>
      </c>
      <c r="G31" s="185" t="s">
        <v>290</v>
      </c>
      <c r="H31" s="309"/>
      <c r="I31" s="322">
        <f aca="true" t="shared" si="8" ref="I31:I32">I32</f>
        <v>332.9</v>
      </c>
      <c r="J31" s="322">
        <f aca="true" t="shared" si="9" ref="J31:J32">J32</f>
        <v>36.9</v>
      </c>
      <c r="K31" s="322">
        <f aca="true" t="shared" si="10" ref="K31:K32">K32</f>
        <v>36.8</v>
      </c>
    </row>
    <row r="32" spans="2:11" ht="14.25" customHeight="1">
      <c r="B32" s="184" t="s">
        <v>291</v>
      </c>
      <c r="C32" s="329"/>
      <c r="D32" s="185" t="s">
        <v>186</v>
      </c>
      <c r="E32" s="185" t="s">
        <v>192</v>
      </c>
      <c r="F32" s="186" t="s">
        <v>304</v>
      </c>
      <c r="G32" s="185" t="s">
        <v>292</v>
      </c>
      <c r="H32" s="309"/>
      <c r="I32" s="322">
        <f t="shared" si="8"/>
        <v>332.9</v>
      </c>
      <c r="J32" s="322">
        <f t="shared" si="9"/>
        <v>36.9</v>
      </c>
      <c r="K32" s="322">
        <f t="shared" si="10"/>
        <v>36.8</v>
      </c>
    </row>
    <row r="33" spans="2:12" ht="14.25" customHeight="1">
      <c r="B33" s="187" t="s">
        <v>273</v>
      </c>
      <c r="C33" s="329"/>
      <c r="D33" s="185" t="s">
        <v>186</v>
      </c>
      <c r="E33" s="185" t="s">
        <v>192</v>
      </c>
      <c r="F33" s="186" t="s">
        <v>304</v>
      </c>
      <c r="G33" s="185" t="s">
        <v>292</v>
      </c>
      <c r="H33" s="309">
        <v>2</v>
      </c>
      <c r="I33" s="322">
        <v>332.9</v>
      </c>
      <c r="J33" s="322">
        <v>36.9</v>
      </c>
      <c r="K33" s="322">
        <v>36.8</v>
      </c>
      <c r="L33" s="291">
        <v>1.8</v>
      </c>
    </row>
    <row r="34" spans="2:11" ht="14.25" customHeight="1">
      <c r="B34" s="332" t="s">
        <v>293</v>
      </c>
      <c r="C34" s="329"/>
      <c r="D34" s="185" t="s">
        <v>186</v>
      </c>
      <c r="E34" s="185" t="s">
        <v>192</v>
      </c>
      <c r="F34" s="186" t="s">
        <v>304</v>
      </c>
      <c r="G34" s="333">
        <v>800</v>
      </c>
      <c r="H34" s="309"/>
      <c r="I34" s="322">
        <f aca="true" t="shared" si="11" ref="I34:I35">I35</f>
        <v>48.7</v>
      </c>
      <c r="J34" s="322">
        <f aca="true" t="shared" si="12" ref="J34:J35">J35</f>
        <v>0</v>
      </c>
      <c r="K34" s="322">
        <f aca="true" t="shared" si="13" ref="K34:K35">K35</f>
        <v>0</v>
      </c>
    </row>
    <row r="35" spans="2:11" ht="14.25" customHeight="1">
      <c r="B35" s="332" t="s">
        <v>295</v>
      </c>
      <c r="C35" s="329"/>
      <c r="D35" s="185" t="s">
        <v>186</v>
      </c>
      <c r="E35" s="185" t="s">
        <v>192</v>
      </c>
      <c r="F35" s="186" t="s">
        <v>304</v>
      </c>
      <c r="G35" s="333">
        <v>850</v>
      </c>
      <c r="H35" s="309"/>
      <c r="I35" s="322">
        <f t="shared" si="11"/>
        <v>48.7</v>
      </c>
      <c r="J35" s="322">
        <f t="shared" si="12"/>
        <v>0</v>
      </c>
      <c r="K35" s="322">
        <f t="shared" si="13"/>
        <v>0</v>
      </c>
    </row>
    <row r="36" spans="2:11" ht="14.25" customHeight="1">
      <c r="B36" s="332" t="s">
        <v>273</v>
      </c>
      <c r="C36" s="323"/>
      <c r="D36" s="185" t="s">
        <v>186</v>
      </c>
      <c r="E36" s="185" t="s">
        <v>192</v>
      </c>
      <c r="F36" s="186" t="s">
        <v>304</v>
      </c>
      <c r="G36" s="333">
        <v>850</v>
      </c>
      <c r="H36" s="185" t="s">
        <v>297</v>
      </c>
      <c r="I36" s="322">
        <v>48.7</v>
      </c>
      <c r="J36" s="322"/>
      <c r="K36" s="322"/>
    </row>
    <row r="37" spans="2:11" ht="39.75" customHeight="1">
      <c r="B37" s="334" t="s">
        <v>285</v>
      </c>
      <c r="C37" s="335"/>
      <c r="D37" s="185" t="s">
        <v>186</v>
      </c>
      <c r="E37" s="185" t="s">
        <v>192</v>
      </c>
      <c r="F37" s="186" t="s">
        <v>286</v>
      </c>
      <c r="G37" s="185"/>
      <c r="H37" s="185"/>
      <c r="I37" s="322">
        <f aca="true" t="shared" si="14" ref="I37:I39">I38</f>
        <v>53.5</v>
      </c>
      <c r="J37" s="322">
        <f aca="true" t="shared" si="15" ref="J37:J39">J38</f>
        <v>0</v>
      </c>
      <c r="K37" s="322">
        <f aca="true" t="shared" si="16" ref="K37:K39">K38</f>
        <v>0</v>
      </c>
    </row>
    <row r="38" spans="2:11" ht="41.25" customHeight="1">
      <c r="B38" s="205" t="s">
        <v>281</v>
      </c>
      <c r="C38" s="335"/>
      <c r="D38" s="185" t="s">
        <v>186</v>
      </c>
      <c r="E38" s="185" t="s">
        <v>192</v>
      </c>
      <c r="F38" s="186" t="s">
        <v>286</v>
      </c>
      <c r="G38" s="185" t="s">
        <v>282</v>
      </c>
      <c r="H38" s="185"/>
      <c r="I38" s="322">
        <f t="shared" si="14"/>
        <v>53.5</v>
      </c>
      <c r="J38" s="322">
        <f t="shared" si="15"/>
        <v>0</v>
      </c>
      <c r="K38" s="322">
        <f t="shared" si="16"/>
        <v>0</v>
      </c>
    </row>
    <row r="39" spans="2:11" ht="14.25" customHeight="1">
      <c r="B39" s="187" t="s">
        <v>283</v>
      </c>
      <c r="C39" s="335"/>
      <c r="D39" s="185" t="s">
        <v>186</v>
      </c>
      <c r="E39" s="185" t="s">
        <v>192</v>
      </c>
      <c r="F39" s="186" t="s">
        <v>286</v>
      </c>
      <c r="G39" s="185" t="s">
        <v>284</v>
      </c>
      <c r="H39" s="185"/>
      <c r="I39" s="322">
        <f t="shared" si="14"/>
        <v>53.5</v>
      </c>
      <c r="J39" s="322">
        <f t="shared" si="15"/>
        <v>0</v>
      </c>
      <c r="K39" s="322">
        <f t="shared" si="16"/>
        <v>0</v>
      </c>
    </row>
    <row r="40" spans="2:11" ht="14.25" customHeight="1">
      <c r="B40" s="187" t="s">
        <v>274</v>
      </c>
      <c r="C40" s="335"/>
      <c r="D40" s="185" t="s">
        <v>186</v>
      </c>
      <c r="E40" s="185" t="s">
        <v>192</v>
      </c>
      <c r="F40" s="186" t="s">
        <v>286</v>
      </c>
      <c r="G40" s="185" t="s">
        <v>284</v>
      </c>
      <c r="H40" s="185">
        <v>3</v>
      </c>
      <c r="I40" s="322">
        <v>53.5</v>
      </c>
      <c r="J40" s="322"/>
      <c r="K40" s="322"/>
    </row>
    <row r="41" spans="2:11" ht="14.25" customHeight="1">
      <c r="B41" s="336" t="s">
        <v>199</v>
      </c>
      <c r="C41" s="326"/>
      <c r="D41" s="327" t="s">
        <v>186</v>
      </c>
      <c r="E41" s="327" t="s">
        <v>200</v>
      </c>
      <c r="F41" s="186"/>
      <c r="G41" s="333"/>
      <c r="H41" s="185"/>
      <c r="I41" s="322">
        <f>I45+I49+I52</f>
        <v>1816.4</v>
      </c>
      <c r="J41" s="322">
        <f>J45+J49</f>
        <v>757.9</v>
      </c>
      <c r="K41" s="322">
        <f>K45+K49</f>
        <v>1507.1</v>
      </c>
    </row>
    <row r="42" spans="2:11" ht="27.75" customHeight="1">
      <c r="B42" s="331" t="s">
        <v>342</v>
      </c>
      <c r="C42" s="329"/>
      <c r="D42" s="185" t="s">
        <v>186</v>
      </c>
      <c r="E42" s="185" t="s">
        <v>200</v>
      </c>
      <c r="F42" s="186" t="s">
        <v>343</v>
      </c>
      <c r="G42" s="333"/>
      <c r="H42" s="185"/>
      <c r="I42" s="322">
        <f aca="true" t="shared" si="17" ref="I42:I44">I43</f>
        <v>831.6</v>
      </c>
      <c r="J42" s="322">
        <f aca="true" t="shared" si="18" ref="J42:J44">J43</f>
        <v>38.3</v>
      </c>
      <c r="K42" s="322">
        <f aca="true" t="shared" si="19" ref="K42:K44">K43</f>
        <v>833.3</v>
      </c>
    </row>
    <row r="43" spans="2:11" ht="14.25" customHeight="1">
      <c r="B43" s="184" t="s">
        <v>289</v>
      </c>
      <c r="C43" s="337"/>
      <c r="D43" s="185" t="s">
        <v>186</v>
      </c>
      <c r="E43" s="185" t="s">
        <v>200</v>
      </c>
      <c r="F43" s="186" t="s">
        <v>343</v>
      </c>
      <c r="G43" s="309">
        <v>200</v>
      </c>
      <c r="H43" s="309"/>
      <c r="I43" s="322">
        <f t="shared" si="17"/>
        <v>831.6</v>
      </c>
      <c r="J43" s="322">
        <f t="shared" si="18"/>
        <v>38.3</v>
      </c>
      <c r="K43" s="322">
        <f t="shared" si="19"/>
        <v>833.3</v>
      </c>
    </row>
    <row r="44" spans="2:11" ht="14.25" customHeight="1">
      <c r="B44" s="184" t="s">
        <v>291</v>
      </c>
      <c r="C44" s="329"/>
      <c r="D44" s="185" t="s">
        <v>186</v>
      </c>
      <c r="E44" s="185" t="s">
        <v>200</v>
      </c>
      <c r="F44" s="186" t="s">
        <v>343</v>
      </c>
      <c r="G44" s="309">
        <v>240</v>
      </c>
      <c r="H44" s="309"/>
      <c r="I44" s="322">
        <f t="shared" si="17"/>
        <v>831.6</v>
      </c>
      <c r="J44" s="322">
        <f t="shared" si="18"/>
        <v>38.3</v>
      </c>
      <c r="K44" s="322">
        <f t="shared" si="19"/>
        <v>833.3</v>
      </c>
    </row>
    <row r="45" spans="2:12" ht="14.25" customHeight="1">
      <c r="B45" s="187" t="s">
        <v>273</v>
      </c>
      <c r="C45" s="329"/>
      <c r="D45" s="185" t="s">
        <v>186</v>
      </c>
      <c r="E45" s="185" t="s">
        <v>200</v>
      </c>
      <c r="F45" s="186" t="s">
        <v>343</v>
      </c>
      <c r="G45" s="309">
        <v>240</v>
      </c>
      <c r="H45" s="309">
        <v>2</v>
      </c>
      <c r="I45" s="322">
        <v>831.6</v>
      </c>
      <c r="J45" s="322">
        <v>38.3</v>
      </c>
      <c r="K45" s="322">
        <v>833.3</v>
      </c>
      <c r="L45" s="291">
        <v>82</v>
      </c>
    </row>
    <row r="46" spans="2:11" ht="27.75" customHeight="1">
      <c r="B46" s="338" t="s">
        <v>340</v>
      </c>
      <c r="C46" s="339"/>
      <c r="D46" s="185" t="s">
        <v>186</v>
      </c>
      <c r="E46" s="185" t="s">
        <v>200</v>
      </c>
      <c r="F46" s="186" t="s">
        <v>341</v>
      </c>
      <c r="G46" s="309"/>
      <c r="H46" s="185"/>
      <c r="I46" s="322">
        <f aca="true" t="shared" si="20" ref="I46:I48">I47</f>
        <v>963.8</v>
      </c>
      <c r="J46" s="322">
        <f aca="true" t="shared" si="21" ref="J46:J48">J47</f>
        <v>719.6</v>
      </c>
      <c r="K46" s="322">
        <f aca="true" t="shared" si="22" ref="K46:K48">K47</f>
        <v>673.8</v>
      </c>
    </row>
    <row r="47" spans="2:11" ht="14.25" customHeight="1">
      <c r="B47" s="184" t="s">
        <v>289</v>
      </c>
      <c r="C47" s="323"/>
      <c r="D47" s="185" t="s">
        <v>186</v>
      </c>
      <c r="E47" s="185" t="s">
        <v>200</v>
      </c>
      <c r="F47" s="186" t="s">
        <v>341</v>
      </c>
      <c r="G47" s="309">
        <v>200</v>
      </c>
      <c r="H47" s="185"/>
      <c r="I47" s="322">
        <f t="shared" si="20"/>
        <v>963.8</v>
      </c>
      <c r="J47" s="322">
        <f t="shared" si="21"/>
        <v>719.6</v>
      </c>
      <c r="K47" s="322">
        <f t="shared" si="22"/>
        <v>673.8</v>
      </c>
    </row>
    <row r="48" spans="2:11" ht="14.25" customHeight="1">
      <c r="B48" s="184" t="s">
        <v>291</v>
      </c>
      <c r="C48" s="321"/>
      <c r="D48" s="185" t="s">
        <v>186</v>
      </c>
      <c r="E48" s="185" t="s">
        <v>200</v>
      </c>
      <c r="F48" s="186" t="s">
        <v>341</v>
      </c>
      <c r="G48" s="309">
        <v>240</v>
      </c>
      <c r="H48" s="185"/>
      <c r="I48" s="322">
        <f t="shared" si="20"/>
        <v>963.8</v>
      </c>
      <c r="J48" s="322">
        <f t="shared" si="21"/>
        <v>719.6</v>
      </c>
      <c r="K48" s="322">
        <f t="shared" si="22"/>
        <v>673.8</v>
      </c>
    </row>
    <row r="49" spans="2:11" ht="14.25" customHeight="1">
      <c r="B49" s="187" t="s">
        <v>273</v>
      </c>
      <c r="C49" s="321"/>
      <c r="D49" s="185" t="s">
        <v>186</v>
      </c>
      <c r="E49" s="185" t="s">
        <v>200</v>
      </c>
      <c r="F49" s="186" t="s">
        <v>341</v>
      </c>
      <c r="G49" s="309">
        <v>240</v>
      </c>
      <c r="H49" s="185" t="s">
        <v>297</v>
      </c>
      <c r="I49" s="322">
        <v>963.8</v>
      </c>
      <c r="J49" s="322">
        <v>719.6</v>
      </c>
      <c r="K49" s="322">
        <v>673.8</v>
      </c>
    </row>
    <row r="50" spans="2:11" ht="14.25" customHeight="1">
      <c r="B50" s="332" t="s">
        <v>293</v>
      </c>
      <c r="C50" s="321"/>
      <c r="D50" s="185" t="s">
        <v>186</v>
      </c>
      <c r="E50" s="185" t="s">
        <v>200</v>
      </c>
      <c r="F50" s="186" t="s">
        <v>341</v>
      </c>
      <c r="G50" s="309">
        <v>800</v>
      </c>
      <c r="H50" s="185"/>
      <c r="I50" s="322">
        <f aca="true" t="shared" si="23" ref="I50:I51">I51</f>
        <v>21</v>
      </c>
      <c r="J50" s="322">
        <f aca="true" t="shared" si="24" ref="J50:J51">J51</f>
        <v>0</v>
      </c>
      <c r="K50" s="322">
        <f aca="true" t="shared" si="25" ref="K50:K51">K51</f>
        <v>0</v>
      </c>
    </row>
    <row r="51" spans="2:11" ht="14.25" customHeight="1">
      <c r="B51" s="332" t="s">
        <v>295</v>
      </c>
      <c r="C51" s="321"/>
      <c r="D51" s="185" t="s">
        <v>186</v>
      </c>
      <c r="E51" s="185" t="s">
        <v>200</v>
      </c>
      <c r="F51" s="186" t="s">
        <v>341</v>
      </c>
      <c r="G51" s="309">
        <v>850</v>
      </c>
      <c r="H51" s="185"/>
      <c r="I51" s="322">
        <f t="shared" si="23"/>
        <v>21</v>
      </c>
      <c r="J51" s="322">
        <f t="shared" si="24"/>
        <v>0</v>
      </c>
      <c r="K51" s="322">
        <f t="shared" si="25"/>
        <v>0</v>
      </c>
    </row>
    <row r="52" spans="2:11" ht="14.25" customHeight="1">
      <c r="B52" s="332" t="s">
        <v>273</v>
      </c>
      <c r="C52" s="321"/>
      <c r="D52" s="185" t="s">
        <v>186</v>
      </c>
      <c r="E52" s="185" t="s">
        <v>200</v>
      </c>
      <c r="F52" s="186" t="s">
        <v>341</v>
      </c>
      <c r="G52" s="309">
        <v>850</v>
      </c>
      <c r="H52" s="185" t="s">
        <v>297</v>
      </c>
      <c r="I52" s="322">
        <v>21</v>
      </c>
      <c r="J52" s="322"/>
      <c r="K52" s="322"/>
    </row>
    <row r="53" spans="2:11" ht="14.25" customHeight="1" hidden="1">
      <c r="B53" s="317" t="s">
        <v>205</v>
      </c>
      <c r="C53" s="329"/>
      <c r="D53" s="324" t="s">
        <v>206</v>
      </c>
      <c r="E53" s="324"/>
      <c r="F53" s="324"/>
      <c r="G53" s="324"/>
      <c r="H53" s="324"/>
      <c r="I53" s="203">
        <f aca="true" t="shared" si="26" ref="I53:I58">I54</f>
        <v>0</v>
      </c>
      <c r="J53" s="203">
        <f aca="true" t="shared" si="27" ref="J53:J58">J54</f>
        <v>0</v>
      </c>
      <c r="K53" s="203">
        <f aca="true" t="shared" si="28" ref="K53:K58">K54</f>
        <v>0</v>
      </c>
    </row>
    <row r="54" spans="2:11" ht="14.25" customHeight="1" hidden="1">
      <c r="B54" s="340" t="s">
        <v>209</v>
      </c>
      <c r="C54" s="329"/>
      <c r="D54" s="327" t="s">
        <v>206</v>
      </c>
      <c r="E54" s="327" t="s">
        <v>210</v>
      </c>
      <c r="F54" s="185"/>
      <c r="G54" s="309"/>
      <c r="H54" s="185"/>
      <c r="I54" s="203">
        <f t="shared" si="26"/>
        <v>0</v>
      </c>
      <c r="J54" s="203">
        <f t="shared" si="27"/>
        <v>0</v>
      </c>
      <c r="K54" s="203">
        <f t="shared" si="28"/>
        <v>0</v>
      </c>
    </row>
    <row r="55" spans="2:11" ht="27.75" customHeight="1" hidden="1">
      <c r="B55" s="341" t="s">
        <v>365</v>
      </c>
      <c r="C55" s="329"/>
      <c r="D55" s="185" t="s">
        <v>206</v>
      </c>
      <c r="E55" s="185" t="s">
        <v>210</v>
      </c>
      <c r="F55" s="342" t="s">
        <v>366</v>
      </c>
      <c r="G55" s="309"/>
      <c r="H55" s="185"/>
      <c r="I55" s="203">
        <f t="shared" si="26"/>
        <v>0</v>
      </c>
      <c r="J55" s="203">
        <f t="shared" si="27"/>
        <v>0</v>
      </c>
      <c r="K55" s="203">
        <f t="shared" si="28"/>
        <v>0</v>
      </c>
    </row>
    <row r="56" spans="2:11" ht="27.75" customHeight="1" hidden="1">
      <c r="B56" s="343" t="s">
        <v>381</v>
      </c>
      <c r="C56" s="329"/>
      <c r="D56" s="185" t="s">
        <v>206</v>
      </c>
      <c r="E56" s="185" t="s">
        <v>210</v>
      </c>
      <c r="F56" s="342" t="s">
        <v>382</v>
      </c>
      <c r="G56" s="185"/>
      <c r="H56" s="185"/>
      <c r="I56" s="203">
        <f t="shared" si="26"/>
        <v>0</v>
      </c>
      <c r="J56" s="203">
        <f t="shared" si="27"/>
        <v>0</v>
      </c>
      <c r="K56" s="203">
        <f t="shared" si="28"/>
        <v>0</v>
      </c>
    </row>
    <row r="57" spans="2:11" ht="15.75" customHeight="1" hidden="1">
      <c r="B57" s="184" t="s">
        <v>289</v>
      </c>
      <c r="C57" s="329"/>
      <c r="D57" s="185" t="s">
        <v>206</v>
      </c>
      <c r="E57" s="185" t="s">
        <v>210</v>
      </c>
      <c r="F57" s="342" t="s">
        <v>382</v>
      </c>
      <c r="G57" s="185" t="s">
        <v>290</v>
      </c>
      <c r="H57" s="185"/>
      <c r="I57" s="203">
        <f t="shared" si="26"/>
        <v>0</v>
      </c>
      <c r="J57" s="203">
        <f t="shared" si="27"/>
        <v>0</v>
      </c>
      <c r="K57" s="203">
        <f t="shared" si="28"/>
        <v>0</v>
      </c>
    </row>
    <row r="58" spans="2:11" ht="14.25" customHeight="1" hidden="1">
      <c r="B58" s="184" t="s">
        <v>291</v>
      </c>
      <c r="C58" s="321"/>
      <c r="D58" s="185" t="s">
        <v>206</v>
      </c>
      <c r="E58" s="185" t="s">
        <v>210</v>
      </c>
      <c r="F58" s="342" t="s">
        <v>382</v>
      </c>
      <c r="G58" s="185" t="s">
        <v>292</v>
      </c>
      <c r="H58" s="185"/>
      <c r="I58" s="203">
        <f t="shared" si="26"/>
        <v>0</v>
      </c>
      <c r="J58" s="203">
        <f t="shared" si="27"/>
        <v>0</v>
      </c>
      <c r="K58" s="203">
        <f t="shared" si="28"/>
        <v>0</v>
      </c>
    </row>
    <row r="59" spans="2:11" ht="14.25" customHeight="1" hidden="1">
      <c r="B59" s="187" t="s">
        <v>273</v>
      </c>
      <c r="C59" s="321"/>
      <c r="D59" s="185" t="s">
        <v>206</v>
      </c>
      <c r="E59" s="185" t="s">
        <v>210</v>
      </c>
      <c r="F59" s="342" t="s">
        <v>382</v>
      </c>
      <c r="G59" s="185" t="s">
        <v>292</v>
      </c>
      <c r="H59" s="185" t="s">
        <v>297</v>
      </c>
      <c r="I59" s="203"/>
      <c r="J59" s="203"/>
      <c r="K59" s="203"/>
    </row>
    <row r="60" spans="2:11" ht="14.25" customHeight="1">
      <c r="B60" s="317" t="s">
        <v>211</v>
      </c>
      <c r="C60" s="337"/>
      <c r="D60" s="324" t="s">
        <v>212</v>
      </c>
      <c r="E60" s="324"/>
      <c r="F60" s="344"/>
      <c r="G60" s="315"/>
      <c r="H60" s="324"/>
      <c r="I60" s="316">
        <f>I67+I61</f>
        <v>3622.6</v>
      </c>
      <c r="J60" s="316">
        <f>J67+J61</f>
        <v>2153.1</v>
      </c>
      <c r="K60" s="316">
        <f>K67+K61</f>
        <v>25.6</v>
      </c>
    </row>
    <row r="61" spans="2:11" ht="14.25" customHeight="1">
      <c r="B61" s="340" t="s">
        <v>213</v>
      </c>
      <c r="C61" s="337"/>
      <c r="D61" s="327" t="s">
        <v>212</v>
      </c>
      <c r="E61" s="327" t="s">
        <v>214</v>
      </c>
      <c r="F61" s="186"/>
      <c r="G61" s="315"/>
      <c r="H61" s="324"/>
      <c r="I61" s="322">
        <f aca="true" t="shared" si="29" ref="I61:I65">I62</f>
        <v>105.6</v>
      </c>
      <c r="J61" s="322">
        <f aca="true" t="shared" si="30" ref="J61:J65">J62</f>
        <v>75</v>
      </c>
      <c r="K61" s="322">
        <f aca="true" t="shared" si="31" ref="K61:K65">K62</f>
        <v>0</v>
      </c>
    </row>
    <row r="62" spans="2:11" ht="14.25" customHeight="1">
      <c r="B62" s="187" t="s">
        <v>277</v>
      </c>
      <c r="C62" s="337"/>
      <c r="D62" s="185" t="s">
        <v>212</v>
      </c>
      <c r="E62" s="327" t="s">
        <v>214</v>
      </c>
      <c r="F62" s="186" t="s">
        <v>386</v>
      </c>
      <c r="G62" s="315"/>
      <c r="H62" s="324"/>
      <c r="I62" s="322">
        <f t="shared" si="29"/>
        <v>105.6</v>
      </c>
      <c r="J62" s="322">
        <f t="shared" si="30"/>
        <v>75</v>
      </c>
      <c r="K62" s="322">
        <f t="shared" si="31"/>
        <v>0</v>
      </c>
    </row>
    <row r="63" spans="2:11" ht="48.75" customHeight="1">
      <c r="B63" s="331" t="s">
        <v>385</v>
      </c>
      <c r="C63" s="337"/>
      <c r="D63" s="185" t="s">
        <v>212</v>
      </c>
      <c r="E63" s="327" t="s">
        <v>214</v>
      </c>
      <c r="F63" s="186" t="s">
        <v>386</v>
      </c>
      <c r="G63" s="315"/>
      <c r="H63" s="324"/>
      <c r="I63" s="322">
        <f t="shared" si="29"/>
        <v>105.6</v>
      </c>
      <c r="J63" s="322">
        <f t="shared" si="30"/>
        <v>75</v>
      </c>
      <c r="K63" s="322">
        <f t="shared" si="31"/>
        <v>0</v>
      </c>
    </row>
    <row r="64" spans="2:11" ht="14.25" customHeight="1">
      <c r="B64" s="184" t="s">
        <v>289</v>
      </c>
      <c r="C64" s="337"/>
      <c r="D64" s="185" t="s">
        <v>212</v>
      </c>
      <c r="E64" s="327" t="s">
        <v>214</v>
      </c>
      <c r="F64" s="186" t="s">
        <v>386</v>
      </c>
      <c r="G64" s="309">
        <v>200</v>
      </c>
      <c r="H64" s="324"/>
      <c r="I64" s="322">
        <f t="shared" si="29"/>
        <v>105.6</v>
      </c>
      <c r="J64" s="322">
        <f t="shared" si="30"/>
        <v>75</v>
      </c>
      <c r="K64" s="322">
        <f t="shared" si="31"/>
        <v>0</v>
      </c>
    </row>
    <row r="65" spans="2:11" ht="14.25" customHeight="1">
      <c r="B65" s="184" t="s">
        <v>291</v>
      </c>
      <c r="C65" s="337"/>
      <c r="D65" s="185" t="s">
        <v>212</v>
      </c>
      <c r="E65" s="327" t="s">
        <v>214</v>
      </c>
      <c r="F65" s="186" t="s">
        <v>386</v>
      </c>
      <c r="G65" s="309">
        <v>240</v>
      </c>
      <c r="H65" s="324"/>
      <c r="I65" s="322">
        <f t="shared" si="29"/>
        <v>105.6</v>
      </c>
      <c r="J65" s="322">
        <f t="shared" si="30"/>
        <v>75</v>
      </c>
      <c r="K65" s="322">
        <f t="shared" si="31"/>
        <v>0</v>
      </c>
    </row>
    <row r="66" spans="2:11" ht="14.25" customHeight="1">
      <c r="B66" s="187" t="s">
        <v>273</v>
      </c>
      <c r="C66" s="337"/>
      <c r="D66" s="185" t="s">
        <v>212</v>
      </c>
      <c r="E66" s="327" t="s">
        <v>214</v>
      </c>
      <c r="F66" s="186" t="s">
        <v>386</v>
      </c>
      <c r="G66" s="309">
        <v>240</v>
      </c>
      <c r="H66" s="185" t="s">
        <v>297</v>
      </c>
      <c r="I66" s="322">
        <v>105.6</v>
      </c>
      <c r="J66" s="322">
        <v>75</v>
      </c>
      <c r="K66" s="322"/>
    </row>
    <row r="67" spans="2:11" ht="14.25" customHeight="1">
      <c r="B67" s="345" t="s">
        <v>215</v>
      </c>
      <c r="C67" s="337"/>
      <c r="D67" s="327" t="s">
        <v>212</v>
      </c>
      <c r="E67" s="327" t="s">
        <v>216</v>
      </c>
      <c r="F67" s="185"/>
      <c r="G67" s="309"/>
      <c r="H67" s="185"/>
      <c r="I67" s="322">
        <f aca="true" t="shared" si="32" ref="I67:I71">I68</f>
        <v>3517</v>
      </c>
      <c r="J67" s="322">
        <f aca="true" t="shared" si="33" ref="J67:J71">J68</f>
        <v>2078.1</v>
      </c>
      <c r="K67" s="322">
        <f aca="true" t="shared" si="34" ref="K67:K71">K68</f>
        <v>25.6</v>
      </c>
    </row>
    <row r="68" spans="2:11" ht="27.75" customHeight="1">
      <c r="B68" s="318" t="s">
        <v>402</v>
      </c>
      <c r="C68" s="321"/>
      <c r="D68" s="185" t="s">
        <v>212</v>
      </c>
      <c r="E68" s="185" t="s">
        <v>216</v>
      </c>
      <c r="F68" s="186" t="s">
        <v>403</v>
      </c>
      <c r="G68" s="309"/>
      <c r="H68" s="185"/>
      <c r="I68" s="322">
        <f t="shared" si="32"/>
        <v>3517</v>
      </c>
      <c r="J68" s="322">
        <f t="shared" si="33"/>
        <v>2078.1</v>
      </c>
      <c r="K68" s="322">
        <f t="shared" si="34"/>
        <v>25.6</v>
      </c>
    </row>
    <row r="69" spans="2:11" ht="27.75" customHeight="1">
      <c r="B69" s="343" t="s">
        <v>412</v>
      </c>
      <c r="C69" s="335"/>
      <c r="D69" s="185" t="s">
        <v>212</v>
      </c>
      <c r="E69" s="185" t="s">
        <v>216</v>
      </c>
      <c r="F69" s="186" t="s">
        <v>413</v>
      </c>
      <c r="G69" s="185"/>
      <c r="H69" s="185"/>
      <c r="I69" s="322">
        <f t="shared" si="32"/>
        <v>3517</v>
      </c>
      <c r="J69" s="322">
        <f t="shared" si="33"/>
        <v>2078.1</v>
      </c>
      <c r="K69" s="322">
        <f t="shared" si="34"/>
        <v>25.6</v>
      </c>
    </row>
    <row r="70" spans="2:11" ht="14.25" customHeight="1">
      <c r="B70" s="184" t="s">
        <v>289</v>
      </c>
      <c r="C70" s="335"/>
      <c r="D70" s="185" t="s">
        <v>212</v>
      </c>
      <c r="E70" s="185" t="s">
        <v>216</v>
      </c>
      <c r="F70" s="186" t="s">
        <v>413</v>
      </c>
      <c r="G70" s="185" t="s">
        <v>290</v>
      </c>
      <c r="H70" s="185"/>
      <c r="I70" s="322">
        <f t="shared" si="32"/>
        <v>3517</v>
      </c>
      <c r="J70" s="322">
        <f t="shared" si="33"/>
        <v>2078.1</v>
      </c>
      <c r="K70" s="322">
        <f t="shared" si="34"/>
        <v>25.6</v>
      </c>
    </row>
    <row r="71" spans="2:11" ht="14.25" customHeight="1">
      <c r="B71" s="184" t="s">
        <v>291</v>
      </c>
      <c r="C71" s="335"/>
      <c r="D71" s="185" t="s">
        <v>212</v>
      </c>
      <c r="E71" s="185" t="s">
        <v>216</v>
      </c>
      <c r="F71" s="186" t="s">
        <v>413</v>
      </c>
      <c r="G71" s="185" t="s">
        <v>292</v>
      </c>
      <c r="H71" s="185"/>
      <c r="I71" s="322">
        <f t="shared" si="32"/>
        <v>3517</v>
      </c>
      <c r="J71" s="322">
        <f t="shared" si="33"/>
        <v>2078.1</v>
      </c>
      <c r="K71" s="322">
        <f t="shared" si="34"/>
        <v>25.6</v>
      </c>
    </row>
    <row r="72" spans="2:11" ht="14.25" customHeight="1">
      <c r="B72" s="187" t="s">
        <v>273</v>
      </c>
      <c r="C72" s="335"/>
      <c r="D72" s="185" t="s">
        <v>212</v>
      </c>
      <c r="E72" s="185" t="s">
        <v>216</v>
      </c>
      <c r="F72" s="186" t="s">
        <v>413</v>
      </c>
      <c r="G72" s="185" t="s">
        <v>292</v>
      </c>
      <c r="H72" s="185" t="s">
        <v>297</v>
      </c>
      <c r="I72" s="322">
        <v>3517</v>
      </c>
      <c r="J72" s="322">
        <v>2078.1</v>
      </c>
      <c r="K72" s="322">
        <v>25.6</v>
      </c>
    </row>
    <row r="73" spans="2:11" ht="14.25" customHeight="1">
      <c r="B73" s="317" t="s">
        <v>243</v>
      </c>
      <c r="C73" s="314"/>
      <c r="D73" s="324" t="s">
        <v>244</v>
      </c>
      <c r="E73" s="324"/>
      <c r="F73" s="344"/>
      <c r="G73" s="315"/>
      <c r="H73" s="324"/>
      <c r="I73" s="316">
        <f>I74</f>
        <v>3194</v>
      </c>
      <c r="J73" s="316">
        <f aca="true" t="shared" si="35" ref="J73:J77">J74</f>
        <v>1597</v>
      </c>
      <c r="K73" s="316">
        <f aca="true" t="shared" si="36" ref="K73:K77">K74</f>
        <v>1597</v>
      </c>
    </row>
    <row r="74" spans="2:11" ht="14.25" customHeight="1">
      <c r="B74" s="340" t="s">
        <v>249</v>
      </c>
      <c r="C74" s="346"/>
      <c r="D74" s="327" t="s">
        <v>244</v>
      </c>
      <c r="E74" s="327" t="s">
        <v>250</v>
      </c>
      <c r="F74" s="186"/>
      <c r="G74" s="309"/>
      <c r="H74" s="185"/>
      <c r="I74" s="322">
        <f>I75+I79</f>
        <v>3194</v>
      </c>
      <c r="J74" s="322">
        <f t="shared" si="35"/>
        <v>1597</v>
      </c>
      <c r="K74" s="322">
        <f t="shared" si="36"/>
        <v>1597</v>
      </c>
    </row>
    <row r="75" spans="2:11" ht="40.5">
      <c r="B75" s="331" t="s">
        <v>585</v>
      </c>
      <c r="C75" s="321"/>
      <c r="D75" s="202">
        <v>1000</v>
      </c>
      <c r="E75" s="202">
        <v>1004</v>
      </c>
      <c r="F75" s="93" t="s">
        <v>586</v>
      </c>
      <c r="G75" s="185"/>
      <c r="H75" s="185"/>
      <c r="I75" s="322">
        <f aca="true" t="shared" si="37" ref="I75:I77">I76</f>
        <v>1597</v>
      </c>
      <c r="J75" s="322">
        <f t="shared" si="35"/>
        <v>1597</v>
      </c>
      <c r="K75" s="322">
        <f t="shared" si="36"/>
        <v>1597</v>
      </c>
    </row>
    <row r="76" spans="2:11" ht="27.75" customHeight="1">
      <c r="B76" s="184" t="s">
        <v>416</v>
      </c>
      <c r="C76" s="329"/>
      <c r="D76" s="202">
        <v>1000</v>
      </c>
      <c r="E76" s="202">
        <v>1004</v>
      </c>
      <c r="F76" s="93" t="s">
        <v>586</v>
      </c>
      <c r="G76" s="185" t="s">
        <v>391</v>
      </c>
      <c r="H76" s="185"/>
      <c r="I76" s="322">
        <f t="shared" si="37"/>
        <v>1597</v>
      </c>
      <c r="J76" s="322">
        <f t="shared" si="35"/>
        <v>1597</v>
      </c>
      <c r="K76" s="322">
        <f t="shared" si="36"/>
        <v>1597</v>
      </c>
    </row>
    <row r="77" spans="2:11" ht="14.25" customHeight="1">
      <c r="B77" s="347" t="s">
        <v>392</v>
      </c>
      <c r="C77" s="337"/>
      <c r="D77" s="202">
        <v>1000</v>
      </c>
      <c r="E77" s="202">
        <v>1004</v>
      </c>
      <c r="F77" s="93" t="s">
        <v>586</v>
      </c>
      <c r="G77" s="185" t="s">
        <v>393</v>
      </c>
      <c r="H77" s="185"/>
      <c r="I77" s="322">
        <f t="shared" si="37"/>
        <v>1597</v>
      </c>
      <c r="J77" s="322">
        <f t="shared" si="35"/>
        <v>1597</v>
      </c>
      <c r="K77" s="322">
        <f t="shared" si="36"/>
        <v>1597</v>
      </c>
    </row>
    <row r="78" spans="2:11" ht="12.75" customHeight="1">
      <c r="B78" s="187" t="s">
        <v>274</v>
      </c>
      <c r="C78" s="337"/>
      <c r="D78" s="202">
        <v>1000</v>
      </c>
      <c r="E78" s="202">
        <v>1004</v>
      </c>
      <c r="F78" s="93" t="s">
        <v>586</v>
      </c>
      <c r="G78" s="185" t="s">
        <v>393</v>
      </c>
      <c r="H78" s="185" t="s">
        <v>333</v>
      </c>
      <c r="I78" s="322">
        <v>1597</v>
      </c>
      <c r="J78" s="322">
        <v>1597</v>
      </c>
      <c r="K78" s="322">
        <v>1597</v>
      </c>
    </row>
    <row r="79" spans="2:11" ht="40.5">
      <c r="B79" s="331" t="s">
        <v>585</v>
      </c>
      <c r="C79" s="337"/>
      <c r="D79" s="202">
        <v>1000</v>
      </c>
      <c r="E79" s="202">
        <v>1004</v>
      </c>
      <c r="F79" s="93" t="s">
        <v>587</v>
      </c>
      <c r="G79" s="185"/>
      <c r="H79" s="185"/>
      <c r="I79" s="322">
        <f aca="true" t="shared" si="38" ref="I79:I81">I80</f>
        <v>1597</v>
      </c>
      <c r="J79" s="348">
        <v>0</v>
      </c>
      <c r="K79" s="348">
        <v>0</v>
      </c>
    </row>
    <row r="80" spans="2:11" ht="15.75">
      <c r="B80" s="184" t="s">
        <v>416</v>
      </c>
      <c r="C80" s="337"/>
      <c r="D80" s="202">
        <v>1000</v>
      </c>
      <c r="E80" s="202">
        <v>1004</v>
      </c>
      <c r="F80" s="93" t="s">
        <v>587</v>
      </c>
      <c r="G80" s="185" t="s">
        <v>391</v>
      </c>
      <c r="H80" s="185"/>
      <c r="I80" s="322">
        <f t="shared" si="38"/>
        <v>1597</v>
      </c>
      <c r="J80" s="348">
        <v>0</v>
      </c>
      <c r="K80" s="348">
        <v>0</v>
      </c>
    </row>
    <row r="81" spans="2:11" ht="12.75" customHeight="1">
      <c r="B81" s="347" t="s">
        <v>392</v>
      </c>
      <c r="C81" s="337"/>
      <c r="D81" s="202">
        <v>1000</v>
      </c>
      <c r="E81" s="202">
        <v>1004</v>
      </c>
      <c r="F81" s="93" t="s">
        <v>587</v>
      </c>
      <c r="G81" s="185" t="s">
        <v>393</v>
      </c>
      <c r="H81" s="185"/>
      <c r="I81" s="322">
        <f t="shared" si="38"/>
        <v>1597</v>
      </c>
      <c r="J81" s="348">
        <v>0</v>
      </c>
      <c r="K81" s="348">
        <v>0</v>
      </c>
    </row>
    <row r="82" spans="2:11" ht="14.25" customHeight="1">
      <c r="B82" s="187" t="s">
        <v>274</v>
      </c>
      <c r="C82" s="337"/>
      <c r="D82" s="202">
        <v>1000</v>
      </c>
      <c r="E82" s="202">
        <v>1004</v>
      </c>
      <c r="F82" s="93" t="s">
        <v>587</v>
      </c>
      <c r="G82" s="185" t="s">
        <v>393</v>
      </c>
      <c r="H82" s="185" t="s">
        <v>333</v>
      </c>
      <c r="I82" s="322">
        <v>1597</v>
      </c>
      <c r="J82" s="322"/>
      <c r="K82" s="322"/>
    </row>
    <row r="83" spans="2:11" ht="12.75" customHeight="1" hidden="1">
      <c r="B83" s="187"/>
      <c r="C83" s="323"/>
      <c r="D83" s="185"/>
      <c r="E83" s="185"/>
      <c r="F83" s="185"/>
      <c r="G83" s="185"/>
      <c r="H83" s="185"/>
      <c r="I83" s="322"/>
      <c r="J83" s="322"/>
      <c r="K83" s="322"/>
    </row>
    <row r="84" spans="2:11" ht="12.75" customHeight="1" hidden="1">
      <c r="B84" s="187"/>
      <c r="C84" s="329"/>
      <c r="D84" s="185"/>
      <c r="E84" s="185"/>
      <c r="F84" s="185"/>
      <c r="G84" s="185"/>
      <c r="H84" s="185"/>
      <c r="I84" s="322"/>
      <c r="J84" s="322"/>
      <c r="K84" s="322"/>
    </row>
    <row r="85" spans="2:11" ht="12.75" customHeight="1" hidden="1">
      <c r="B85" s="184"/>
      <c r="C85" s="339"/>
      <c r="D85" s="202"/>
      <c r="E85" s="202"/>
      <c r="F85" s="186"/>
      <c r="G85" s="324"/>
      <c r="H85" s="324"/>
      <c r="I85" s="322"/>
      <c r="J85" s="322"/>
      <c r="K85" s="322"/>
    </row>
    <row r="86" spans="2:11" ht="38.25" customHeight="1" hidden="1">
      <c r="B86" s="187"/>
      <c r="C86" s="329"/>
      <c r="D86" s="202"/>
      <c r="E86" s="202"/>
      <c r="F86" s="93"/>
      <c r="G86" s="185"/>
      <c r="H86" s="185"/>
      <c r="I86" s="322"/>
      <c r="J86" s="322"/>
      <c r="K86" s="322"/>
    </row>
    <row r="87" spans="2:11" ht="12.75" customHeight="1" hidden="1">
      <c r="B87" s="184"/>
      <c r="C87" s="329"/>
      <c r="D87" s="202"/>
      <c r="E87" s="202"/>
      <c r="F87" s="93"/>
      <c r="G87" s="185"/>
      <c r="H87" s="185"/>
      <c r="I87" s="322"/>
      <c r="J87" s="322"/>
      <c r="K87" s="322"/>
    </row>
    <row r="88" spans="2:11" ht="12.75" customHeight="1" hidden="1">
      <c r="B88" s="184"/>
      <c r="C88" s="329"/>
      <c r="D88" s="202"/>
      <c r="E88" s="202"/>
      <c r="F88" s="93"/>
      <c r="G88" s="185"/>
      <c r="H88" s="185"/>
      <c r="I88" s="322"/>
      <c r="J88" s="322"/>
      <c r="K88" s="322"/>
    </row>
    <row r="89" spans="2:11" ht="14.25" customHeight="1" hidden="1">
      <c r="B89" s="187"/>
      <c r="C89" s="329"/>
      <c r="D89" s="202"/>
      <c r="E89" s="202"/>
      <c r="F89" s="93"/>
      <c r="G89" s="185"/>
      <c r="H89" s="185"/>
      <c r="I89" s="322"/>
      <c r="J89" s="322"/>
      <c r="K89" s="322"/>
    </row>
    <row r="90" spans="2:11" ht="25.5" customHeight="1" hidden="1">
      <c r="B90" s="187"/>
      <c r="C90" s="329"/>
      <c r="D90" s="202"/>
      <c r="E90" s="202"/>
      <c r="F90" s="93"/>
      <c r="G90" s="185"/>
      <c r="H90" s="185"/>
      <c r="I90" s="322"/>
      <c r="J90" s="322"/>
      <c r="K90" s="322"/>
    </row>
    <row r="91" spans="2:11" ht="12.75" customHeight="1" hidden="1">
      <c r="B91" s="184"/>
      <c r="C91" s="329"/>
      <c r="D91" s="202"/>
      <c r="E91" s="202"/>
      <c r="F91" s="93"/>
      <c r="G91" s="185"/>
      <c r="H91" s="185"/>
      <c r="I91" s="322"/>
      <c r="J91" s="322"/>
      <c r="K91" s="322"/>
    </row>
    <row r="92" spans="2:11" ht="12.75" customHeight="1" hidden="1">
      <c r="B92" s="347"/>
      <c r="C92" s="329"/>
      <c r="D92" s="202"/>
      <c r="E92" s="202"/>
      <c r="F92" s="93"/>
      <c r="G92" s="185"/>
      <c r="H92" s="185"/>
      <c r="I92" s="322"/>
      <c r="J92" s="322"/>
      <c r="K92" s="322"/>
    </row>
    <row r="93" spans="2:11" ht="14.25" customHeight="1" hidden="1">
      <c r="B93" s="187"/>
      <c r="C93" s="329"/>
      <c r="D93" s="202"/>
      <c r="E93" s="202"/>
      <c r="F93" s="93"/>
      <c r="G93" s="185"/>
      <c r="H93" s="185"/>
      <c r="I93" s="322"/>
      <c r="J93" s="322"/>
      <c r="K93" s="322"/>
    </row>
    <row r="94" spans="2:14" ht="14.25" customHeight="1">
      <c r="B94" s="317" t="s">
        <v>617</v>
      </c>
      <c r="C94" s="349" t="s">
        <v>618</v>
      </c>
      <c r="D94" s="324"/>
      <c r="E94" s="185"/>
      <c r="F94" s="185"/>
      <c r="G94" s="185"/>
      <c r="H94" s="185"/>
      <c r="I94" s="316">
        <f>I100+I272+I312+I402</f>
        <v>100449.70000000001</v>
      </c>
      <c r="J94" s="316">
        <f>J100+J272+J312+J402</f>
        <v>69210.5</v>
      </c>
      <c r="K94" s="316">
        <f>K100+K272+K312+K402</f>
        <v>51701.7</v>
      </c>
      <c r="L94" s="320">
        <f>L298+L213+L430+L247+L252+L250+L125+L181+L467+L468+L263+L479+L482+L311+L128+L442+L153+L122+L244+L425+L428+L294+L490+L494+L497+L156+L260+L267+L299+L256+L110+L132+L218+L486+L359+L360+L271+L347+L106+L185+L149</f>
        <v>3181.6000000000004</v>
      </c>
      <c r="M94" s="291">
        <f>L122+L153+L156+L260+L263+L267+L298+L359</f>
        <v>1102.5</v>
      </c>
      <c r="N94" s="291">
        <v>2</v>
      </c>
    </row>
    <row r="95" spans="2:11" ht="14.25" customHeight="1" hidden="1">
      <c r="B95" s="184" t="s">
        <v>272</v>
      </c>
      <c r="C95" s="349"/>
      <c r="D95" s="324"/>
      <c r="E95" s="185"/>
      <c r="F95" s="185"/>
      <c r="G95" s="185"/>
      <c r="H95" s="185" t="s">
        <v>532</v>
      </c>
      <c r="I95" s="322"/>
      <c r="J95" s="322"/>
      <c r="K95" s="322"/>
    </row>
    <row r="96" spans="2:14" ht="14.25" customHeight="1">
      <c r="B96" s="184" t="s">
        <v>273</v>
      </c>
      <c r="C96" s="323"/>
      <c r="D96" s="324"/>
      <c r="E96" s="185"/>
      <c r="F96" s="185"/>
      <c r="G96" s="185"/>
      <c r="H96" s="309">
        <v>2</v>
      </c>
      <c r="I96" s="322">
        <f>I106+I117+I122+I125+I128+I144+I163+I181+I247+I256+I260+I263+I267+I279+I286+I290+I294+I303+I311+I343+I347+I351+I355+I383+I408+I425+I428+I244+I298+I377+I265+I184+I370+I373+I333+I338+I252+I254+I467+I319+I326+I250+I213+I430+I153+I389+I395+I156+I438+I359+I185+I149</f>
        <v>40116.2</v>
      </c>
      <c r="J96" s="322">
        <f>J106+J117+J122+J125+J128+J144+J163+J181+J247+J256+J260+J263+J267+J279+J286+J290+J294+J303+J311+J343+J347+J351+J355+J383+J408+J425+J428+J244+J298+J377+J265+J184+J370+J373+J333+J338+J252+J254+J467+J319+J326+J250+J213+J430+J153+J389+J395+J156+J438+J359</f>
        <v>25124.999999999993</v>
      </c>
      <c r="K96" s="322">
        <f>K106+K117+K122+K125+K128+K144+K163+K181+K247+K256+K260+K263+K267+K279+K286+K290+K294+K303+K311+K343+K347+K351+K355+K383+K408+K425+K428+K244+K298+K377+K265+K184+K370+K373+K333+K338+K252+K254+K467+K319+K326+K250+K213+K430+K153+K389+K395+K156+K438+K359</f>
        <v>23003.9</v>
      </c>
      <c r="M96" s="291">
        <f>L299+L494+L497+L110+L132+L218+L360</f>
        <v>169</v>
      </c>
      <c r="N96" s="291">
        <v>3</v>
      </c>
    </row>
    <row r="97" spans="2:14" ht="14.25" customHeight="1">
      <c r="B97" s="184" t="s">
        <v>274</v>
      </c>
      <c r="C97" s="323"/>
      <c r="D97" s="324"/>
      <c r="E97" s="185"/>
      <c r="F97" s="185"/>
      <c r="G97" s="185"/>
      <c r="H97" s="309">
        <v>3</v>
      </c>
      <c r="I97" s="322">
        <f>I222+I225+I229+I232+I299+I401+I452+I456+I458+I462+I473+I479+I482+I378+I236+I132+I218+I366+I468+I320+I327+I390+I396+I494+I497+I110+I486+I360</f>
        <v>58982.2</v>
      </c>
      <c r="J97" s="322">
        <f>J222+J225+J229+J232+J299+J401+J452+J456+J458+J462+J473+J479+J482+J378+J236+J132+J218+J366+J468+J320+J327+J390+J396+J494+J497+J110+J486+J360</f>
        <v>43372.1</v>
      </c>
      <c r="K97" s="322">
        <f>K222+K225+K229+K232+K299+K401+K452+K456+K458+K462+K473+K479+K482+K378+K236+K132+K218+K366+K468+K320+K327+K390+K396+K494+K497+K110+K486+K360</f>
        <v>24696.100000000002</v>
      </c>
      <c r="M97" s="291">
        <f>L490+L271</f>
        <v>178.9</v>
      </c>
      <c r="N97" s="291">
        <v>4</v>
      </c>
    </row>
    <row r="98" spans="2:11" ht="14.25" customHeight="1">
      <c r="B98" s="184" t="s">
        <v>275</v>
      </c>
      <c r="C98" s="323"/>
      <c r="D98" s="324"/>
      <c r="E98" s="185"/>
      <c r="F98" s="185"/>
      <c r="G98" s="185"/>
      <c r="H98" s="309">
        <v>4</v>
      </c>
      <c r="I98" s="322">
        <f>I138+I448+I469+I434+I442+I321+I328+I391+I397+I490+I271</f>
        <v>1351.3</v>
      </c>
      <c r="J98" s="322">
        <f>J138+J448+J469+J434+J442+J321+J328+J391+J397</f>
        <v>713.4</v>
      </c>
      <c r="K98" s="322">
        <f>K138+K448+K469+K434+K442+K321+K328+K391+K397</f>
        <v>4001.7</v>
      </c>
    </row>
    <row r="99" spans="2:11" ht="14.25" customHeight="1" hidden="1">
      <c r="B99" s="184" t="s">
        <v>276</v>
      </c>
      <c r="C99" s="323"/>
      <c r="D99" s="324"/>
      <c r="E99" s="185"/>
      <c r="F99" s="185"/>
      <c r="G99" s="185"/>
      <c r="H99" s="309">
        <v>6</v>
      </c>
      <c r="I99" s="322"/>
      <c r="J99" s="322"/>
      <c r="K99" s="322"/>
    </row>
    <row r="100" spans="2:11" ht="14.25" customHeight="1">
      <c r="B100" s="317" t="s">
        <v>185</v>
      </c>
      <c r="C100" s="323"/>
      <c r="D100" s="324" t="s">
        <v>186</v>
      </c>
      <c r="E100" s="324"/>
      <c r="F100" s="324"/>
      <c r="G100" s="324"/>
      <c r="H100" s="324"/>
      <c r="I100" s="316">
        <f>I101+I111+I133+I139+I145</f>
        <v>35001.700000000004</v>
      </c>
      <c r="J100" s="316">
        <f>J101+J111+J133+J139+J145</f>
        <v>20516.399999999994</v>
      </c>
      <c r="K100" s="316">
        <f>K101+K111+K133+K139+K145</f>
        <v>20875.699999999997</v>
      </c>
    </row>
    <row r="101" spans="2:11" ht="27.75" customHeight="1">
      <c r="B101" s="325" t="s">
        <v>187</v>
      </c>
      <c r="C101" s="350"/>
      <c r="D101" s="327" t="s">
        <v>186</v>
      </c>
      <c r="E101" s="327" t="s">
        <v>188</v>
      </c>
      <c r="F101" s="185"/>
      <c r="G101" s="185"/>
      <c r="H101" s="185"/>
      <c r="I101" s="322">
        <f>I102+I107</f>
        <v>1733.5</v>
      </c>
      <c r="J101" s="322">
        <f aca="true" t="shared" si="39" ref="J101:J105">J102</f>
        <v>1366.8</v>
      </c>
      <c r="K101" s="322">
        <f aca="true" t="shared" si="40" ref="K101:K105">K102</f>
        <v>1566.8</v>
      </c>
    </row>
    <row r="102" spans="2:11" ht="14.25" customHeight="1">
      <c r="B102" s="184" t="s">
        <v>277</v>
      </c>
      <c r="C102" s="339"/>
      <c r="D102" s="185" t="s">
        <v>186</v>
      </c>
      <c r="E102" s="185" t="s">
        <v>188</v>
      </c>
      <c r="F102" s="185" t="s">
        <v>278</v>
      </c>
      <c r="G102" s="185"/>
      <c r="H102" s="185"/>
      <c r="I102" s="322">
        <f aca="true" t="shared" si="41" ref="I102:I105">I103</f>
        <v>1680.4</v>
      </c>
      <c r="J102" s="322">
        <f t="shared" si="39"/>
        <v>1366.8</v>
      </c>
      <c r="K102" s="322">
        <f t="shared" si="40"/>
        <v>1566.8</v>
      </c>
    </row>
    <row r="103" spans="2:11" ht="14.25" customHeight="1">
      <c r="B103" s="330" t="s">
        <v>279</v>
      </c>
      <c r="C103" s="329"/>
      <c r="D103" s="185" t="s">
        <v>186</v>
      </c>
      <c r="E103" s="185" t="s">
        <v>188</v>
      </c>
      <c r="F103" s="186" t="s">
        <v>280</v>
      </c>
      <c r="G103" s="185"/>
      <c r="H103" s="185"/>
      <c r="I103" s="322">
        <f t="shared" si="41"/>
        <v>1680.4</v>
      </c>
      <c r="J103" s="322">
        <f t="shared" si="39"/>
        <v>1366.8</v>
      </c>
      <c r="K103" s="322">
        <f t="shared" si="40"/>
        <v>1566.8</v>
      </c>
    </row>
    <row r="104" spans="2:11" ht="40.5" customHeight="1">
      <c r="B104" s="331" t="s">
        <v>281</v>
      </c>
      <c r="C104" s="329"/>
      <c r="D104" s="185" t="s">
        <v>186</v>
      </c>
      <c r="E104" s="185" t="s">
        <v>188</v>
      </c>
      <c r="F104" s="186" t="s">
        <v>280</v>
      </c>
      <c r="G104" s="185" t="s">
        <v>282</v>
      </c>
      <c r="H104" s="185"/>
      <c r="I104" s="322">
        <f t="shared" si="41"/>
        <v>1680.4</v>
      </c>
      <c r="J104" s="322">
        <f t="shared" si="39"/>
        <v>1366.8</v>
      </c>
      <c r="K104" s="322">
        <f t="shared" si="40"/>
        <v>1566.8</v>
      </c>
    </row>
    <row r="105" spans="2:11" ht="14.25" customHeight="1">
      <c r="B105" s="187" t="s">
        <v>283</v>
      </c>
      <c r="C105" s="329"/>
      <c r="D105" s="185" t="s">
        <v>186</v>
      </c>
      <c r="E105" s="185" t="s">
        <v>188</v>
      </c>
      <c r="F105" s="186" t="s">
        <v>280</v>
      </c>
      <c r="G105" s="185" t="s">
        <v>284</v>
      </c>
      <c r="H105" s="185"/>
      <c r="I105" s="322">
        <f t="shared" si="41"/>
        <v>1680.4</v>
      </c>
      <c r="J105" s="322">
        <f t="shared" si="39"/>
        <v>1366.8</v>
      </c>
      <c r="K105" s="322">
        <f t="shared" si="40"/>
        <v>1566.8</v>
      </c>
    </row>
    <row r="106" spans="2:12" ht="14.25" customHeight="1">
      <c r="B106" s="187" t="s">
        <v>273</v>
      </c>
      <c r="C106" s="329"/>
      <c r="D106" s="185" t="s">
        <v>186</v>
      </c>
      <c r="E106" s="185" t="s">
        <v>188</v>
      </c>
      <c r="F106" s="186" t="s">
        <v>280</v>
      </c>
      <c r="G106" s="185" t="s">
        <v>284</v>
      </c>
      <c r="H106" s="185">
        <v>2</v>
      </c>
      <c r="I106" s="322">
        <v>1680.4</v>
      </c>
      <c r="J106" s="322">
        <v>1366.8</v>
      </c>
      <c r="K106" s="322">
        <v>1566.8</v>
      </c>
      <c r="L106" s="291">
        <v>7.6</v>
      </c>
    </row>
    <row r="107" spans="2:11" ht="40.5">
      <c r="B107" s="334" t="s">
        <v>285</v>
      </c>
      <c r="C107" s="335"/>
      <c r="D107" s="185" t="s">
        <v>186</v>
      </c>
      <c r="E107" s="185" t="s">
        <v>188</v>
      </c>
      <c r="F107" s="186" t="s">
        <v>286</v>
      </c>
      <c r="G107" s="185"/>
      <c r="H107" s="185"/>
      <c r="I107" s="322">
        <f aca="true" t="shared" si="42" ref="I107:I109">I108</f>
        <v>53.1</v>
      </c>
      <c r="J107" s="322">
        <f aca="true" t="shared" si="43" ref="J107:J109">J108</f>
        <v>0</v>
      </c>
      <c r="K107" s="322">
        <f aca="true" t="shared" si="44" ref="K107:K109">K108</f>
        <v>0</v>
      </c>
    </row>
    <row r="108" spans="2:11" ht="40.5">
      <c r="B108" s="205" t="s">
        <v>281</v>
      </c>
      <c r="C108" s="335"/>
      <c r="D108" s="185" t="s">
        <v>186</v>
      </c>
      <c r="E108" s="185" t="s">
        <v>188</v>
      </c>
      <c r="F108" s="186" t="s">
        <v>286</v>
      </c>
      <c r="G108" s="185" t="s">
        <v>282</v>
      </c>
      <c r="H108" s="185"/>
      <c r="I108" s="322">
        <f t="shared" si="42"/>
        <v>53.1</v>
      </c>
      <c r="J108" s="322">
        <f t="shared" si="43"/>
        <v>0</v>
      </c>
      <c r="K108" s="322">
        <f t="shared" si="44"/>
        <v>0</v>
      </c>
    </row>
    <row r="109" spans="2:11" ht="14.25" customHeight="1">
      <c r="B109" s="187" t="s">
        <v>283</v>
      </c>
      <c r="C109" s="335"/>
      <c r="D109" s="185" t="s">
        <v>186</v>
      </c>
      <c r="E109" s="185" t="s">
        <v>188</v>
      </c>
      <c r="F109" s="186" t="s">
        <v>286</v>
      </c>
      <c r="G109" s="185" t="s">
        <v>284</v>
      </c>
      <c r="H109" s="185"/>
      <c r="I109" s="322">
        <f t="shared" si="42"/>
        <v>53.1</v>
      </c>
      <c r="J109" s="322">
        <f t="shared" si="43"/>
        <v>0</v>
      </c>
      <c r="K109" s="322">
        <f t="shared" si="44"/>
        <v>0</v>
      </c>
    </row>
    <row r="110" spans="2:11" ht="14.25" customHeight="1">
      <c r="B110" s="187" t="s">
        <v>274</v>
      </c>
      <c r="C110" s="335"/>
      <c r="D110" s="185" t="s">
        <v>186</v>
      </c>
      <c r="E110" s="185" t="s">
        <v>188</v>
      </c>
      <c r="F110" s="186" t="s">
        <v>286</v>
      </c>
      <c r="G110" s="185" t="s">
        <v>284</v>
      </c>
      <c r="H110" s="185">
        <v>3</v>
      </c>
      <c r="I110" s="322">
        <v>53.1</v>
      </c>
      <c r="J110" s="322"/>
      <c r="K110" s="322"/>
    </row>
    <row r="111" spans="2:11" ht="27.75" customHeight="1">
      <c r="B111" s="325" t="s">
        <v>191</v>
      </c>
      <c r="C111" s="326"/>
      <c r="D111" s="327" t="s">
        <v>186</v>
      </c>
      <c r="E111" s="327" t="s">
        <v>192</v>
      </c>
      <c r="F111" s="202"/>
      <c r="G111" s="185"/>
      <c r="H111" s="185"/>
      <c r="I111" s="322">
        <f>I112+I118</f>
        <v>12982.800000000001</v>
      </c>
      <c r="J111" s="322">
        <f>J112+J118</f>
        <v>10190.099999999999</v>
      </c>
      <c r="K111" s="322">
        <f>K112+K118</f>
        <v>10390.099999999999</v>
      </c>
    </row>
    <row r="112" spans="2:11" ht="27.75" customHeight="1">
      <c r="B112" s="318" t="s">
        <v>619</v>
      </c>
      <c r="C112" s="329"/>
      <c r="D112" s="185" t="s">
        <v>186</v>
      </c>
      <c r="E112" s="185" t="s">
        <v>192</v>
      </c>
      <c r="F112" s="186" t="s">
        <v>299</v>
      </c>
      <c r="G112" s="185"/>
      <c r="H112" s="185"/>
      <c r="I112" s="322">
        <f>I114</f>
        <v>15</v>
      </c>
      <c r="J112" s="322">
        <f>J114</f>
        <v>0</v>
      </c>
      <c r="K112" s="322">
        <f>K114</f>
        <v>0</v>
      </c>
    </row>
    <row r="113" spans="2:11" ht="14.25" customHeight="1">
      <c r="B113" s="187" t="s">
        <v>300</v>
      </c>
      <c r="C113" s="329"/>
      <c r="D113" s="185" t="s">
        <v>186</v>
      </c>
      <c r="E113" s="185" t="s">
        <v>192</v>
      </c>
      <c r="F113" s="186" t="s">
        <v>299</v>
      </c>
      <c r="G113" s="185"/>
      <c r="H113" s="185"/>
      <c r="I113" s="322">
        <f aca="true" t="shared" si="45" ref="I113:I116">I114</f>
        <v>15</v>
      </c>
      <c r="J113" s="322">
        <f aca="true" t="shared" si="46" ref="J113:J116">J114</f>
        <v>0</v>
      </c>
      <c r="K113" s="322">
        <f aca="true" t="shared" si="47" ref="K113:K116">K114</f>
        <v>0</v>
      </c>
    </row>
    <row r="114" spans="2:11" ht="14.25" customHeight="1">
      <c r="B114" s="187" t="s">
        <v>301</v>
      </c>
      <c r="C114" s="329"/>
      <c r="D114" s="185" t="s">
        <v>186</v>
      </c>
      <c r="E114" s="185" t="s">
        <v>192</v>
      </c>
      <c r="F114" s="186" t="s">
        <v>302</v>
      </c>
      <c r="G114" s="185"/>
      <c r="H114" s="185"/>
      <c r="I114" s="322">
        <f t="shared" si="45"/>
        <v>15</v>
      </c>
      <c r="J114" s="322">
        <f t="shared" si="46"/>
        <v>0</v>
      </c>
      <c r="K114" s="322">
        <f t="shared" si="47"/>
        <v>0</v>
      </c>
    </row>
    <row r="115" spans="2:11" ht="14.25" customHeight="1">
      <c r="B115" s="184" t="s">
        <v>289</v>
      </c>
      <c r="C115" s="329"/>
      <c r="D115" s="185" t="s">
        <v>186</v>
      </c>
      <c r="E115" s="185" t="s">
        <v>192</v>
      </c>
      <c r="F115" s="186" t="s">
        <v>302</v>
      </c>
      <c r="G115" s="185" t="s">
        <v>290</v>
      </c>
      <c r="H115" s="185"/>
      <c r="I115" s="322">
        <f t="shared" si="45"/>
        <v>15</v>
      </c>
      <c r="J115" s="322">
        <f t="shared" si="46"/>
        <v>0</v>
      </c>
      <c r="K115" s="322">
        <f t="shared" si="47"/>
        <v>0</v>
      </c>
    </row>
    <row r="116" spans="2:11" ht="14.25" customHeight="1">
      <c r="B116" s="184" t="s">
        <v>291</v>
      </c>
      <c r="C116" s="329"/>
      <c r="D116" s="185" t="s">
        <v>186</v>
      </c>
      <c r="E116" s="185" t="s">
        <v>192</v>
      </c>
      <c r="F116" s="186" t="s">
        <v>302</v>
      </c>
      <c r="G116" s="185" t="s">
        <v>292</v>
      </c>
      <c r="H116" s="185"/>
      <c r="I116" s="322">
        <f t="shared" si="45"/>
        <v>15</v>
      </c>
      <c r="J116" s="322">
        <f t="shared" si="46"/>
        <v>0</v>
      </c>
      <c r="K116" s="322">
        <f t="shared" si="47"/>
        <v>0</v>
      </c>
    </row>
    <row r="117" spans="2:11" ht="14.25" customHeight="1">
      <c r="B117" s="187" t="s">
        <v>273</v>
      </c>
      <c r="C117" s="321"/>
      <c r="D117" s="185" t="s">
        <v>186</v>
      </c>
      <c r="E117" s="185" t="s">
        <v>192</v>
      </c>
      <c r="F117" s="186" t="s">
        <v>302</v>
      </c>
      <c r="G117" s="185" t="s">
        <v>292</v>
      </c>
      <c r="H117" s="185" t="s">
        <v>297</v>
      </c>
      <c r="I117" s="322">
        <v>15</v>
      </c>
      <c r="J117" s="322"/>
      <c r="K117" s="322"/>
    </row>
    <row r="118" spans="2:11" ht="14.25" customHeight="1">
      <c r="B118" s="187" t="s">
        <v>277</v>
      </c>
      <c r="C118" s="321"/>
      <c r="D118" s="185" t="s">
        <v>186</v>
      </c>
      <c r="E118" s="185" t="s">
        <v>192</v>
      </c>
      <c r="F118" s="185" t="s">
        <v>278</v>
      </c>
      <c r="G118" s="185"/>
      <c r="H118" s="185"/>
      <c r="I118" s="322">
        <f>I119+I129</f>
        <v>12967.800000000001</v>
      </c>
      <c r="J118" s="322">
        <f>J119</f>
        <v>10190.099999999999</v>
      </c>
      <c r="K118" s="322">
        <f>K119</f>
        <v>10390.099999999999</v>
      </c>
    </row>
    <row r="119" spans="2:11" ht="14.25" customHeight="1">
      <c r="B119" s="330" t="s">
        <v>303</v>
      </c>
      <c r="C119" s="329"/>
      <c r="D119" s="185" t="s">
        <v>186</v>
      </c>
      <c r="E119" s="185" t="s">
        <v>192</v>
      </c>
      <c r="F119" s="186" t="s">
        <v>304</v>
      </c>
      <c r="G119" s="185"/>
      <c r="H119" s="185"/>
      <c r="I119" s="322">
        <f>I120+I123+I126</f>
        <v>12633.2</v>
      </c>
      <c r="J119" s="322">
        <f>J120+J123+J126</f>
        <v>10190.099999999999</v>
      </c>
      <c r="K119" s="322">
        <f>K120+K123+K126</f>
        <v>10390.099999999999</v>
      </c>
    </row>
    <row r="120" spans="1:256" s="352" customFormat="1" ht="41.25" customHeight="1">
      <c r="A120" s="351"/>
      <c r="B120" s="331" t="s">
        <v>281</v>
      </c>
      <c r="C120" s="332"/>
      <c r="D120" s="185" t="s">
        <v>186</v>
      </c>
      <c r="E120" s="185" t="s">
        <v>192</v>
      </c>
      <c r="F120" s="186" t="s">
        <v>304</v>
      </c>
      <c r="G120" s="185" t="s">
        <v>282</v>
      </c>
      <c r="H120" s="185"/>
      <c r="I120" s="322">
        <f aca="true" t="shared" si="48" ref="I120:I121">I121</f>
        <v>11793</v>
      </c>
      <c r="J120" s="322">
        <f aca="true" t="shared" si="49" ref="J120:J121">J121</f>
        <v>10000.3</v>
      </c>
      <c r="K120" s="322">
        <f aca="true" t="shared" si="50" ref="K120:K121">K121</f>
        <v>10200.3</v>
      </c>
      <c r="L120" s="291"/>
      <c r="M120" s="291"/>
      <c r="N120" s="291"/>
      <c r="O120" s="291"/>
      <c r="P120" s="291"/>
      <c r="Q120" s="291"/>
      <c r="R120" s="291"/>
      <c r="S120" s="291"/>
      <c r="T120" s="291"/>
      <c r="U120" s="291"/>
      <c r="V120" s="291"/>
      <c r="W120" s="291"/>
      <c r="X120" s="291"/>
      <c r="Y120" s="291"/>
      <c r="Z120" s="291"/>
      <c r="AA120" s="291"/>
      <c r="AB120" s="291"/>
      <c r="AC120" s="291"/>
      <c r="AD120" s="291"/>
      <c r="AE120" s="291"/>
      <c r="AF120" s="351"/>
      <c r="AG120" s="351"/>
      <c r="AH120" s="351"/>
      <c r="AI120" s="351"/>
      <c r="AJ120" s="351"/>
      <c r="AK120" s="351"/>
      <c r="AL120" s="351"/>
      <c r="AM120" s="351"/>
      <c r="AN120" s="351"/>
      <c r="AO120" s="351"/>
      <c r="AP120" s="351"/>
      <c r="AQ120" s="351"/>
      <c r="AR120" s="351"/>
      <c r="AS120" s="351"/>
      <c r="AT120" s="351"/>
      <c r="AU120" s="351"/>
      <c r="AV120" s="351"/>
      <c r="AW120" s="351"/>
      <c r="AX120" s="351"/>
      <c r="AY120" s="351"/>
      <c r="AZ120" s="351"/>
      <c r="BA120" s="351"/>
      <c r="BB120" s="351"/>
      <c r="BC120" s="351"/>
      <c r="BD120" s="351"/>
      <c r="BE120" s="351"/>
      <c r="BF120" s="351"/>
      <c r="BG120" s="351"/>
      <c r="BH120" s="351"/>
      <c r="BI120" s="351"/>
      <c r="BJ120" s="351"/>
      <c r="BK120" s="351"/>
      <c r="BL120" s="351"/>
      <c r="BM120" s="351"/>
      <c r="BN120" s="351"/>
      <c r="IS120" s="292"/>
      <c r="IT120" s="292"/>
      <c r="IU120" s="292"/>
      <c r="IV120" s="292"/>
    </row>
    <row r="121" spans="1:256" s="352" customFormat="1" ht="16.5" customHeight="1">
      <c r="A121" s="351"/>
      <c r="B121" s="187" t="s">
        <v>283</v>
      </c>
      <c r="C121" s="332"/>
      <c r="D121" s="185" t="s">
        <v>186</v>
      </c>
      <c r="E121" s="185" t="s">
        <v>192</v>
      </c>
      <c r="F121" s="186" t="s">
        <v>304</v>
      </c>
      <c r="G121" s="185" t="s">
        <v>284</v>
      </c>
      <c r="H121" s="185"/>
      <c r="I121" s="322">
        <f t="shared" si="48"/>
        <v>11793</v>
      </c>
      <c r="J121" s="322">
        <f t="shared" si="49"/>
        <v>10000.3</v>
      </c>
      <c r="K121" s="322">
        <f t="shared" si="50"/>
        <v>10200.3</v>
      </c>
      <c r="L121" s="291"/>
      <c r="M121" s="291"/>
      <c r="N121" s="291"/>
      <c r="O121" s="291"/>
      <c r="P121" s="291"/>
      <c r="Q121" s="291"/>
      <c r="R121" s="291"/>
      <c r="S121" s="291"/>
      <c r="T121" s="291"/>
      <c r="U121" s="291"/>
      <c r="V121" s="291"/>
      <c r="W121" s="291"/>
      <c r="X121" s="291"/>
      <c r="Y121" s="291"/>
      <c r="Z121" s="291"/>
      <c r="AA121" s="291"/>
      <c r="AB121" s="291"/>
      <c r="AC121" s="291"/>
      <c r="AD121" s="291"/>
      <c r="AE121" s="291"/>
      <c r="AF121" s="351"/>
      <c r="AG121" s="351"/>
      <c r="AH121" s="351"/>
      <c r="AI121" s="351"/>
      <c r="AJ121" s="351"/>
      <c r="AK121" s="351"/>
      <c r="AL121" s="351"/>
      <c r="AM121" s="351"/>
      <c r="AN121" s="351"/>
      <c r="AO121" s="351"/>
      <c r="AP121" s="351"/>
      <c r="AQ121" s="351"/>
      <c r="AR121" s="351"/>
      <c r="AS121" s="351"/>
      <c r="AT121" s="351"/>
      <c r="AU121" s="351"/>
      <c r="AV121" s="351"/>
      <c r="AW121" s="351"/>
      <c r="AX121" s="351"/>
      <c r="AY121" s="351"/>
      <c r="AZ121" s="351"/>
      <c r="BA121" s="351"/>
      <c r="BB121" s="351"/>
      <c r="BC121" s="351"/>
      <c r="BD121" s="351"/>
      <c r="BE121" s="351"/>
      <c r="BF121" s="351"/>
      <c r="BG121" s="351"/>
      <c r="BH121" s="351"/>
      <c r="BI121" s="351"/>
      <c r="BJ121" s="351"/>
      <c r="BK121" s="351"/>
      <c r="BL121" s="351"/>
      <c r="BM121" s="351"/>
      <c r="BN121" s="351"/>
      <c r="IS121" s="292"/>
      <c r="IT121" s="292"/>
      <c r="IU121" s="292"/>
      <c r="IV121" s="292"/>
    </row>
    <row r="122" spans="1:256" s="352" customFormat="1" ht="16.5" customHeight="1">
      <c r="A122" s="351"/>
      <c r="B122" s="187" t="s">
        <v>273</v>
      </c>
      <c r="C122" s="332"/>
      <c r="D122" s="185" t="s">
        <v>186</v>
      </c>
      <c r="E122" s="185" t="s">
        <v>192</v>
      </c>
      <c r="F122" s="186" t="s">
        <v>304</v>
      </c>
      <c r="G122" s="185" t="s">
        <v>284</v>
      </c>
      <c r="H122" s="185">
        <v>2</v>
      </c>
      <c r="I122" s="322">
        <v>11793</v>
      </c>
      <c r="J122" s="322">
        <v>10000.3</v>
      </c>
      <c r="K122" s="322">
        <v>10200.3</v>
      </c>
      <c r="L122" s="353">
        <v>180</v>
      </c>
      <c r="M122" s="291"/>
      <c r="N122" s="291"/>
      <c r="O122" s="291"/>
      <c r="P122" s="291"/>
      <c r="Q122" s="291"/>
      <c r="R122" s="291"/>
      <c r="S122" s="291"/>
      <c r="T122" s="291"/>
      <c r="U122" s="291"/>
      <c r="V122" s="291"/>
      <c r="W122" s="291"/>
      <c r="X122" s="291"/>
      <c r="Y122" s="291"/>
      <c r="Z122" s="291"/>
      <c r="AA122" s="291"/>
      <c r="AB122" s="291"/>
      <c r="AC122" s="291"/>
      <c r="AD122" s="291"/>
      <c r="AE122" s="291"/>
      <c r="AF122" s="351"/>
      <c r="AG122" s="351"/>
      <c r="AH122" s="351"/>
      <c r="AI122" s="351"/>
      <c r="AJ122" s="351"/>
      <c r="AK122" s="351"/>
      <c r="AL122" s="351"/>
      <c r="AM122" s="351"/>
      <c r="AN122" s="351"/>
      <c r="AO122" s="351"/>
      <c r="AP122" s="351"/>
      <c r="AQ122" s="351"/>
      <c r="AR122" s="351"/>
      <c r="AS122" s="351"/>
      <c r="AT122" s="351"/>
      <c r="AU122" s="351"/>
      <c r="AV122" s="351"/>
      <c r="AW122" s="351"/>
      <c r="AX122" s="351"/>
      <c r="AY122" s="351"/>
      <c r="AZ122" s="351"/>
      <c r="BA122" s="351"/>
      <c r="BB122" s="351"/>
      <c r="BC122" s="351"/>
      <c r="BD122" s="351"/>
      <c r="BE122" s="351"/>
      <c r="BF122" s="351"/>
      <c r="BG122" s="351"/>
      <c r="BH122" s="351"/>
      <c r="BI122" s="351"/>
      <c r="BJ122" s="351"/>
      <c r="BK122" s="351"/>
      <c r="BL122" s="351"/>
      <c r="BM122" s="351"/>
      <c r="BN122" s="351"/>
      <c r="IS122" s="292"/>
      <c r="IT122" s="292"/>
      <c r="IU122" s="292"/>
      <c r="IV122" s="292"/>
    </row>
    <row r="123" spans="2:11" ht="14.25" customHeight="1">
      <c r="B123" s="184" t="s">
        <v>289</v>
      </c>
      <c r="C123" s="329"/>
      <c r="D123" s="185" t="s">
        <v>186</v>
      </c>
      <c r="E123" s="185" t="s">
        <v>192</v>
      </c>
      <c r="F123" s="186" t="s">
        <v>304</v>
      </c>
      <c r="G123" s="185" t="s">
        <v>290</v>
      </c>
      <c r="H123" s="185"/>
      <c r="I123" s="322">
        <f aca="true" t="shared" si="51" ref="I123:I124">I124</f>
        <v>805.2</v>
      </c>
      <c r="J123" s="322">
        <f aca="true" t="shared" si="52" ref="J123:J124">J124</f>
        <v>189.8</v>
      </c>
      <c r="K123" s="322">
        <f aca="true" t="shared" si="53" ref="K123:K124">K124</f>
        <v>189.8</v>
      </c>
    </row>
    <row r="124" spans="2:11" ht="14.25" customHeight="1">
      <c r="B124" s="184" t="s">
        <v>291</v>
      </c>
      <c r="C124" s="329"/>
      <c r="D124" s="185" t="s">
        <v>186</v>
      </c>
      <c r="E124" s="185" t="s">
        <v>192</v>
      </c>
      <c r="F124" s="186" t="s">
        <v>304</v>
      </c>
      <c r="G124" s="185" t="s">
        <v>292</v>
      </c>
      <c r="H124" s="185"/>
      <c r="I124" s="322">
        <f t="shared" si="51"/>
        <v>805.2</v>
      </c>
      <c r="J124" s="322">
        <f t="shared" si="52"/>
        <v>189.8</v>
      </c>
      <c r="K124" s="322">
        <f t="shared" si="53"/>
        <v>189.8</v>
      </c>
    </row>
    <row r="125" spans="2:12" ht="17.25" customHeight="1">
      <c r="B125" s="187" t="s">
        <v>273</v>
      </c>
      <c r="C125" s="329"/>
      <c r="D125" s="185" t="s">
        <v>186</v>
      </c>
      <c r="E125" s="185" t="s">
        <v>192</v>
      </c>
      <c r="F125" s="186" t="s">
        <v>304</v>
      </c>
      <c r="G125" s="185" t="s">
        <v>292</v>
      </c>
      <c r="H125" s="185">
        <v>2</v>
      </c>
      <c r="I125" s="322">
        <v>805.2</v>
      </c>
      <c r="J125" s="322">
        <v>189.8</v>
      </c>
      <c r="K125" s="322">
        <v>189.8</v>
      </c>
      <c r="L125" s="353">
        <v>16.6</v>
      </c>
    </row>
    <row r="126" spans="2:11" ht="14.25" customHeight="1">
      <c r="B126" s="332" t="s">
        <v>293</v>
      </c>
      <c r="C126" s="329"/>
      <c r="D126" s="185" t="s">
        <v>186</v>
      </c>
      <c r="E126" s="185" t="s">
        <v>192</v>
      </c>
      <c r="F126" s="186" t="s">
        <v>304</v>
      </c>
      <c r="G126" s="333">
        <v>800</v>
      </c>
      <c r="H126" s="337"/>
      <c r="I126" s="322">
        <f aca="true" t="shared" si="54" ref="I126:I127">I127</f>
        <v>35</v>
      </c>
      <c r="J126" s="322">
        <f aca="true" t="shared" si="55" ref="J126:J127">J127</f>
        <v>0</v>
      </c>
      <c r="K126" s="322">
        <f aca="true" t="shared" si="56" ref="K126:K127">K127</f>
        <v>0</v>
      </c>
    </row>
    <row r="127" spans="2:11" ht="14.25" customHeight="1">
      <c r="B127" s="332" t="s">
        <v>295</v>
      </c>
      <c r="C127" s="329"/>
      <c r="D127" s="185" t="s">
        <v>186</v>
      </c>
      <c r="E127" s="185" t="s">
        <v>192</v>
      </c>
      <c r="F127" s="186" t="s">
        <v>304</v>
      </c>
      <c r="G127" s="333">
        <v>850</v>
      </c>
      <c r="H127" s="337"/>
      <c r="I127" s="322">
        <f t="shared" si="54"/>
        <v>35</v>
      </c>
      <c r="J127" s="322">
        <f t="shared" si="55"/>
        <v>0</v>
      </c>
      <c r="K127" s="322">
        <f t="shared" si="56"/>
        <v>0</v>
      </c>
    </row>
    <row r="128" spans="2:11" ht="14.25" customHeight="1">
      <c r="B128" s="332" t="s">
        <v>273</v>
      </c>
      <c r="C128" s="329"/>
      <c r="D128" s="185" t="s">
        <v>186</v>
      </c>
      <c r="E128" s="185" t="s">
        <v>192</v>
      </c>
      <c r="F128" s="186" t="s">
        <v>304</v>
      </c>
      <c r="G128" s="333">
        <v>850</v>
      </c>
      <c r="H128" s="333">
        <v>2</v>
      </c>
      <c r="I128" s="322">
        <v>35</v>
      </c>
      <c r="J128" s="322"/>
      <c r="K128" s="322"/>
    </row>
    <row r="129" spans="2:11" ht="41.25" customHeight="1">
      <c r="B129" s="334" t="s">
        <v>285</v>
      </c>
      <c r="C129" s="335"/>
      <c r="D129" s="185" t="s">
        <v>186</v>
      </c>
      <c r="E129" s="185" t="s">
        <v>192</v>
      </c>
      <c r="F129" s="186" t="s">
        <v>286</v>
      </c>
      <c r="G129" s="185"/>
      <c r="H129" s="185"/>
      <c r="I129" s="322">
        <f aca="true" t="shared" si="57" ref="I129:I131">I130</f>
        <v>334.6</v>
      </c>
      <c r="J129" s="322">
        <f aca="true" t="shared" si="58" ref="J129:J131">J130</f>
        <v>0</v>
      </c>
      <c r="K129" s="322">
        <f aca="true" t="shared" si="59" ref="K129:K131">K130</f>
        <v>0</v>
      </c>
    </row>
    <row r="130" spans="2:11" ht="30.75" customHeight="1">
      <c r="B130" s="205" t="s">
        <v>281</v>
      </c>
      <c r="C130" s="335"/>
      <c r="D130" s="185" t="s">
        <v>186</v>
      </c>
      <c r="E130" s="185" t="s">
        <v>192</v>
      </c>
      <c r="F130" s="186" t="s">
        <v>286</v>
      </c>
      <c r="G130" s="185" t="s">
        <v>282</v>
      </c>
      <c r="H130" s="185"/>
      <c r="I130" s="322">
        <f t="shared" si="57"/>
        <v>334.6</v>
      </c>
      <c r="J130" s="322">
        <f t="shared" si="58"/>
        <v>0</v>
      </c>
      <c r="K130" s="322">
        <f t="shared" si="59"/>
        <v>0</v>
      </c>
    </row>
    <row r="131" spans="2:11" ht="14.25" customHeight="1">
      <c r="B131" s="187" t="s">
        <v>283</v>
      </c>
      <c r="C131" s="335"/>
      <c r="D131" s="185" t="s">
        <v>186</v>
      </c>
      <c r="E131" s="185" t="s">
        <v>192</v>
      </c>
      <c r="F131" s="186" t="s">
        <v>286</v>
      </c>
      <c r="G131" s="185" t="s">
        <v>284</v>
      </c>
      <c r="H131" s="185"/>
      <c r="I131" s="322">
        <f t="shared" si="57"/>
        <v>334.6</v>
      </c>
      <c r="J131" s="322">
        <f t="shared" si="58"/>
        <v>0</v>
      </c>
      <c r="K131" s="322">
        <f t="shared" si="59"/>
        <v>0</v>
      </c>
    </row>
    <row r="132" spans="2:11" ht="14.25" customHeight="1">
      <c r="B132" s="187" t="s">
        <v>274</v>
      </c>
      <c r="C132" s="335"/>
      <c r="D132" s="185" t="s">
        <v>186</v>
      </c>
      <c r="E132" s="185" t="s">
        <v>192</v>
      </c>
      <c r="F132" s="186" t="s">
        <v>286</v>
      </c>
      <c r="G132" s="185" t="s">
        <v>284</v>
      </c>
      <c r="H132" s="185">
        <v>3</v>
      </c>
      <c r="I132" s="322">
        <v>334.6</v>
      </c>
      <c r="J132" s="322"/>
      <c r="K132" s="322"/>
    </row>
    <row r="133" spans="2:11" ht="15" customHeight="1">
      <c r="B133" s="354" t="s">
        <v>193</v>
      </c>
      <c r="C133" s="326"/>
      <c r="D133" s="327" t="s">
        <v>186</v>
      </c>
      <c r="E133" s="327" t="s">
        <v>194</v>
      </c>
      <c r="F133" s="186"/>
      <c r="G133" s="185"/>
      <c r="H133" s="185"/>
      <c r="I133" s="322">
        <f aca="true" t="shared" si="60" ref="I133:I137">I134</f>
        <v>48.2</v>
      </c>
      <c r="J133" s="322">
        <f aca="true" t="shared" si="61" ref="J133:J137">J134</f>
        <v>3.4</v>
      </c>
      <c r="K133" s="322">
        <f aca="true" t="shared" si="62" ref="K133:K137">K134</f>
        <v>3</v>
      </c>
    </row>
    <row r="134" spans="2:11" ht="15" customHeight="1">
      <c r="B134" s="187" t="s">
        <v>277</v>
      </c>
      <c r="C134" s="329"/>
      <c r="D134" s="185" t="s">
        <v>186</v>
      </c>
      <c r="E134" s="185" t="s">
        <v>194</v>
      </c>
      <c r="F134" s="185" t="s">
        <v>278</v>
      </c>
      <c r="G134" s="185"/>
      <c r="H134" s="185"/>
      <c r="I134" s="322">
        <f t="shared" si="60"/>
        <v>48.2</v>
      </c>
      <c r="J134" s="322">
        <f t="shared" si="61"/>
        <v>3.4</v>
      </c>
      <c r="K134" s="322">
        <f t="shared" si="62"/>
        <v>3</v>
      </c>
    </row>
    <row r="135" spans="2:11" ht="40.5" customHeight="1">
      <c r="B135" s="331" t="s">
        <v>305</v>
      </c>
      <c r="C135" s="329"/>
      <c r="D135" s="185" t="s">
        <v>186</v>
      </c>
      <c r="E135" s="185" t="s">
        <v>194</v>
      </c>
      <c r="F135" s="186" t="s">
        <v>306</v>
      </c>
      <c r="G135" s="185"/>
      <c r="H135" s="185"/>
      <c r="I135" s="322">
        <f t="shared" si="60"/>
        <v>48.2</v>
      </c>
      <c r="J135" s="322">
        <f t="shared" si="61"/>
        <v>3.4</v>
      </c>
      <c r="K135" s="322">
        <f t="shared" si="62"/>
        <v>3</v>
      </c>
    </row>
    <row r="136" spans="2:11" ht="15.75" customHeight="1">
      <c r="B136" s="184" t="s">
        <v>289</v>
      </c>
      <c r="C136" s="329"/>
      <c r="D136" s="185" t="s">
        <v>186</v>
      </c>
      <c r="E136" s="185" t="s">
        <v>194</v>
      </c>
      <c r="F136" s="186" t="s">
        <v>306</v>
      </c>
      <c r="G136" s="185" t="s">
        <v>290</v>
      </c>
      <c r="H136" s="185"/>
      <c r="I136" s="322">
        <f t="shared" si="60"/>
        <v>48.2</v>
      </c>
      <c r="J136" s="322">
        <f t="shared" si="61"/>
        <v>3.4</v>
      </c>
      <c r="K136" s="322">
        <f t="shared" si="62"/>
        <v>3</v>
      </c>
    </row>
    <row r="137" spans="2:11" ht="12.75" customHeight="1">
      <c r="B137" s="184" t="s">
        <v>291</v>
      </c>
      <c r="C137" s="329"/>
      <c r="D137" s="185" t="s">
        <v>186</v>
      </c>
      <c r="E137" s="185" t="s">
        <v>194</v>
      </c>
      <c r="F137" s="186" t="s">
        <v>306</v>
      </c>
      <c r="G137" s="185" t="s">
        <v>292</v>
      </c>
      <c r="H137" s="185"/>
      <c r="I137" s="322">
        <f t="shared" si="60"/>
        <v>48.2</v>
      </c>
      <c r="J137" s="322">
        <f t="shared" si="61"/>
        <v>3.4</v>
      </c>
      <c r="K137" s="322">
        <f t="shared" si="62"/>
        <v>3</v>
      </c>
    </row>
    <row r="138" spans="2:11" ht="14.25" customHeight="1">
      <c r="B138" s="187" t="s">
        <v>275</v>
      </c>
      <c r="C138" s="329"/>
      <c r="D138" s="185" t="s">
        <v>186</v>
      </c>
      <c r="E138" s="185" t="s">
        <v>194</v>
      </c>
      <c r="F138" s="186" t="s">
        <v>306</v>
      </c>
      <c r="G138" s="185" t="s">
        <v>292</v>
      </c>
      <c r="H138" s="185" t="s">
        <v>307</v>
      </c>
      <c r="I138" s="322">
        <v>48.2</v>
      </c>
      <c r="J138" s="322">
        <v>3.4</v>
      </c>
      <c r="K138" s="322">
        <v>3</v>
      </c>
    </row>
    <row r="139" spans="2:11" ht="12.75" customHeight="1">
      <c r="B139" s="336" t="s">
        <v>197</v>
      </c>
      <c r="C139" s="346"/>
      <c r="D139" s="327" t="s">
        <v>186</v>
      </c>
      <c r="E139" s="327" t="s">
        <v>198</v>
      </c>
      <c r="F139" s="202"/>
      <c r="G139" s="185"/>
      <c r="H139" s="185"/>
      <c r="I139" s="322">
        <f aca="true" t="shared" si="63" ref="I139:I143">I140</f>
        <v>100</v>
      </c>
      <c r="J139" s="322">
        <f aca="true" t="shared" si="64" ref="J139:J143">J140</f>
        <v>100</v>
      </c>
      <c r="K139" s="322">
        <f aca="true" t="shared" si="65" ref="K139:K143">K140</f>
        <v>100</v>
      </c>
    </row>
    <row r="140" spans="2:11" ht="15.75" customHeight="1">
      <c r="B140" s="184" t="s">
        <v>277</v>
      </c>
      <c r="C140" s="329"/>
      <c r="D140" s="185" t="s">
        <v>186</v>
      </c>
      <c r="E140" s="185" t="s">
        <v>198</v>
      </c>
      <c r="F140" s="202" t="s">
        <v>278</v>
      </c>
      <c r="G140" s="185"/>
      <c r="H140" s="185"/>
      <c r="I140" s="322">
        <f t="shared" si="63"/>
        <v>100</v>
      </c>
      <c r="J140" s="322">
        <f t="shared" si="64"/>
        <v>100</v>
      </c>
      <c r="K140" s="322">
        <f t="shared" si="65"/>
        <v>100</v>
      </c>
    </row>
    <row r="141" spans="2:11" ht="13.5" customHeight="1">
      <c r="B141" s="184" t="s">
        <v>308</v>
      </c>
      <c r="C141" s="329"/>
      <c r="D141" s="185" t="s">
        <v>186</v>
      </c>
      <c r="E141" s="185" t="s">
        <v>198</v>
      </c>
      <c r="F141" s="186" t="s">
        <v>309</v>
      </c>
      <c r="G141" s="185"/>
      <c r="H141" s="185"/>
      <c r="I141" s="322">
        <f t="shared" si="63"/>
        <v>100</v>
      </c>
      <c r="J141" s="322">
        <f t="shared" si="64"/>
        <v>100</v>
      </c>
      <c r="K141" s="322">
        <f t="shared" si="65"/>
        <v>100</v>
      </c>
    </row>
    <row r="142" spans="2:11" ht="12.75" customHeight="1">
      <c r="B142" s="184" t="s">
        <v>293</v>
      </c>
      <c r="C142" s="329"/>
      <c r="D142" s="185" t="s">
        <v>186</v>
      </c>
      <c r="E142" s="185" t="s">
        <v>198</v>
      </c>
      <c r="F142" s="186" t="s">
        <v>309</v>
      </c>
      <c r="G142" s="185" t="s">
        <v>294</v>
      </c>
      <c r="H142" s="185"/>
      <c r="I142" s="322">
        <f t="shared" si="63"/>
        <v>100</v>
      </c>
      <c r="J142" s="322">
        <f t="shared" si="64"/>
        <v>100</v>
      </c>
      <c r="K142" s="322">
        <f t="shared" si="65"/>
        <v>100</v>
      </c>
    </row>
    <row r="143" spans="2:11" ht="12.75" customHeight="1">
      <c r="B143" s="184" t="s">
        <v>310</v>
      </c>
      <c r="C143" s="329"/>
      <c r="D143" s="185" t="s">
        <v>186</v>
      </c>
      <c r="E143" s="185" t="s">
        <v>198</v>
      </c>
      <c r="F143" s="186" t="s">
        <v>309</v>
      </c>
      <c r="G143" s="185" t="s">
        <v>311</v>
      </c>
      <c r="H143" s="185"/>
      <c r="I143" s="322">
        <f t="shared" si="63"/>
        <v>100</v>
      </c>
      <c r="J143" s="322">
        <f t="shared" si="64"/>
        <v>100</v>
      </c>
      <c r="K143" s="322">
        <f t="shared" si="65"/>
        <v>100</v>
      </c>
    </row>
    <row r="144" spans="2:11" ht="12.75" customHeight="1">
      <c r="B144" s="187" t="s">
        <v>273</v>
      </c>
      <c r="C144" s="329"/>
      <c r="D144" s="185" t="s">
        <v>186</v>
      </c>
      <c r="E144" s="185" t="s">
        <v>198</v>
      </c>
      <c r="F144" s="186" t="s">
        <v>309</v>
      </c>
      <c r="G144" s="185" t="s">
        <v>311</v>
      </c>
      <c r="H144" s="185">
        <v>2</v>
      </c>
      <c r="I144" s="322">
        <v>100</v>
      </c>
      <c r="J144" s="322">
        <v>100</v>
      </c>
      <c r="K144" s="322">
        <v>100</v>
      </c>
    </row>
    <row r="145" spans="2:11" ht="12.75" customHeight="1">
      <c r="B145" s="336" t="s">
        <v>199</v>
      </c>
      <c r="C145" s="326"/>
      <c r="D145" s="327" t="s">
        <v>186</v>
      </c>
      <c r="E145" s="327" t="s">
        <v>200</v>
      </c>
      <c r="F145" s="186"/>
      <c r="G145" s="185"/>
      <c r="H145" s="185"/>
      <c r="I145" s="322">
        <f>I157+I214+I175+I209+I153+I156+I268+I149</f>
        <v>20137.2</v>
      </c>
      <c r="J145" s="322">
        <f>J157+J214+J175</f>
        <v>8856.099999999999</v>
      </c>
      <c r="K145" s="322">
        <f>K157+K214+K175</f>
        <v>8815.8</v>
      </c>
    </row>
    <row r="146" spans="2:11" ht="28.5">
      <c r="B146" s="184" t="s">
        <v>312</v>
      </c>
      <c r="C146" s="326"/>
      <c r="D146" s="185" t="s">
        <v>186</v>
      </c>
      <c r="E146" s="185" t="s">
        <v>200</v>
      </c>
      <c r="F146" s="186" t="s">
        <v>313</v>
      </c>
      <c r="G146" s="185"/>
      <c r="H146" s="185"/>
      <c r="I146" s="322">
        <f aca="true" t="shared" si="66" ref="I146:I148">I147</f>
        <v>456.3</v>
      </c>
      <c r="J146" s="322">
        <f aca="true" t="shared" si="67" ref="J146:J148">J147</f>
        <v>0</v>
      </c>
      <c r="K146" s="322">
        <f aca="true" t="shared" si="68" ref="K146:K148">K147</f>
        <v>0</v>
      </c>
    </row>
    <row r="147" spans="2:11" ht="12.75" customHeight="1">
      <c r="B147" s="184" t="s">
        <v>289</v>
      </c>
      <c r="C147" s="326"/>
      <c r="D147" s="185" t="s">
        <v>186</v>
      </c>
      <c r="E147" s="185" t="s">
        <v>200</v>
      </c>
      <c r="F147" s="186" t="s">
        <v>313</v>
      </c>
      <c r="G147" s="185" t="s">
        <v>290</v>
      </c>
      <c r="H147" s="185"/>
      <c r="I147" s="322">
        <f t="shared" si="66"/>
        <v>456.3</v>
      </c>
      <c r="J147" s="322">
        <f t="shared" si="67"/>
        <v>0</v>
      </c>
      <c r="K147" s="322">
        <f t="shared" si="68"/>
        <v>0</v>
      </c>
    </row>
    <row r="148" spans="2:11" ht="12.75" customHeight="1">
      <c r="B148" s="184" t="s">
        <v>291</v>
      </c>
      <c r="C148" s="326"/>
      <c r="D148" s="185" t="s">
        <v>186</v>
      </c>
      <c r="E148" s="185" t="s">
        <v>200</v>
      </c>
      <c r="F148" s="186" t="s">
        <v>313</v>
      </c>
      <c r="G148" s="185" t="s">
        <v>292</v>
      </c>
      <c r="H148" s="185"/>
      <c r="I148" s="322">
        <f t="shared" si="66"/>
        <v>456.3</v>
      </c>
      <c r="J148" s="322">
        <f t="shared" si="67"/>
        <v>0</v>
      </c>
      <c r="K148" s="322">
        <f t="shared" si="68"/>
        <v>0</v>
      </c>
    </row>
    <row r="149" spans="2:12" ht="12.75" customHeight="1">
      <c r="B149" s="187" t="s">
        <v>273</v>
      </c>
      <c r="C149" s="326"/>
      <c r="D149" s="185" t="s">
        <v>186</v>
      </c>
      <c r="E149" s="185" t="s">
        <v>200</v>
      </c>
      <c r="F149" s="186" t="s">
        <v>313</v>
      </c>
      <c r="G149" s="185" t="s">
        <v>292</v>
      </c>
      <c r="H149" s="185" t="s">
        <v>297</v>
      </c>
      <c r="I149" s="322">
        <v>456.3</v>
      </c>
      <c r="J149" s="322"/>
      <c r="K149" s="322"/>
      <c r="L149" s="291">
        <v>456.3</v>
      </c>
    </row>
    <row r="150" spans="2:11" ht="28.5" customHeight="1">
      <c r="B150" s="184" t="s">
        <v>347</v>
      </c>
      <c r="C150" s="326"/>
      <c r="D150" s="185" t="s">
        <v>186</v>
      </c>
      <c r="E150" s="185" t="s">
        <v>200</v>
      </c>
      <c r="F150" s="186" t="s">
        <v>348</v>
      </c>
      <c r="G150" s="185"/>
      <c r="H150" s="185"/>
      <c r="I150" s="322">
        <f>I151+I156</f>
        <v>1749.6000000000001</v>
      </c>
      <c r="J150" s="322">
        <f>J151+J156</f>
        <v>0</v>
      </c>
      <c r="K150" s="322">
        <f>K151+K156</f>
        <v>0</v>
      </c>
    </row>
    <row r="151" spans="2:11" ht="12.75" customHeight="1">
      <c r="B151" s="184" t="s">
        <v>289</v>
      </c>
      <c r="C151" s="326"/>
      <c r="D151" s="185" t="s">
        <v>186</v>
      </c>
      <c r="E151" s="185" t="s">
        <v>200</v>
      </c>
      <c r="F151" s="186" t="s">
        <v>348</v>
      </c>
      <c r="G151" s="185" t="s">
        <v>290</v>
      </c>
      <c r="H151" s="185"/>
      <c r="I151" s="322">
        <f aca="true" t="shared" si="69" ref="I151:I152">I152</f>
        <v>1746.9</v>
      </c>
      <c r="J151" s="322">
        <f aca="true" t="shared" si="70" ref="J151:J152">J152</f>
        <v>0</v>
      </c>
      <c r="K151" s="322">
        <f aca="true" t="shared" si="71" ref="K151:K152">K152</f>
        <v>0</v>
      </c>
    </row>
    <row r="152" spans="2:11" ht="12.75" customHeight="1">
      <c r="B152" s="184" t="s">
        <v>291</v>
      </c>
      <c r="C152" s="326"/>
      <c r="D152" s="185" t="s">
        <v>186</v>
      </c>
      <c r="E152" s="185" t="s">
        <v>200</v>
      </c>
      <c r="F152" s="186" t="s">
        <v>348</v>
      </c>
      <c r="G152" s="185" t="s">
        <v>292</v>
      </c>
      <c r="H152" s="185"/>
      <c r="I152" s="322">
        <f t="shared" si="69"/>
        <v>1746.9</v>
      </c>
      <c r="J152" s="322">
        <f t="shared" si="70"/>
        <v>0</v>
      </c>
      <c r="K152" s="322">
        <f t="shared" si="71"/>
        <v>0</v>
      </c>
    </row>
    <row r="153" spans="2:11" ht="12.75" customHeight="1">
      <c r="B153" s="187" t="s">
        <v>273</v>
      </c>
      <c r="C153" s="326"/>
      <c r="D153" s="185" t="s">
        <v>186</v>
      </c>
      <c r="E153" s="185" t="s">
        <v>200</v>
      </c>
      <c r="F153" s="186" t="s">
        <v>348</v>
      </c>
      <c r="G153" s="185" t="s">
        <v>292</v>
      </c>
      <c r="H153" s="185" t="s">
        <v>297</v>
      </c>
      <c r="I153" s="322">
        <v>1746.9</v>
      </c>
      <c r="J153" s="322"/>
      <c r="K153" s="322"/>
    </row>
    <row r="154" spans="2:11" ht="12.75" customHeight="1">
      <c r="B154" s="332" t="s">
        <v>293</v>
      </c>
      <c r="C154" s="326"/>
      <c r="D154" s="185" t="s">
        <v>186</v>
      </c>
      <c r="E154" s="185" t="s">
        <v>200</v>
      </c>
      <c r="F154" s="186" t="s">
        <v>348</v>
      </c>
      <c r="G154" s="185" t="s">
        <v>294</v>
      </c>
      <c r="H154" s="185"/>
      <c r="I154" s="322">
        <f aca="true" t="shared" si="72" ref="I154:I155">I155</f>
        <v>2.7</v>
      </c>
      <c r="J154" s="322">
        <f aca="true" t="shared" si="73" ref="J154:J155">J155</f>
        <v>0</v>
      </c>
      <c r="K154" s="322">
        <f aca="true" t="shared" si="74" ref="K154:K155">K155</f>
        <v>0</v>
      </c>
    </row>
    <row r="155" spans="2:11" ht="12.75" customHeight="1">
      <c r="B155" s="332" t="s">
        <v>295</v>
      </c>
      <c r="C155" s="326"/>
      <c r="D155" s="185" t="s">
        <v>186</v>
      </c>
      <c r="E155" s="185" t="s">
        <v>200</v>
      </c>
      <c r="F155" s="186" t="s">
        <v>348</v>
      </c>
      <c r="G155" s="185" t="s">
        <v>296</v>
      </c>
      <c r="H155" s="185"/>
      <c r="I155" s="322">
        <f t="shared" si="72"/>
        <v>2.7</v>
      </c>
      <c r="J155" s="322">
        <f t="shared" si="73"/>
        <v>0</v>
      </c>
      <c r="K155" s="322">
        <f t="shared" si="74"/>
        <v>0</v>
      </c>
    </row>
    <row r="156" spans="2:11" ht="12.75" customHeight="1">
      <c r="B156" s="332" t="s">
        <v>273</v>
      </c>
      <c r="C156" s="326"/>
      <c r="D156" s="185" t="s">
        <v>186</v>
      </c>
      <c r="E156" s="185" t="s">
        <v>200</v>
      </c>
      <c r="F156" s="186" t="s">
        <v>348</v>
      </c>
      <c r="G156" s="185" t="s">
        <v>296</v>
      </c>
      <c r="H156" s="185" t="s">
        <v>297</v>
      </c>
      <c r="I156" s="322">
        <v>2.7</v>
      </c>
      <c r="J156" s="322"/>
      <c r="K156" s="322"/>
    </row>
    <row r="157" spans="2:11" ht="28.5" customHeight="1">
      <c r="B157" s="355" t="s">
        <v>314</v>
      </c>
      <c r="C157" s="329"/>
      <c r="D157" s="185" t="s">
        <v>186</v>
      </c>
      <c r="E157" s="185" t="s">
        <v>200</v>
      </c>
      <c r="F157" s="356" t="s">
        <v>315</v>
      </c>
      <c r="G157" s="185"/>
      <c r="H157" s="185"/>
      <c r="I157" s="322">
        <f>I158</f>
        <v>11.3</v>
      </c>
      <c r="J157" s="322">
        <f>J158</f>
        <v>11.3</v>
      </c>
      <c r="K157" s="322">
        <f>K158</f>
        <v>0</v>
      </c>
    </row>
    <row r="158" spans="2:11" ht="12.75" customHeight="1">
      <c r="B158" s="330" t="s">
        <v>301</v>
      </c>
      <c r="C158" s="357"/>
      <c r="D158" s="185" t="s">
        <v>186</v>
      </c>
      <c r="E158" s="185" t="s">
        <v>200</v>
      </c>
      <c r="F158" s="93" t="s">
        <v>316</v>
      </c>
      <c r="G158" s="185"/>
      <c r="H158" s="185"/>
      <c r="I158" s="322">
        <f>I160</f>
        <v>11.3</v>
      </c>
      <c r="J158" s="322">
        <f>J161</f>
        <v>11.3</v>
      </c>
      <c r="K158" s="322">
        <f>K160</f>
        <v>0</v>
      </c>
    </row>
    <row r="159" spans="2:11" ht="12.75" customHeight="1" hidden="1">
      <c r="B159" s="358"/>
      <c r="C159" s="357"/>
      <c r="D159" s="185"/>
      <c r="E159" s="185"/>
      <c r="F159" s="93"/>
      <c r="G159" s="185"/>
      <c r="H159" s="185"/>
      <c r="I159" s="322">
        <f aca="true" t="shared" si="75" ref="I159:I162">I160</f>
        <v>11.3</v>
      </c>
      <c r="J159" s="322"/>
      <c r="K159" s="322"/>
    </row>
    <row r="160" spans="2:11" ht="12.75" customHeight="1" hidden="1">
      <c r="B160" s="359"/>
      <c r="C160" s="357"/>
      <c r="D160" s="185"/>
      <c r="E160" s="185"/>
      <c r="F160" s="93"/>
      <c r="G160" s="185"/>
      <c r="H160" s="185"/>
      <c r="I160" s="322">
        <f t="shared" si="75"/>
        <v>11.3</v>
      </c>
      <c r="J160" s="322"/>
      <c r="K160" s="322"/>
    </row>
    <row r="161" spans="2:11" ht="12.75" customHeight="1">
      <c r="B161" s="184" t="s">
        <v>289</v>
      </c>
      <c r="C161" s="357"/>
      <c r="D161" s="185" t="s">
        <v>186</v>
      </c>
      <c r="E161" s="185" t="s">
        <v>200</v>
      </c>
      <c r="F161" s="93" t="s">
        <v>316</v>
      </c>
      <c r="G161" s="185" t="s">
        <v>290</v>
      </c>
      <c r="H161" s="185"/>
      <c r="I161" s="322">
        <f t="shared" si="75"/>
        <v>11.3</v>
      </c>
      <c r="J161" s="322">
        <f aca="true" t="shared" si="76" ref="J161:J162">J162</f>
        <v>11.3</v>
      </c>
      <c r="K161" s="322">
        <f aca="true" t="shared" si="77" ref="K161:K162">K162</f>
        <v>0</v>
      </c>
    </row>
    <row r="162" spans="2:11" ht="12.75" customHeight="1">
      <c r="B162" s="184" t="s">
        <v>291</v>
      </c>
      <c r="C162" s="329"/>
      <c r="D162" s="185" t="s">
        <v>186</v>
      </c>
      <c r="E162" s="185" t="s">
        <v>200</v>
      </c>
      <c r="F162" s="93" t="s">
        <v>316</v>
      </c>
      <c r="G162" s="185" t="s">
        <v>292</v>
      </c>
      <c r="H162" s="185"/>
      <c r="I162" s="322">
        <f t="shared" si="75"/>
        <v>11.3</v>
      </c>
      <c r="J162" s="322">
        <f t="shared" si="76"/>
        <v>11.3</v>
      </c>
      <c r="K162" s="322">
        <f t="shared" si="77"/>
        <v>0</v>
      </c>
    </row>
    <row r="163" spans="2:11" ht="12.75" customHeight="1">
      <c r="B163" s="187" t="s">
        <v>273</v>
      </c>
      <c r="C163" s="329"/>
      <c r="D163" s="185" t="s">
        <v>186</v>
      </c>
      <c r="E163" s="185" t="s">
        <v>200</v>
      </c>
      <c r="F163" s="93" t="s">
        <v>316</v>
      </c>
      <c r="G163" s="185" t="s">
        <v>292</v>
      </c>
      <c r="H163" s="185" t="s">
        <v>297</v>
      </c>
      <c r="I163" s="322">
        <v>11.3</v>
      </c>
      <c r="J163" s="322">
        <v>11.3</v>
      </c>
      <c r="K163" s="322"/>
    </row>
    <row r="164" spans="2:11" ht="14.25" customHeight="1" hidden="1">
      <c r="B164" s="187"/>
      <c r="C164" s="329"/>
      <c r="D164" s="185"/>
      <c r="E164" s="185"/>
      <c r="F164" s="356"/>
      <c r="G164" s="185"/>
      <c r="H164" s="185"/>
      <c r="I164" s="203"/>
      <c r="J164" s="203"/>
      <c r="K164" s="203"/>
    </row>
    <row r="165" spans="2:11" ht="25.5" customHeight="1" hidden="1">
      <c r="B165" s="184"/>
      <c r="C165" s="329"/>
      <c r="D165" s="185"/>
      <c r="E165" s="185"/>
      <c r="F165" s="356"/>
      <c r="G165" s="185"/>
      <c r="H165" s="185"/>
      <c r="I165" s="203"/>
      <c r="J165" s="203"/>
      <c r="K165" s="203"/>
    </row>
    <row r="166" spans="2:11" ht="12.75" customHeight="1" hidden="1">
      <c r="B166" s="184"/>
      <c r="C166" s="337"/>
      <c r="D166" s="185"/>
      <c r="E166" s="185"/>
      <c r="F166" s="356"/>
      <c r="G166" s="185"/>
      <c r="H166" s="185"/>
      <c r="I166" s="203"/>
      <c r="J166" s="203"/>
      <c r="K166" s="203"/>
    </row>
    <row r="167" spans="2:11" ht="12.75" customHeight="1" hidden="1">
      <c r="B167" s="184"/>
      <c r="C167" s="337"/>
      <c r="D167" s="185"/>
      <c r="E167" s="185"/>
      <c r="F167" s="356"/>
      <c r="G167" s="185"/>
      <c r="H167" s="185"/>
      <c r="I167" s="203"/>
      <c r="J167" s="203"/>
      <c r="K167" s="203"/>
    </row>
    <row r="168" spans="2:11" ht="12.75" customHeight="1" hidden="1">
      <c r="B168" s="184"/>
      <c r="C168" s="337"/>
      <c r="D168" s="185"/>
      <c r="E168" s="185"/>
      <c r="F168" s="356"/>
      <c r="G168" s="185"/>
      <c r="H168" s="185"/>
      <c r="I168" s="203"/>
      <c r="J168" s="203"/>
      <c r="K168" s="203"/>
    </row>
    <row r="169" spans="2:11" ht="12.75" customHeight="1" hidden="1">
      <c r="B169" s="187"/>
      <c r="C169" s="337"/>
      <c r="D169" s="185"/>
      <c r="E169" s="185"/>
      <c r="F169" s="356"/>
      <c r="G169" s="185"/>
      <c r="H169" s="185"/>
      <c r="I169" s="203"/>
      <c r="J169" s="203"/>
      <c r="K169" s="203"/>
    </row>
    <row r="170" spans="2:11" ht="14.25" customHeight="1" hidden="1">
      <c r="B170" s="184"/>
      <c r="C170" s="337"/>
      <c r="D170" s="185"/>
      <c r="E170" s="185"/>
      <c r="F170" s="93"/>
      <c r="G170" s="185"/>
      <c r="H170" s="185"/>
      <c r="I170" s="203"/>
      <c r="J170" s="203"/>
      <c r="K170" s="203"/>
    </row>
    <row r="171" spans="2:11" ht="25.5" customHeight="1" hidden="1">
      <c r="B171" s="184"/>
      <c r="C171" s="337"/>
      <c r="D171" s="185"/>
      <c r="E171" s="185"/>
      <c r="F171" s="93"/>
      <c r="G171" s="185"/>
      <c r="H171" s="185"/>
      <c r="I171" s="203"/>
      <c r="J171" s="203"/>
      <c r="K171" s="203"/>
    </row>
    <row r="172" spans="2:11" ht="12.75" customHeight="1" hidden="1">
      <c r="B172" s="184"/>
      <c r="C172" s="337"/>
      <c r="D172" s="185"/>
      <c r="E172" s="185"/>
      <c r="F172" s="93"/>
      <c r="G172" s="185"/>
      <c r="H172" s="185"/>
      <c r="I172" s="203"/>
      <c r="J172" s="203"/>
      <c r="K172" s="203"/>
    </row>
    <row r="173" spans="2:11" ht="12.75" customHeight="1" hidden="1">
      <c r="B173" s="184"/>
      <c r="C173" s="337"/>
      <c r="D173" s="185"/>
      <c r="E173" s="185"/>
      <c r="F173" s="93"/>
      <c r="G173" s="185"/>
      <c r="H173" s="185"/>
      <c r="I173" s="203"/>
      <c r="J173" s="203"/>
      <c r="K173" s="203"/>
    </row>
    <row r="174" spans="2:11" ht="12.75" customHeight="1" hidden="1">
      <c r="B174" s="187"/>
      <c r="C174" s="337"/>
      <c r="D174" s="185"/>
      <c r="E174" s="185"/>
      <c r="F174" s="93"/>
      <c r="G174" s="185"/>
      <c r="H174" s="185"/>
      <c r="I174" s="203"/>
      <c r="J174" s="203"/>
      <c r="K174" s="203"/>
    </row>
    <row r="175" spans="2:11" ht="27.75" customHeight="1">
      <c r="B175" s="341" t="s">
        <v>620</v>
      </c>
      <c r="C175" s="337"/>
      <c r="D175" s="324" t="s">
        <v>186</v>
      </c>
      <c r="E175" s="324" t="s">
        <v>200</v>
      </c>
      <c r="F175" s="360" t="s">
        <v>299</v>
      </c>
      <c r="G175" s="324"/>
      <c r="H175" s="324"/>
      <c r="I175" s="316">
        <f>I178</f>
        <v>1208</v>
      </c>
      <c r="J175" s="316">
        <f>J178</f>
        <v>30</v>
      </c>
      <c r="K175" s="316">
        <f>K178</f>
        <v>30</v>
      </c>
    </row>
    <row r="176" spans="2:11" ht="14.25" customHeight="1" hidden="1">
      <c r="B176" s="330"/>
      <c r="C176" s="337"/>
      <c r="D176" s="185"/>
      <c r="E176" s="185"/>
      <c r="F176" s="356"/>
      <c r="G176" s="185"/>
      <c r="H176" s="185"/>
      <c r="I176" s="322"/>
      <c r="J176" s="322"/>
      <c r="K176" s="322"/>
    </row>
    <row r="177" spans="2:11" ht="25.5" customHeight="1" hidden="1">
      <c r="B177" s="330"/>
      <c r="C177" s="329"/>
      <c r="D177" s="185"/>
      <c r="E177" s="185"/>
      <c r="F177" s="356"/>
      <c r="G177" s="185"/>
      <c r="H177" s="185"/>
      <c r="I177" s="322"/>
      <c r="J177" s="322"/>
      <c r="K177" s="322"/>
    </row>
    <row r="178" spans="2:11" ht="14.25" customHeight="1">
      <c r="B178" s="330" t="s">
        <v>301</v>
      </c>
      <c r="C178" s="329"/>
      <c r="D178" s="185" t="s">
        <v>186</v>
      </c>
      <c r="E178" s="185" t="s">
        <v>200</v>
      </c>
      <c r="F178" s="93" t="s">
        <v>319</v>
      </c>
      <c r="G178" s="185"/>
      <c r="H178" s="185"/>
      <c r="I178" s="322">
        <f>I179+I182</f>
        <v>1208</v>
      </c>
      <c r="J178" s="322">
        <f>J179+J182</f>
        <v>30</v>
      </c>
      <c r="K178" s="322">
        <f>K179+K182</f>
        <v>30</v>
      </c>
    </row>
    <row r="179" spans="2:11" ht="12.75" customHeight="1">
      <c r="B179" s="184" t="s">
        <v>289</v>
      </c>
      <c r="C179" s="329"/>
      <c r="D179" s="185" t="s">
        <v>186</v>
      </c>
      <c r="E179" s="185" t="s">
        <v>200</v>
      </c>
      <c r="F179" s="93" t="s">
        <v>319</v>
      </c>
      <c r="G179" s="185" t="s">
        <v>290</v>
      </c>
      <c r="H179" s="185"/>
      <c r="I179" s="322">
        <f aca="true" t="shared" si="78" ref="I179:I180">I180</f>
        <v>1188.5</v>
      </c>
      <c r="J179" s="322">
        <f aca="true" t="shared" si="79" ref="J179:J180">J180</f>
        <v>21</v>
      </c>
      <c r="K179" s="322">
        <f aca="true" t="shared" si="80" ref="K179:K180">K180</f>
        <v>21</v>
      </c>
    </row>
    <row r="180" spans="2:11" ht="12.75" customHeight="1">
      <c r="B180" s="184" t="s">
        <v>291</v>
      </c>
      <c r="C180" s="329"/>
      <c r="D180" s="185" t="s">
        <v>186</v>
      </c>
      <c r="E180" s="185" t="s">
        <v>200</v>
      </c>
      <c r="F180" s="93" t="s">
        <v>319</v>
      </c>
      <c r="G180" s="185" t="s">
        <v>292</v>
      </c>
      <c r="H180" s="185"/>
      <c r="I180" s="322">
        <f t="shared" si="78"/>
        <v>1188.5</v>
      </c>
      <c r="J180" s="322">
        <f t="shared" si="79"/>
        <v>21</v>
      </c>
      <c r="K180" s="322">
        <f t="shared" si="80"/>
        <v>21</v>
      </c>
    </row>
    <row r="181" spans="2:12" ht="12.75" customHeight="1">
      <c r="B181" s="187" t="s">
        <v>273</v>
      </c>
      <c r="C181" s="329"/>
      <c r="D181" s="185" t="s">
        <v>186</v>
      </c>
      <c r="E181" s="185" t="s">
        <v>200</v>
      </c>
      <c r="F181" s="93" t="s">
        <v>319</v>
      </c>
      <c r="G181" s="185" t="s">
        <v>292</v>
      </c>
      <c r="H181" s="185">
        <v>2</v>
      </c>
      <c r="I181" s="322">
        <v>1188.5</v>
      </c>
      <c r="J181" s="322">
        <v>21</v>
      </c>
      <c r="K181" s="322">
        <v>21</v>
      </c>
      <c r="L181" s="291">
        <v>-10.5</v>
      </c>
    </row>
    <row r="182" spans="2:11" ht="14.25" customHeight="1">
      <c r="B182" s="330" t="s">
        <v>301</v>
      </c>
      <c r="C182" s="329"/>
      <c r="D182" s="185" t="s">
        <v>186</v>
      </c>
      <c r="E182" s="185" t="s">
        <v>200</v>
      </c>
      <c r="F182" s="93" t="s">
        <v>319</v>
      </c>
      <c r="G182" s="185" t="s">
        <v>320</v>
      </c>
      <c r="H182" s="185"/>
      <c r="I182" s="322">
        <f>I183+I185</f>
        <v>19.5</v>
      </c>
      <c r="J182" s="322">
        <f aca="true" t="shared" si="81" ref="J182:J183">J183</f>
        <v>9</v>
      </c>
      <c r="K182" s="322">
        <f aca="true" t="shared" si="82" ref="K182:K183">K183</f>
        <v>9</v>
      </c>
    </row>
    <row r="183" spans="2:11" ht="15.75" customHeight="1">
      <c r="B183" s="187" t="s">
        <v>321</v>
      </c>
      <c r="C183" s="329"/>
      <c r="D183" s="185" t="s">
        <v>186</v>
      </c>
      <c r="E183" s="185" t="s">
        <v>200</v>
      </c>
      <c r="F183" s="93" t="s">
        <v>319</v>
      </c>
      <c r="G183" s="185" t="s">
        <v>322</v>
      </c>
      <c r="H183" s="185"/>
      <c r="I183" s="322">
        <f>I184</f>
        <v>9</v>
      </c>
      <c r="J183" s="322">
        <f t="shared" si="81"/>
        <v>9</v>
      </c>
      <c r="K183" s="322">
        <f t="shared" si="82"/>
        <v>9</v>
      </c>
    </row>
    <row r="184" spans="2:11" ht="15.75" customHeight="1">
      <c r="B184" s="187" t="s">
        <v>323</v>
      </c>
      <c r="C184" s="329"/>
      <c r="D184" s="185" t="s">
        <v>186</v>
      </c>
      <c r="E184" s="185" t="s">
        <v>200</v>
      </c>
      <c r="F184" s="93" t="s">
        <v>319</v>
      </c>
      <c r="G184" s="185" t="s">
        <v>322</v>
      </c>
      <c r="H184" s="185" t="s">
        <v>297</v>
      </c>
      <c r="I184" s="322">
        <v>9</v>
      </c>
      <c r="J184" s="322">
        <v>9</v>
      </c>
      <c r="K184" s="322">
        <v>9</v>
      </c>
    </row>
    <row r="185" spans="2:12" ht="15.75" customHeight="1">
      <c r="B185" s="187" t="s">
        <v>324</v>
      </c>
      <c r="C185" s="329"/>
      <c r="D185" s="185" t="s">
        <v>186</v>
      </c>
      <c r="E185" s="185" t="s">
        <v>200</v>
      </c>
      <c r="F185" s="93" t="s">
        <v>319</v>
      </c>
      <c r="G185" s="185" t="s">
        <v>325</v>
      </c>
      <c r="H185" s="185" t="s">
        <v>297</v>
      </c>
      <c r="I185" s="322">
        <v>10.5</v>
      </c>
      <c r="J185" s="322"/>
      <c r="K185" s="322"/>
      <c r="L185" s="291">
        <v>10.5</v>
      </c>
    </row>
    <row r="186" spans="2:11" ht="15.75" customHeight="1" hidden="1">
      <c r="B186" s="187"/>
      <c r="C186" s="329"/>
      <c r="D186" s="185"/>
      <c r="E186" s="185"/>
      <c r="F186" s="93"/>
      <c r="G186" s="185"/>
      <c r="H186" s="185"/>
      <c r="I186" s="203"/>
      <c r="J186" s="203"/>
      <c r="K186" s="203"/>
    </row>
    <row r="187" spans="2:11" ht="12.75" customHeight="1" hidden="1">
      <c r="B187" s="187"/>
      <c r="C187" s="329"/>
      <c r="D187" s="185"/>
      <c r="E187" s="185"/>
      <c r="F187" s="93"/>
      <c r="G187" s="185"/>
      <c r="H187" s="185"/>
      <c r="I187" s="203"/>
      <c r="J187" s="203"/>
      <c r="K187" s="203"/>
    </row>
    <row r="188" spans="2:11" ht="12.75" customHeight="1" hidden="1">
      <c r="B188" s="184"/>
      <c r="C188" s="329"/>
      <c r="D188" s="185"/>
      <c r="E188" s="185"/>
      <c r="F188" s="93"/>
      <c r="G188" s="185"/>
      <c r="H188" s="185"/>
      <c r="I188" s="203"/>
      <c r="J188" s="203"/>
      <c r="K188" s="203"/>
    </row>
    <row r="189" spans="2:11" ht="12.75" customHeight="1" hidden="1">
      <c r="B189" s="187"/>
      <c r="C189" s="329"/>
      <c r="D189" s="185"/>
      <c r="E189" s="185"/>
      <c r="F189" s="93"/>
      <c r="G189" s="185"/>
      <c r="H189" s="185"/>
      <c r="I189" s="203"/>
      <c r="J189" s="203"/>
      <c r="K189" s="203"/>
    </row>
    <row r="190" spans="2:11" ht="14.25" customHeight="1" hidden="1">
      <c r="B190" s="317"/>
      <c r="C190" s="329"/>
      <c r="D190" s="185"/>
      <c r="E190" s="185"/>
      <c r="F190" s="93"/>
      <c r="G190" s="185"/>
      <c r="H190" s="185"/>
      <c r="I190" s="203"/>
      <c r="J190" s="203"/>
      <c r="K190" s="203"/>
    </row>
    <row r="191" spans="2:11" ht="12.75" customHeight="1" hidden="1">
      <c r="B191" s="187"/>
      <c r="C191" s="321"/>
      <c r="D191" s="185"/>
      <c r="E191" s="185"/>
      <c r="F191" s="93"/>
      <c r="G191" s="185"/>
      <c r="H191" s="185"/>
      <c r="I191" s="203"/>
      <c r="J191" s="203"/>
      <c r="K191" s="203"/>
    </row>
    <row r="192" spans="2:11" ht="38.25" customHeight="1" hidden="1">
      <c r="B192" s="330"/>
      <c r="C192" s="321"/>
      <c r="D192" s="185"/>
      <c r="E192" s="185"/>
      <c r="F192" s="93"/>
      <c r="G192" s="185"/>
      <c r="H192" s="185"/>
      <c r="I192" s="203"/>
      <c r="J192" s="203"/>
      <c r="K192" s="203"/>
    </row>
    <row r="193" spans="2:11" ht="25.5" customHeight="1" hidden="1">
      <c r="B193" s="184"/>
      <c r="C193" s="329"/>
      <c r="D193" s="185"/>
      <c r="E193" s="185"/>
      <c r="F193" s="93"/>
      <c r="G193" s="185"/>
      <c r="H193" s="185"/>
      <c r="I193" s="203"/>
      <c r="J193" s="203"/>
      <c r="K193" s="203"/>
    </row>
    <row r="194" spans="2:11" ht="12.75" customHeight="1" hidden="1">
      <c r="B194" s="184"/>
      <c r="C194" s="329"/>
      <c r="D194" s="185"/>
      <c r="E194" s="185"/>
      <c r="F194" s="93"/>
      <c r="G194" s="185"/>
      <c r="H194" s="185"/>
      <c r="I194" s="203"/>
      <c r="J194" s="203"/>
      <c r="K194" s="203"/>
    </row>
    <row r="195" spans="2:11" ht="14.25" customHeight="1" hidden="1">
      <c r="B195" s="187"/>
      <c r="C195" s="329"/>
      <c r="D195" s="185"/>
      <c r="E195" s="185"/>
      <c r="F195" s="93"/>
      <c r="G195" s="185"/>
      <c r="H195" s="185"/>
      <c r="I195" s="203"/>
      <c r="J195" s="203"/>
      <c r="K195" s="203"/>
    </row>
    <row r="196" spans="2:11" ht="12.75" customHeight="1" hidden="1">
      <c r="B196" s="317"/>
      <c r="C196" s="321"/>
      <c r="D196" s="185"/>
      <c r="E196" s="185"/>
      <c r="F196" s="186"/>
      <c r="G196" s="185"/>
      <c r="H196" s="185"/>
      <c r="I196" s="203"/>
      <c r="J196" s="203"/>
      <c r="K196" s="203"/>
    </row>
    <row r="197" spans="2:11" ht="25.5" customHeight="1" hidden="1">
      <c r="B197" s="187"/>
      <c r="C197" s="329"/>
      <c r="D197" s="185"/>
      <c r="E197" s="185"/>
      <c r="F197" s="186"/>
      <c r="G197" s="185"/>
      <c r="H197" s="185"/>
      <c r="I197" s="203"/>
      <c r="J197" s="203"/>
      <c r="K197" s="203"/>
    </row>
    <row r="198" spans="2:11" ht="12.75" customHeight="1" hidden="1">
      <c r="B198" s="330"/>
      <c r="C198" s="329"/>
      <c r="D198" s="185"/>
      <c r="E198" s="185"/>
      <c r="F198" s="186"/>
      <c r="G198" s="185"/>
      <c r="H198" s="185"/>
      <c r="I198" s="203"/>
      <c r="J198" s="203"/>
      <c r="K198" s="203"/>
    </row>
    <row r="199" spans="2:11" ht="14.25" customHeight="1" hidden="1">
      <c r="B199" s="184"/>
      <c r="C199" s="329"/>
      <c r="D199" s="185"/>
      <c r="E199" s="185"/>
      <c r="F199" s="186"/>
      <c r="G199" s="185"/>
      <c r="H199" s="185"/>
      <c r="I199" s="203"/>
      <c r="J199" s="203"/>
      <c r="K199" s="203"/>
    </row>
    <row r="200" spans="2:11" ht="25.5" customHeight="1" hidden="1">
      <c r="B200" s="184"/>
      <c r="C200" s="329"/>
      <c r="D200" s="185"/>
      <c r="E200" s="185"/>
      <c r="F200" s="186"/>
      <c r="G200" s="185"/>
      <c r="H200" s="185"/>
      <c r="I200" s="203"/>
      <c r="J200" s="203"/>
      <c r="K200" s="203"/>
    </row>
    <row r="201" spans="2:11" ht="12.75" customHeight="1" hidden="1">
      <c r="B201" s="187"/>
      <c r="C201" s="329"/>
      <c r="D201" s="185"/>
      <c r="E201" s="185"/>
      <c r="F201" s="186"/>
      <c r="G201" s="185"/>
      <c r="H201" s="185"/>
      <c r="I201" s="203"/>
      <c r="J201" s="203"/>
      <c r="K201" s="203"/>
    </row>
    <row r="202" spans="2:11" ht="12.75" customHeight="1" hidden="1">
      <c r="B202" s="317"/>
      <c r="C202" s="329"/>
      <c r="D202" s="185"/>
      <c r="E202" s="185"/>
      <c r="F202" s="185"/>
      <c r="G202" s="185"/>
      <c r="H202" s="185"/>
      <c r="I202" s="203"/>
      <c r="J202" s="203"/>
      <c r="K202" s="203"/>
    </row>
    <row r="203" spans="2:11" ht="14.25" customHeight="1" hidden="1">
      <c r="B203" s="187"/>
      <c r="C203" s="329"/>
      <c r="D203" s="185"/>
      <c r="E203" s="185"/>
      <c r="F203" s="185"/>
      <c r="G203" s="185"/>
      <c r="H203" s="185"/>
      <c r="I203" s="203"/>
      <c r="J203" s="203"/>
      <c r="K203" s="203"/>
    </row>
    <row r="204" spans="2:11" ht="12.75" customHeight="1" hidden="1">
      <c r="B204" s="330"/>
      <c r="C204" s="321"/>
      <c r="D204" s="185"/>
      <c r="E204" s="185"/>
      <c r="F204" s="185"/>
      <c r="G204" s="185"/>
      <c r="H204" s="185"/>
      <c r="I204" s="203"/>
      <c r="J204" s="203"/>
      <c r="K204" s="203"/>
    </row>
    <row r="205" spans="2:11" ht="12.75" customHeight="1" hidden="1">
      <c r="B205" s="184"/>
      <c r="C205" s="321"/>
      <c r="D205" s="185"/>
      <c r="E205" s="185"/>
      <c r="F205" s="185"/>
      <c r="G205" s="185"/>
      <c r="H205" s="185"/>
      <c r="I205" s="203"/>
      <c r="J205" s="203"/>
      <c r="K205" s="203"/>
    </row>
    <row r="206" spans="2:11" ht="14.25" customHeight="1" hidden="1">
      <c r="B206" s="184"/>
      <c r="C206" s="321"/>
      <c r="D206" s="185"/>
      <c r="E206" s="185"/>
      <c r="F206" s="185"/>
      <c r="G206" s="185"/>
      <c r="H206" s="185"/>
      <c r="I206" s="203"/>
      <c r="J206" s="203"/>
      <c r="K206" s="203"/>
    </row>
    <row r="207" spans="2:11" ht="38.25" customHeight="1" hidden="1">
      <c r="B207" s="187"/>
      <c r="C207" s="357"/>
      <c r="D207" s="185"/>
      <c r="E207" s="185"/>
      <c r="F207" s="185"/>
      <c r="G207" s="185"/>
      <c r="H207" s="185"/>
      <c r="I207" s="203"/>
      <c r="J207" s="203"/>
      <c r="K207" s="203"/>
    </row>
    <row r="208" spans="2:11" ht="43.5" customHeight="1" hidden="1">
      <c r="B208" s="187"/>
      <c r="C208" s="357"/>
      <c r="D208" s="185"/>
      <c r="E208" s="185"/>
      <c r="F208" s="186"/>
      <c r="G208" s="185"/>
      <c r="H208" s="185"/>
      <c r="I208" s="203"/>
      <c r="J208" s="203"/>
      <c r="K208" s="203"/>
    </row>
    <row r="209" spans="2:11" ht="28.5" customHeight="1">
      <c r="B209" s="361" t="s">
        <v>329</v>
      </c>
      <c r="C209" s="357"/>
      <c r="D209" s="324" t="s">
        <v>186</v>
      </c>
      <c r="E209" s="324" t="s">
        <v>200</v>
      </c>
      <c r="F209" s="362" t="s">
        <v>318</v>
      </c>
      <c r="G209" s="324"/>
      <c r="H209" s="324"/>
      <c r="I209" s="316">
        <f aca="true" t="shared" si="83" ref="I209:I212">I210</f>
        <v>18</v>
      </c>
      <c r="J209" s="316">
        <f aca="true" t="shared" si="84" ref="J209:J212">J210</f>
        <v>0</v>
      </c>
      <c r="K209" s="316">
        <f aca="true" t="shared" si="85" ref="K209:K212">K210</f>
        <v>0</v>
      </c>
    </row>
    <row r="210" spans="2:11" ht="15.75" customHeight="1">
      <c r="B210" s="338" t="s">
        <v>301</v>
      </c>
      <c r="C210" s="357"/>
      <c r="D210" s="185" t="s">
        <v>186</v>
      </c>
      <c r="E210" s="185" t="s">
        <v>200</v>
      </c>
      <c r="F210" s="363" t="s">
        <v>330</v>
      </c>
      <c r="G210" s="185"/>
      <c r="H210" s="185"/>
      <c r="I210" s="322">
        <f t="shared" si="83"/>
        <v>18</v>
      </c>
      <c r="J210" s="322">
        <f t="shared" si="84"/>
        <v>0</v>
      </c>
      <c r="K210" s="322">
        <f t="shared" si="85"/>
        <v>0</v>
      </c>
    </row>
    <row r="211" spans="2:11" ht="15.75" customHeight="1">
      <c r="B211" s="184" t="s">
        <v>289</v>
      </c>
      <c r="C211" s="357"/>
      <c r="D211" s="185" t="s">
        <v>186</v>
      </c>
      <c r="E211" s="185" t="s">
        <v>200</v>
      </c>
      <c r="F211" s="363" t="s">
        <v>330</v>
      </c>
      <c r="G211" s="185" t="s">
        <v>290</v>
      </c>
      <c r="H211" s="185"/>
      <c r="I211" s="322">
        <f t="shared" si="83"/>
        <v>18</v>
      </c>
      <c r="J211" s="322">
        <f t="shared" si="84"/>
        <v>0</v>
      </c>
      <c r="K211" s="322">
        <f t="shared" si="85"/>
        <v>0</v>
      </c>
    </row>
    <row r="212" spans="2:11" ht="15.75" customHeight="1">
      <c r="B212" s="184" t="s">
        <v>291</v>
      </c>
      <c r="C212" s="357"/>
      <c r="D212" s="185" t="s">
        <v>186</v>
      </c>
      <c r="E212" s="185" t="s">
        <v>200</v>
      </c>
      <c r="F212" s="363" t="s">
        <v>330</v>
      </c>
      <c r="G212" s="185" t="s">
        <v>292</v>
      </c>
      <c r="H212" s="185"/>
      <c r="I212" s="322">
        <f t="shared" si="83"/>
        <v>18</v>
      </c>
      <c r="J212" s="322">
        <f t="shared" si="84"/>
        <v>0</v>
      </c>
      <c r="K212" s="322">
        <f t="shared" si="85"/>
        <v>0</v>
      </c>
    </row>
    <row r="213" spans="2:11" ht="15.75" customHeight="1">
      <c r="B213" s="187" t="s">
        <v>273</v>
      </c>
      <c r="C213" s="357"/>
      <c r="D213" s="185" t="s">
        <v>186</v>
      </c>
      <c r="E213" s="185" t="s">
        <v>200</v>
      </c>
      <c r="F213" s="363" t="s">
        <v>330</v>
      </c>
      <c r="G213" s="185" t="s">
        <v>292</v>
      </c>
      <c r="H213" s="185">
        <v>2</v>
      </c>
      <c r="I213" s="322">
        <v>18</v>
      </c>
      <c r="J213" s="322"/>
      <c r="K213" s="322"/>
    </row>
    <row r="214" spans="2:11" ht="14.25" customHeight="1">
      <c r="B214" s="364" t="s">
        <v>277</v>
      </c>
      <c r="C214" s="357"/>
      <c r="D214" s="185" t="s">
        <v>186</v>
      </c>
      <c r="E214" s="185" t="s">
        <v>200</v>
      </c>
      <c r="F214" s="186" t="s">
        <v>278</v>
      </c>
      <c r="G214" s="185"/>
      <c r="H214" s="185"/>
      <c r="I214" s="322">
        <f>I219+I226+I237+I257+I215+I233</f>
        <v>16094.099999999999</v>
      </c>
      <c r="J214" s="322">
        <f>J219+J226+J237+J257</f>
        <v>8814.8</v>
      </c>
      <c r="K214" s="322">
        <f>K219+K226+K237+K257</f>
        <v>8785.8</v>
      </c>
    </row>
    <row r="215" spans="2:11" ht="42.75" customHeight="1">
      <c r="B215" s="334" t="s">
        <v>285</v>
      </c>
      <c r="C215" s="335"/>
      <c r="D215" s="185" t="s">
        <v>186</v>
      </c>
      <c r="E215" s="185" t="s">
        <v>200</v>
      </c>
      <c r="F215" s="186" t="s">
        <v>286</v>
      </c>
      <c r="G215" s="185"/>
      <c r="H215" s="185"/>
      <c r="I215" s="322">
        <f aca="true" t="shared" si="86" ref="I215:I217">I216</f>
        <v>24.6</v>
      </c>
      <c r="J215" s="322">
        <f aca="true" t="shared" si="87" ref="J215:J217">J216</f>
        <v>0</v>
      </c>
      <c r="K215" s="322">
        <f aca="true" t="shared" si="88" ref="K215:K217">K216</f>
        <v>0</v>
      </c>
    </row>
    <row r="216" spans="2:11" ht="41.25" customHeight="1">
      <c r="B216" s="205" t="s">
        <v>281</v>
      </c>
      <c r="C216" s="335"/>
      <c r="D216" s="185" t="s">
        <v>186</v>
      </c>
      <c r="E216" s="185" t="s">
        <v>200</v>
      </c>
      <c r="F216" s="186" t="s">
        <v>286</v>
      </c>
      <c r="G216" s="185" t="s">
        <v>282</v>
      </c>
      <c r="H216" s="185"/>
      <c r="I216" s="322">
        <f t="shared" si="86"/>
        <v>24.6</v>
      </c>
      <c r="J216" s="322">
        <f t="shared" si="87"/>
        <v>0</v>
      </c>
      <c r="K216" s="322">
        <f t="shared" si="88"/>
        <v>0</v>
      </c>
    </row>
    <row r="217" spans="2:11" ht="14.25" customHeight="1">
      <c r="B217" s="187" t="s">
        <v>283</v>
      </c>
      <c r="C217" s="335"/>
      <c r="D217" s="185" t="s">
        <v>186</v>
      </c>
      <c r="E217" s="185" t="s">
        <v>200</v>
      </c>
      <c r="F217" s="186" t="s">
        <v>286</v>
      </c>
      <c r="G217" s="185" t="s">
        <v>284</v>
      </c>
      <c r="H217" s="185"/>
      <c r="I217" s="322">
        <f t="shared" si="86"/>
        <v>24.6</v>
      </c>
      <c r="J217" s="322">
        <f t="shared" si="87"/>
        <v>0</v>
      </c>
      <c r="K217" s="322">
        <f t="shared" si="88"/>
        <v>0</v>
      </c>
    </row>
    <row r="218" spans="2:11" ht="14.25" customHeight="1">
      <c r="B218" s="187" t="s">
        <v>274</v>
      </c>
      <c r="C218" s="335"/>
      <c r="D218" s="185" t="s">
        <v>186</v>
      </c>
      <c r="E218" s="185" t="s">
        <v>200</v>
      </c>
      <c r="F218" s="186" t="s">
        <v>286</v>
      </c>
      <c r="G218" s="185" t="s">
        <v>284</v>
      </c>
      <c r="H218" s="185">
        <v>3</v>
      </c>
      <c r="I218" s="322">
        <v>24.6</v>
      </c>
      <c r="J218" s="322"/>
      <c r="K218" s="322"/>
    </row>
    <row r="219" spans="2:11" ht="40.5" customHeight="1">
      <c r="B219" s="338" t="s">
        <v>331</v>
      </c>
      <c r="C219" s="357"/>
      <c r="D219" s="185" t="s">
        <v>186</v>
      </c>
      <c r="E219" s="185" t="s">
        <v>200</v>
      </c>
      <c r="F219" s="186" t="s">
        <v>332</v>
      </c>
      <c r="G219" s="185"/>
      <c r="H219" s="185"/>
      <c r="I219" s="322">
        <f>I220+I223</f>
        <v>327.4</v>
      </c>
      <c r="J219" s="322">
        <f>J220+J223</f>
        <v>327.4</v>
      </c>
      <c r="K219" s="322">
        <f>K220+K223</f>
        <v>327.4</v>
      </c>
    </row>
    <row r="220" spans="2:11" ht="40.5" customHeight="1">
      <c r="B220" s="331" t="s">
        <v>281</v>
      </c>
      <c r="C220" s="357"/>
      <c r="D220" s="185" t="s">
        <v>186</v>
      </c>
      <c r="E220" s="185" t="s">
        <v>200</v>
      </c>
      <c r="F220" s="186" t="s">
        <v>332</v>
      </c>
      <c r="G220" s="185" t="s">
        <v>282</v>
      </c>
      <c r="H220" s="185"/>
      <c r="I220" s="322">
        <f aca="true" t="shared" si="89" ref="I220:I221">I221</f>
        <v>324.9</v>
      </c>
      <c r="J220" s="322">
        <f aca="true" t="shared" si="90" ref="J220:J221">J221</f>
        <v>327.4</v>
      </c>
      <c r="K220" s="322">
        <f aca="true" t="shared" si="91" ref="K220:K221">K221</f>
        <v>327.4</v>
      </c>
    </row>
    <row r="221" spans="2:11" ht="14.25" customHeight="1">
      <c r="B221" s="187" t="s">
        <v>283</v>
      </c>
      <c r="C221" s="357"/>
      <c r="D221" s="185" t="s">
        <v>186</v>
      </c>
      <c r="E221" s="185" t="s">
        <v>200</v>
      </c>
      <c r="F221" s="186" t="s">
        <v>332</v>
      </c>
      <c r="G221" s="185" t="s">
        <v>284</v>
      </c>
      <c r="H221" s="185"/>
      <c r="I221" s="322">
        <f t="shared" si="89"/>
        <v>324.9</v>
      </c>
      <c r="J221" s="322">
        <f t="shared" si="90"/>
        <v>327.4</v>
      </c>
      <c r="K221" s="322">
        <f t="shared" si="91"/>
        <v>327.4</v>
      </c>
    </row>
    <row r="222" spans="2:11" ht="12.75" customHeight="1">
      <c r="B222" s="187" t="s">
        <v>274</v>
      </c>
      <c r="C222" s="357"/>
      <c r="D222" s="185" t="s">
        <v>186</v>
      </c>
      <c r="E222" s="185" t="s">
        <v>200</v>
      </c>
      <c r="F222" s="186" t="s">
        <v>332</v>
      </c>
      <c r="G222" s="185" t="s">
        <v>284</v>
      </c>
      <c r="H222" s="185">
        <v>3</v>
      </c>
      <c r="I222" s="322">
        <v>324.9</v>
      </c>
      <c r="J222" s="322">
        <v>327.4</v>
      </c>
      <c r="K222" s="322">
        <v>327.4</v>
      </c>
    </row>
    <row r="223" spans="2:11" ht="14.25" customHeight="1">
      <c r="B223" s="184" t="s">
        <v>289</v>
      </c>
      <c r="C223" s="357"/>
      <c r="D223" s="185" t="s">
        <v>186</v>
      </c>
      <c r="E223" s="185" t="s">
        <v>200</v>
      </c>
      <c r="F223" s="186" t="s">
        <v>332</v>
      </c>
      <c r="G223" s="309">
        <v>200</v>
      </c>
      <c r="H223" s="185"/>
      <c r="I223" s="322">
        <f aca="true" t="shared" si="92" ref="I223:I224">I224</f>
        <v>2.5</v>
      </c>
      <c r="J223" s="322">
        <f aca="true" t="shared" si="93" ref="J223:J224">J224</f>
        <v>0</v>
      </c>
      <c r="K223" s="322">
        <f aca="true" t="shared" si="94" ref="K223:K224">K224</f>
        <v>0</v>
      </c>
    </row>
    <row r="224" spans="2:11" ht="12.75" customHeight="1">
      <c r="B224" s="184" t="s">
        <v>291</v>
      </c>
      <c r="C224" s="357"/>
      <c r="D224" s="185" t="s">
        <v>186</v>
      </c>
      <c r="E224" s="185" t="s">
        <v>200</v>
      </c>
      <c r="F224" s="186" t="s">
        <v>332</v>
      </c>
      <c r="G224" s="309">
        <v>240</v>
      </c>
      <c r="H224" s="185"/>
      <c r="I224" s="322">
        <f t="shared" si="92"/>
        <v>2.5</v>
      </c>
      <c r="J224" s="322">
        <f t="shared" si="93"/>
        <v>0</v>
      </c>
      <c r="K224" s="322">
        <f t="shared" si="94"/>
        <v>0</v>
      </c>
    </row>
    <row r="225" spans="2:11" ht="12.75" customHeight="1">
      <c r="B225" s="187" t="s">
        <v>274</v>
      </c>
      <c r="C225" s="357"/>
      <c r="D225" s="185" t="s">
        <v>186</v>
      </c>
      <c r="E225" s="185" t="s">
        <v>200</v>
      </c>
      <c r="F225" s="186" t="s">
        <v>332</v>
      </c>
      <c r="G225" s="309">
        <v>240</v>
      </c>
      <c r="H225" s="185" t="s">
        <v>333</v>
      </c>
      <c r="I225" s="322">
        <v>2.5</v>
      </c>
      <c r="J225" s="322"/>
      <c r="K225" s="322"/>
    </row>
    <row r="226" spans="2:11" ht="14.25" customHeight="1">
      <c r="B226" s="330" t="s">
        <v>336</v>
      </c>
      <c r="C226" s="357"/>
      <c r="D226" s="185" t="s">
        <v>186</v>
      </c>
      <c r="E226" s="185" t="s">
        <v>200</v>
      </c>
      <c r="F226" s="186" t="s">
        <v>337</v>
      </c>
      <c r="G226" s="185"/>
      <c r="H226" s="185"/>
      <c r="I226" s="322">
        <f>I227+I230</f>
        <v>331.2</v>
      </c>
      <c r="J226" s="322">
        <f>J227+J230</f>
        <v>331.2</v>
      </c>
      <c r="K226" s="322">
        <f>K227+K230</f>
        <v>331.2</v>
      </c>
    </row>
    <row r="227" spans="2:11" ht="40.5" customHeight="1">
      <c r="B227" s="331" t="s">
        <v>281</v>
      </c>
      <c r="C227" s="329"/>
      <c r="D227" s="185" t="s">
        <v>186</v>
      </c>
      <c r="E227" s="185" t="s">
        <v>200</v>
      </c>
      <c r="F227" s="186" t="s">
        <v>337</v>
      </c>
      <c r="G227" s="185" t="s">
        <v>282</v>
      </c>
      <c r="H227" s="185"/>
      <c r="I227" s="322">
        <f aca="true" t="shared" si="95" ref="I227:I228">I228</f>
        <v>329.2</v>
      </c>
      <c r="J227" s="322">
        <f aca="true" t="shared" si="96" ref="J227:J228">J228</f>
        <v>331.2</v>
      </c>
      <c r="K227" s="322">
        <f aca="true" t="shared" si="97" ref="K227:K228">K228</f>
        <v>331.2</v>
      </c>
    </row>
    <row r="228" spans="2:11" ht="12.75" customHeight="1">
      <c r="B228" s="187" t="s">
        <v>283</v>
      </c>
      <c r="C228" s="329"/>
      <c r="D228" s="185" t="s">
        <v>186</v>
      </c>
      <c r="E228" s="185" t="s">
        <v>200</v>
      </c>
      <c r="F228" s="186" t="s">
        <v>337</v>
      </c>
      <c r="G228" s="185" t="s">
        <v>284</v>
      </c>
      <c r="H228" s="185"/>
      <c r="I228" s="322">
        <f t="shared" si="95"/>
        <v>329.2</v>
      </c>
      <c r="J228" s="322">
        <f t="shared" si="96"/>
        <v>331.2</v>
      </c>
      <c r="K228" s="322">
        <f t="shared" si="97"/>
        <v>331.2</v>
      </c>
    </row>
    <row r="229" spans="2:11" ht="12.75" customHeight="1">
      <c r="B229" s="187" t="s">
        <v>274</v>
      </c>
      <c r="C229" s="329"/>
      <c r="D229" s="185" t="s">
        <v>186</v>
      </c>
      <c r="E229" s="185" t="s">
        <v>200</v>
      </c>
      <c r="F229" s="186" t="s">
        <v>337</v>
      </c>
      <c r="G229" s="185" t="s">
        <v>284</v>
      </c>
      <c r="H229" s="185" t="s">
        <v>333</v>
      </c>
      <c r="I229" s="322">
        <v>329.2</v>
      </c>
      <c r="J229" s="322">
        <v>331.2</v>
      </c>
      <c r="K229" s="322">
        <v>331.2</v>
      </c>
    </row>
    <row r="230" spans="2:11" ht="12.75" customHeight="1">
      <c r="B230" s="184" t="s">
        <v>289</v>
      </c>
      <c r="C230" s="329"/>
      <c r="D230" s="185" t="s">
        <v>186</v>
      </c>
      <c r="E230" s="185" t="s">
        <v>200</v>
      </c>
      <c r="F230" s="186" t="s">
        <v>337</v>
      </c>
      <c r="G230" s="185" t="s">
        <v>290</v>
      </c>
      <c r="H230" s="185"/>
      <c r="I230" s="322">
        <f aca="true" t="shared" si="98" ref="I230:I231">I231</f>
        <v>2</v>
      </c>
      <c r="J230" s="322">
        <f aca="true" t="shared" si="99" ref="J230:J231">J231</f>
        <v>0</v>
      </c>
      <c r="K230" s="322">
        <f aca="true" t="shared" si="100" ref="K230:K231">K231</f>
        <v>0</v>
      </c>
    </row>
    <row r="231" spans="2:11" ht="12.75" customHeight="1">
      <c r="B231" s="184" t="s">
        <v>291</v>
      </c>
      <c r="C231" s="329"/>
      <c r="D231" s="185" t="s">
        <v>186</v>
      </c>
      <c r="E231" s="185" t="s">
        <v>200</v>
      </c>
      <c r="F231" s="186" t="s">
        <v>337</v>
      </c>
      <c r="G231" s="185" t="s">
        <v>292</v>
      </c>
      <c r="H231" s="185"/>
      <c r="I231" s="322">
        <f t="shared" si="98"/>
        <v>2</v>
      </c>
      <c r="J231" s="322">
        <f t="shared" si="99"/>
        <v>0</v>
      </c>
      <c r="K231" s="322">
        <f t="shared" si="100"/>
        <v>0</v>
      </c>
    </row>
    <row r="232" spans="2:11" ht="12.75" customHeight="1">
      <c r="B232" s="187" t="s">
        <v>274</v>
      </c>
      <c r="C232" s="329"/>
      <c r="D232" s="185" t="s">
        <v>186</v>
      </c>
      <c r="E232" s="185" t="s">
        <v>200</v>
      </c>
      <c r="F232" s="186" t="s">
        <v>337</v>
      </c>
      <c r="G232" s="185" t="s">
        <v>292</v>
      </c>
      <c r="H232" s="185">
        <v>3</v>
      </c>
      <c r="I232" s="322">
        <v>2</v>
      </c>
      <c r="J232" s="322"/>
      <c r="K232" s="322"/>
    </row>
    <row r="233" spans="2:11" ht="25.5" customHeight="1" hidden="1">
      <c r="B233" s="187" t="s">
        <v>349</v>
      </c>
      <c r="C233" s="329"/>
      <c r="D233" s="185" t="s">
        <v>186</v>
      </c>
      <c r="E233" s="185" t="s">
        <v>200</v>
      </c>
      <c r="F233" s="186" t="s">
        <v>350</v>
      </c>
      <c r="G233" s="185"/>
      <c r="H233" s="185"/>
      <c r="I233" s="322">
        <f aca="true" t="shared" si="101" ref="I233:I235">I234</f>
        <v>0</v>
      </c>
      <c r="J233" s="322">
        <f aca="true" t="shared" si="102" ref="J233:J235">J234</f>
        <v>0</v>
      </c>
      <c r="K233" s="322">
        <f aca="true" t="shared" si="103" ref="K233:K235">K234</f>
        <v>0</v>
      </c>
    </row>
    <row r="234" spans="2:11" ht="12.75" customHeight="1" hidden="1">
      <c r="B234" s="184" t="s">
        <v>289</v>
      </c>
      <c r="C234" s="329"/>
      <c r="D234" s="185" t="s">
        <v>186</v>
      </c>
      <c r="E234" s="185" t="s">
        <v>200</v>
      </c>
      <c r="F234" s="186" t="s">
        <v>350</v>
      </c>
      <c r="G234" s="185" t="s">
        <v>290</v>
      </c>
      <c r="H234" s="185"/>
      <c r="I234" s="322">
        <f t="shared" si="101"/>
        <v>0</v>
      </c>
      <c r="J234" s="322">
        <f t="shared" si="102"/>
        <v>0</v>
      </c>
      <c r="K234" s="322">
        <f t="shared" si="103"/>
        <v>0</v>
      </c>
    </row>
    <row r="235" spans="2:11" ht="12.75" customHeight="1" hidden="1">
      <c r="B235" s="184" t="s">
        <v>291</v>
      </c>
      <c r="C235" s="329"/>
      <c r="D235" s="185" t="s">
        <v>186</v>
      </c>
      <c r="E235" s="185" t="s">
        <v>200</v>
      </c>
      <c r="F235" s="186" t="s">
        <v>350</v>
      </c>
      <c r="G235" s="185" t="s">
        <v>292</v>
      </c>
      <c r="H235" s="185"/>
      <c r="I235" s="322">
        <f t="shared" si="101"/>
        <v>0</v>
      </c>
      <c r="J235" s="322">
        <f t="shared" si="102"/>
        <v>0</v>
      </c>
      <c r="K235" s="322">
        <f t="shared" si="103"/>
        <v>0</v>
      </c>
    </row>
    <row r="236" spans="2:11" ht="12.75" customHeight="1" hidden="1">
      <c r="B236" s="187" t="s">
        <v>274</v>
      </c>
      <c r="C236" s="329"/>
      <c r="D236" s="185" t="s">
        <v>186</v>
      </c>
      <c r="E236" s="185" t="s">
        <v>200</v>
      </c>
      <c r="F236" s="186" t="s">
        <v>350</v>
      </c>
      <c r="G236" s="185" t="s">
        <v>292</v>
      </c>
      <c r="H236" s="185" t="s">
        <v>333</v>
      </c>
      <c r="I236" s="322"/>
      <c r="J236" s="322"/>
      <c r="K236" s="322"/>
    </row>
    <row r="237" spans="2:11" ht="27.75" customHeight="1">
      <c r="B237" s="331" t="s">
        <v>342</v>
      </c>
      <c r="C237" s="329"/>
      <c r="D237" s="185" t="s">
        <v>186</v>
      </c>
      <c r="E237" s="185" t="s">
        <v>200</v>
      </c>
      <c r="F237" s="186" t="s">
        <v>343</v>
      </c>
      <c r="G237" s="185"/>
      <c r="H237" s="185"/>
      <c r="I237" s="322">
        <f>I245+I253+I242+I248</f>
        <v>3127.5999999999995</v>
      </c>
      <c r="J237" s="322">
        <f>J245+J253+J242</f>
        <v>172.29999999999998</v>
      </c>
      <c r="K237" s="322">
        <f>K245+K253+K242</f>
        <v>172.29999999999998</v>
      </c>
    </row>
    <row r="238" spans="2:11" ht="25.5" customHeight="1" hidden="1">
      <c r="B238" s="187" t="s">
        <v>281</v>
      </c>
      <c r="C238" s="337"/>
      <c r="D238" s="185" t="s">
        <v>186</v>
      </c>
      <c r="E238" s="185" t="s">
        <v>200</v>
      </c>
      <c r="F238" s="186" t="s">
        <v>343</v>
      </c>
      <c r="G238" s="185" t="s">
        <v>282</v>
      </c>
      <c r="H238" s="185"/>
      <c r="I238" s="203">
        <f aca="true" t="shared" si="104" ref="I238:I239">I239</f>
        <v>0</v>
      </c>
      <c r="J238" s="203"/>
      <c r="K238" s="203"/>
    </row>
    <row r="239" spans="2:11" ht="25.5" customHeight="1" hidden="1">
      <c r="B239" s="187" t="s">
        <v>283</v>
      </c>
      <c r="C239" s="337"/>
      <c r="D239" s="185" t="s">
        <v>186</v>
      </c>
      <c r="E239" s="185" t="s">
        <v>200</v>
      </c>
      <c r="F239" s="186" t="s">
        <v>343</v>
      </c>
      <c r="G239" s="185" t="s">
        <v>284</v>
      </c>
      <c r="H239" s="185"/>
      <c r="I239" s="203">
        <f t="shared" si="104"/>
        <v>0</v>
      </c>
      <c r="J239" s="203"/>
      <c r="K239" s="203"/>
    </row>
    <row r="240" spans="2:11" ht="12.75" customHeight="1" hidden="1">
      <c r="B240" s="187" t="s">
        <v>273</v>
      </c>
      <c r="C240" s="337"/>
      <c r="D240" s="185" t="s">
        <v>186</v>
      </c>
      <c r="E240" s="185" t="s">
        <v>200</v>
      </c>
      <c r="F240" s="186" t="s">
        <v>343</v>
      </c>
      <c r="G240" s="185" t="s">
        <v>284</v>
      </c>
      <c r="H240" s="185" t="s">
        <v>297</v>
      </c>
      <c r="I240" s="203"/>
      <c r="J240" s="203"/>
      <c r="K240" s="203"/>
    </row>
    <row r="241" spans="2:11" ht="12.75" customHeight="1" hidden="1">
      <c r="B241" s="184"/>
      <c r="C241" s="337"/>
      <c r="D241" s="185"/>
      <c r="E241" s="185"/>
      <c r="F241" s="186"/>
      <c r="G241" s="309"/>
      <c r="H241" s="309"/>
      <c r="I241" s="203"/>
      <c r="J241" s="203"/>
      <c r="K241" s="203"/>
    </row>
    <row r="242" spans="2:11" ht="40.5" customHeight="1">
      <c r="B242" s="331" t="s">
        <v>281</v>
      </c>
      <c r="C242" s="337"/>
      <c r="D242" s="185" t="s">
        <v>186</v>
      </c>
      <c r="E242" s="185" t="s">
        <v>200</v>
      </c>
      <c r="F242" s="186" t="s">
        <v>343</v>
      </c>
      <c r="G242" s="309"/>
      <c r="H242" s="309"/>
      <c r="I242" s="322">
        <f aca="true" t="shared" si="105" ref="I242:I243">I243</f>
        <v>279.7</v>
      </c>
      <c r="J242" s="322">
        <f aca="true" t="shared" si="106" ref="J242:J243">J243</f>
        <v>140.6</v>
      </c>
      <c r="K242" s="322">
        <f aca="true" t="shared" si="107" ref="K242:K243">K243</f>
        <v>140.6</v>
      </c>
    </row>
    <row r="243" spans="2:11" ht="12.75" customHeight="1">
      <c r="B243" s="187" t="s">
        <v>283</v>
      </c>
      <c r="C243" s="337"/>
      <c r="D243" s="185" t="s">
        <v>186</v>
      </c>
      <c r="E243" s="185" t="s">
        <v>200</v>
      </c>
      <c r="F243" s="186" t="s">
        <v>343</v>
      </c>
      <c r="G243" s="309">
        <v>100</v>
      </c>
      <c r="H243" s="309"/>
      <c r="I243" s="322">
        <f t="shared" si="105"/>
        <v>279.7</v>
      </c>
      <c r="J243" s="322">
        <f t="shared" si="106"/>
        <v>140.6</v>
      </c>
      <c r="K243" s="322">
        <f t="shared" si="107"/>
        <v>140.6</v>
      </c>
    </row>
    <row r="244" spans="2:11" ht="12.75" customHeight="1">
      <c r="B244" s="187" t="s">
        <v>273</v>
      </c>
      <c r="C244" s="337"/>
      <c r="D244" s="185" t="s">
        <v>186</v>
      </c>
      <c r="E244" s="185" t="s">
        <v>200</v>
      </c>
      <c r="F244" s="186" t="s">
        <v>343</v>
      </c>
      <c r="G244" s="309">
        <v>120</v>
      </c>
      <c r="H244" s="309">
        <v>2</v>
      </c>
      <c r="I244" s="322">
        <v>279.7</v>
      </c>
      <c r="J244" s="322">
        <v>140.6</v>
      </c>
      <c r="K244" s="322">
        <v>140.6</v>
      </c>
    </row>
    <row r="245" spans="2:11" ht="12.75" customHeight="1">
      <c r="B245" s="184" t="s">
        <v>289</v>
      </c>
      <c r="C245" s="337"/>
      <c r="D245" s="185" t="s">
        <v>186</v>
      </c>
      <c r="E245" s="185" t="s">
        <v>200</v>
      </c>
      <c r="F245" s="186" t="s">
        <v>343</v>
      </c>
      <c r="G245" s="309">
        <v>200</v>
      </c>
      <c r="H245" s="309"/>
      <c r="I245" s="322">
        <f aca="true" t="shared" si="108" ref="I245:I246">I246</f>
        <v>2500.2</v>
      </c>
      <c r="J245" s="322">
        <f aca="true" t="shared" si="109" ref="J245:J246">J246</f>
        <v>0</v>
      </c>
      <c r="K245" s="322">
        <f aca="true" t="shared" si="110" ref="K245:K246">K246</f>
        <v>0</v>
      </c>
    </row>
    <row r="246" spans="2:11" ht="14.25" customHeight="1">
      <c r="B246" s="184" t="s">
        <v>291</v>
      </c>
      <c r="C246" s="329"/>
      <c r="D246" s="185" t="s">
        <v>186</v>
      </c>
      <c r="E246" s="185" t="s">
        <v>200</v>
      </c>
      <c r="F246" s="186" t="s">
        <v>343</v>
      </c>
      <c r="G246" s="309">
        <v>240</v>
      </c>
      <c r="H246" s="309"/>
      <c r="I246" s="322">
        <f t="shared" si="108"/>
        <v>2500.2</v>
      </c>
      <c r="J246" s="322">
        <f t="shared" si="109"/>
        <v>0</v>
      </c>
      <c r="K246" s="322">
        <f t="shared" si="110"/>
        <v>0</v>
      </c>
    </row>
    <row r="247" spans="2:12" ht="12.75" customHeight="1">
      <c r="B247" s="187" t="s">
        <v>273</v>
      </c>
      <c r="C247" s="329"/>
      <c r="D247" s="185" t="s">
        <v>186</v>
      </c>
      <c r="E247" s="185" t="s">
        <v>200</v>
      </c>
      <c r="F247" s="186" t="s">
        <v>343</v>
      </c>
      <c r="G247" s="309">
        <v>240</v>
      </c>
      <c r="H247" s="309">
        <v>2</v>
      </c>
      <c r="I247" s="322">
        <v>2500.2</v>
      </c>
      <c r="J247" s="322"/>
      <c r="K247" s="322">
        <v>0</v>
      </c>
      <c r="L247" s="291">
        <v>220</v>
      </c>
    </row>
    <row r="248" spans="2:11" ht="12.75" customHeight="1">
      <c r="B248" s="187" t="s">
        <v>321</v>
      </c>
      <c r="C248" s="329"/>
      <c r="D248" s="185" t="s">
        <v>186</v>
      </c>
      <c r="E248" s="185" t="s">
        <v>200</v>
      </c>
      <c r="F248" s="186" t="s">
        <v>343</v>
      </c>
      <c r="G248" s="309">
        <v>300</v>
      </c>
      <c r="H248" s="309"/>
      <c r="I248" s="322">
        <f>I251+I250</f>
        <v>280</v>
      </c>
      <c r="J248" s="322">
        <f>J251</f>
        <v>0</v>
      </c>
      <c r="K248" s="322">
        <f>K251</f>
        <v>0</v>
      </c>
    </row>
    <row r="249" spans="2:11" ht="12.75" customHeight="1" hidden="1">
      <c r="B249" s="365" t="s">
        <v>323</v>
      </c>
      <c r="C249" s="329"/>
      <c r="D249" s="185" t="s">
        <v>186</v>
      </c>
      <c r="E249" s="185" t="s">
        <v>200</v>
      </c>
      <c r="F249" s="186" t="s">
        <v>343</v>
      </c>
      <c r="G249" s="309">
        <v>320</v>
      </c>
      <c r="H249" s="309"/>
      <c r="I249" s="322">
        <f>I250</f>
        <v>0</v>
      </c>
      <c r="J249" s="322">
        <f>J250</f>
        <v>0</v>
      </c>
      <c r="K249" s="322">
        <f>K250</f>
        <v>0</v>
      </c>
    </row>
    <row r="250" spans="2:11" ht="12.75" customHeight="1" hidden="1">
      <c r="B250" s="187" t="s">
        <v>273</v>
      </c>
      <c r="C250" s="329"/>
      <c r="D250" s="185" t="s">
        <v>186</v>
      </c>
      <c r="E250" s="185" t="s">
        <v>200</v>
      </c>
      <c r="F250" s="186" t="s">
        <v>343</v>
      </c>
      <c r="G250" s="309">
        <v>320</v>
      </c>
      <c r="H250" s="309">
        <v>2</v>
      </c>
      <c r="I250" s="322"/>
      <c r="J250" s="322"/>
      <c r="K250" s="322"/>
    </row>
    <row r="251" spans="2:11" ht="12.75" customHeight="1">
      <c r="B251" s="187" t="s">
        <v>344</v>
      </c>
      <c r="C251" s="329"/>
      <c r="D251" s="185" t="s">
        <v>186</v>
      </c>
      <c r="E251" s="185" t="s">
        <v>200</v>
      </c>
      <c r="F251" s="186" t="s">
        <v>343</v>
      </c>
      <c r="G251" s="309">
        <v>360</v>
      </c>
      <c r="H251" s="309"/>
      <c r="I251" s="322">
        <f>I252</f>
        <v>280</v>
      </c>
      <c r="J251" s="322">
        <f>J252</f>
        <v>0</v>
      </c>
      <c r="K251" s="322">
        <f>K252</f>
        <v>0</v>
      </c>
    </row>
    <row r="252" spans="2:11" ht="12.75" customHeight="1">
      <c r="B252" s="187" t="s">
        <v>273</v>
      </c>
      <c r="C252" s="329"/>
      <c r="D252" s="185" t="s">
        <v>186</v>
      </c>
      <c r="E252" s="185" t="s">
        <v>200</v>
      </c>
      <c r="F252" s="186" t="s">
        <v>343</v>
      </c>
      <c r="G252" s="309">
        <v>360</v>
      </c>
      <c r="H252" s="309">
        <v>2</v>
      </c>
      <c r="I252" s="322">
        <v>280</v>
      </c>
      <c r="J252" s="322"/>
      <c r="K252" s="322"/>
    </row>
    <row r="253" spans="2:11" ht="12.75" customHeight="1">
      <c r="B253" s="184" t="s">
        <v>293</v>
      </c>
      <c r="C253" s="329"/>
      <c r="D253" s="185" t="s">
        <v>186</v>
      </c>
      <c r="E253" s="185" t="s">
        <v>200</v>
      </c>
      <c r="F253" s="186" t="s">
        <v>343</v>
      </c>
      <c r="G253" s="185" t="s">
        <v>294</v>
      </c>
      <c r="H253" s="185"/>
      <c r="I253" s="322">
        <f>I256+I254</f>
        <v>67.7</v>
      </c>
      <c r="J253" s="322">
        <f>J255</f>
        <v>31.7</v>
      </c>
      <c r="K253" s="322">
        <f>K255</f>
        <v>31.7</v>
      </c>
    </row>
    <row r="254" spans="2:11" ht="12.75" customHeight="1" hidden="1">
      <c r="B254" s="366" t="s">
        <v>345</v>
      </c>
      <c r="C254" s="329"/>
      <c r="D254" s="185" t="s">
        <v>186</v>
      </c>
      <c r="E254" s="185" t="s">
        <v>200</v>
      </c>
      <c r="F254" s="186" t="s">
        <v>343</v>
      </c>
      <c r="G254" s="185" t="s">
        <v>346</v>
      </c>
      <c r="H254" s="185" t="s">
        <v>297</v>
      </c>
      <c r="I254" s="322"/>
      <c r="J254" s="322"/>
      <c r="K254" s="322"/>
    </row>
    <row r="255" spans="2:11" ht="14.25" customHeight="1">
      <c r="B255" s="184" t="s">
        <v>295</v>
      </c>
      <c r="C255" s="329"/>
      <c r="D255" s="185" t="s">
        <v>186</v>
      </c>
      <c r="E255" s="185" t="s">
        <v>200</v>
      </c>
      <c r="F255" s="186" t="s">
        <v>343</v>
      </c>
      <c r="G255" s="185" t="s">
        <v>296</v>
      </c>
      <c r="H255" s="185"/>
      <c r="I255" s="322">
        <f>I256</f>
        <v>67.7</v>
      </c>
      <c r="J255" s="322">
        <f>J256</f>
        <v>31.7</v>
      </c>
      <c r="K255" s="322">
        <f>K256</f>
        <v>31.7</v>
      </c>
    </row>
    <row r="256" spans="2:11" ht="12.75" customHeight="1">
      <c r="B256" s="187" t="s">
        <v>273</v>
      </c>
      <c r="C256" s="321"/>
      <c r="D256" s="185" t="s">
        <v>186</v>
      </c>
      <c r="E256" s="185" t="s">
        <v>200</v>
      </c>
      <c r="F256" s="186" t="s">
        <v>343</v>
      </c>
      <c r="G256" s="185" t="s">
        <v>296</v>
      </c>
      <c r="H256" s="185" t="s">
        <v>297</v>
      </c>
      <c r="I256" s="322">
        <v>67.7</v>
      </c>
      <c r="J256" s="322">
        <v>31.7</v>
      </c>
      <c r="K256" s="322">
        <v>31.7</v>
      </c>
    </row>
    <row r="257" spans="2:11" ht="40.5" customHeight="1">
      <c r="B257" s="338" t="s">
        <v>351</v>
      </c>
      <c r="C257" s="321"/>
      <c r="D257" s="185" t="s">
        <v>186</v>
      </c>
      <c r="E257" s="185" t="s">
        <v>200</v>
      </c>
      <c r="F257" s="185" t="s">
        <v>352</v>
      </c>
      <c r="G257" s="185"/>
      <c r="H257" s="185"/>
      <c r="I257" s="322">
        <f>I258+I261+I264</f>
        <v>12283.3</v>
      </c>
      <c r="J257" s="322">
        <f>J258+J261+J264</f>
        <v>7983.9</v>
      </c>
      <c r="K257" s="322">
        <f>K258+K261+K264</f>
        <v>7954.9</v>
      </c>
    </row>
    <row r="258" spans="2:11" ht="40.5" customHeight="1">
      <c r="B258" s="331" t="s">
        <v>281</v>
      </c>
      <c r="C258" s="329"/>
      <c r="D258" s="185" t="s">
        <v>186</v>
      </c>
      <c r="E258" s="185" t="s">
        <v>200</v>
      </c>
      <c r="F258" s="185" t="s">
        <v>352</v>
      </c>
      <c r="G258" s="185" t="s">
        <v>282</v>
      </c>
      <c r="H258" s="185"/>
      <c r="I258" s="322">
        <f aca="true" t="shared" si="111" ref="I258:I259">I259</f>
        <v>6654.7</v>
      </c>
      <c r="J258" s="322">
        <f aca="true" t="shared" si="112" ref="J258:J259">J259</f>
        <v>4743.8</v>
      </c>
      <c r="K258" s="322">
        <f aca="true" t="shared" si="113" ref="K258:K259">K259</f>
        <v>4905</v>
      </c>
    </row>
    <row r="259" spans="2:11" ht="12.75" customHeight="1">
      <c r="B259" s="187" t="s">
        <v>353</v>
      </c>
      <c r="C259" s="329"/>
      <c r="D259" s="185" t="s">
        <v>186</v>
      </c>
      <c r="E259" s="185" t="s">
        <v>200</v>
      </c>
      <c r="F259" s="185" t="s">
        <v>352</v>
      </c>
      <c r="G259" s="185" t="s">
        <v>354</v>
      </c>
      <c r="H259" s="185"/>
      <c r="I259" s="322">
        <f t="shared" si="111"/>
        <v>6654.7</v>
      </c>
      <c r="J259" s="322">
        <f t="shared" si="112"/>
        <v>4743.8</v>
      </c>
      <c r="K259" s="322">
        <f t="shared" si="113"/>
        <v>4905</v>
      </c>
    </row>
    <row r="260" spans="2:12" ht="12.75" customHeight="1">
      <c r="B260" s="187" t="s">
        <v>273</v>
      </c>
      <c r="C260" s="329"/>
      <c r="D260" s="185" t="s">
        <v>186</v>
      </c>
      <c r="E260" s="185" t="s">
        <v>200</v>
      </c>
      <c r="F260" s="185" t="s">
        <v>352</v>
      </c>
      <c r="G260" s="185" t="s">
        <v>354</v>
      </c>
      <c r="H260" s="185" t="s">
        <v>297</v>
      </c>
      <c r="I260" s="322">
        <v>6654.7</v>
      </c>
      <c r="J260" s="322">
        <v>4743.8</v>
      </c>
      <c r="K260" s="322">
        <v>4905</v>
      </c>
      <c r="L260" s="291">
        <v>921.1</v>
      </c>
    </row>
    <row r="261" spans="2:11" ht="12.75" customHeight="1">
      <c r="B261" s="184" t="s">
        <v>289</v>
      </c>
      <c r="C261" s="339"/>
      <c r="D261" s="185" t="s">
        <v>186</v>
      </c>
      <c r="E261" s="185" t="s">
        <v>200</v>
      </c>
      <c r="F261" s="185" t="s">
        <v>352</v>
      </c>
      <c r="G261" s="185" t="s">
        <v>290</v>
      </c>
      <c r="H261" s="185"/>
      <c r="I261" s="322">
        <f aca="true" t="shared" si="114" ref="I261:I262">I262</f>
        <v>5613.3</v>
      </c>
      <c r="J261" s="322">
        <f aca="true" t="shared" si="115" ref="J261:J262">J262</f>
        <v>3230.1</v>
      </c>
      <c r="K261" s="322">
        <f aca="true" t="shared" si="116" ref="K261:K262">K262</f>
        <v>3039.9</v>
      </c>
    </row>
    <row r="262" spans="2:11" ht="12.75" customHeight="1">
      <c r="B262" s="184" t="s">
        <v>291</v>
      </c>
      <c r="C262" s="329"/>
      <c r="D262" s="185" t="s">
        <v>186</v>
      </c>
      <c r="E262" s="185" t="s">
        <v>200</v>
      </c>
      <c r="F262" s="185" t="s">
        <v>352</v>
      </c>
      <c r="G262" s="185" t="s">
        <v>292</v>
      </c>
      <c r="H262" s="185"/>
      <c r="I262" s="322">
        <f t="shared" si="114"/>
        <v>5613.3</v>
      </c>
      <c r="J262" s="322">
        <f t="shared" si="115"/>
        <v>3230.1</v>
      </c>
      <c r="K262" s="322">
        <f t="shared" si="116"/>
        <v>3039.9</v>
      </c>
    </row>
    <row r="263" spans="2:11" ht="12.75" customHeight="1">
      <c r="B263" s="187" t="s">
        <v>273</v>
      </c>
      <c r="C263" s="321"/>
      <c r="D263" s="185" t="s">
        <v>186</v>
      </c>
      <c r="E263" s="185" t="s">
        <v>200</v>
      </c>
      <c r="F263" s="185" t="s">
        <v>352</v>
      </c>
      <c r="G263" s="185" t="s">
        <v>292</v>
      </c>
      <c r="H263" s="185" t="s">
        <v>297</v>
      </c>
      <c r="I263" s="322">
        <v>5613.3</v>
      </c>
      <c r="J263" s="322">
        <v>3230.1</v>
      </c>
      <c r="K263" s="322">
        <v>3039.9</v>
      </c>
    </row>
    <row r="264" spans="2:11" ht="12.75" customHeight="1">
      <c r="B264" s="184" t="s">
        <v>293</v>
      </c>
      <c r="C264" s="321"/>
      <c r="D264" s="185" t="s">
        <v>186</v>
      </c>
      <c r="E264" s="185" t="s">
        <v>200</v>
      </c>
      <c r="F264" s="185" t="s">
        <v>352</v>
      </c>
      <c r="G264" s="185" t="s">
        <v>294</v>
      </c>
      <c r="H264" s="185"/>
      <c r="I264" s="322">
        <f>I266+I265</f>
        <v>15.3</v>
      </c>
      <c r="J264" s="322">
        <f>J266</f>
        <v>10</v>
      </c>
      <c r="K264" s="322">
        <f>K266</f>
        <v>10</v>
      </c>
    </row>
    <row r="265" spans="2:11" ht="12.75" customHeight="1">
      <c r="B265" s="366" t="s">
        <v>345</v>
      </c>
      <c r="C265" s="321"/>
      <c r="D265" s="185" t="s">
        <v>186</v>
      </c>
      <c r="E265" s="185" t="s">
        <v>200</v>
      </c>
      <c r="F265" s="185" t="s">
        <v>352</v>
      </c>
      <c r="G265" s="185" t="s">
        <v>346</v>
      </c>
      <c r="H265" s="185" t="s">
        <v>297</v>
      </c>
      <c r="I265" s="322"/>
      <c r="J265" s="322"/>
      <c r="K265" s="322"/>
    </row>
    <row r="266" spans="2:11" ht="14.25" customHeight="1">
      <c r="B266" s="184" t="s">
        <v>295</v>
      </c>
      <c r="C266" s="329"/>
      <c r="D266" s="185" t="s">
        <v>186</v>
      </c>
      <c r="E266" s="185" t="s">
        <v>200</v>
      </c>
      <c r="F266" s="185" t="s">
        <v>352</v>
      </c>
      <c r="G266" s="185" t="s">
        <v>296</v>
      </c>
      <c r="H266" s="185"/>
      <c r="I266" s="322">
        <f>I267</f>
        <v>15.3</v>
      </c>
      <c r="J266" s="322">
        <f>J267</f>
        <v>10</v>
      </c>
      <c r="K266" s="322">
        <f>K267</f>
        <v>10</v>
      </c>
    </row>
    <row r="267" spans="2:12" ht="12.75" customHeight="1">
      <c r="B267" s="187" t="s">
        <v>273</v>
      </c>
      <c r="C267" s="329"/>
      <c r="D267" s="185" t="s">
        <v>186</v>
      </c>
      <c r="E267" s="185" t="s">
        <v>200</v>
      </c>
      <c r="F267" s="185" t="s">
        <v>352</v>
      </c>
      <c r="G267" s="185" t="s">
        <v>296</v>
      </c>
      <c r="H267" s="185" t="s">
        <v>297</v>
      </c>
      <c r="I267" s="322">
        <v>15.3</v>
      </c>
      <c r="J267" s="322">
        <v>10</v>
      </c>
      <c r="K267" s="322">
        <v>10</v>
      </c>
      <c r="L267" s="291">
        <v>1.4</v>
      </c>
    </row>
    <row r="268" spans="2:11" ht="79.5">
      <c r="B268" s="201" t="s">
        <v>355</v>
      </c>
      <c r="C268" s="339"/>
      <c r="D268" s="185" t="s">
        <v>186</v>
      </c>
      <c r="E268" s="185" t="s">
        <v>200</v>
      </c>
      <c r="F268" s="202" t="s">
        <v>278</v>
      </c>
      <c r="G268" s="185"/>
      <c r="H268" s="185"/>
      <c r="I268" s="322">
        <f aca="true" t="shared" si="117" ref="I268:I270">I269</f>
        <v>599.9</v>
      </c>
      <c r="J268" s="322">
        <f aca="true" t="shared" si="118" ref="J268:J270">J269</f>
        <v>0</v>
      </c>
      <c r="K268" s="322">
        <f aca="true" t="shared" si="119" ref="K268:K270">K269</f>
        <v>0</v>
      </c>
    </row>
    <row r="269" spans="2:11" ht="12.75" customHeight="1">
      <c r="B269" s="204" t="s">
        <v>289</v>
      </c>
      <c r="C269" s="339"/>
      <c r="D269" s="185" t="s">
        <v>186</v>
      </c>
      <c r="E269" s="185" t="s">
        <v>200</v>
      </c>
      <c r="F269" s="202" t="s">
        <v>356</v>
      </c>
      <c r="G269" s="185" t="s">
        <v>290</v>
      </c>
      <c r="H269" s="185"/>
      <c r="I269" s="322">
        <f t="shared" si="117"/>
        <v>599.9</v>
      </c>
      <c r="J269" s="322">
        <f t="shared" si="118"/>
        <v>0</v>
      </c>
      <c r="K269" s="322">
        <f t="shared" si="119"/>
        <v>0</v>
      </c>
    </row>
    <row r="270" spans="2:11" ht="12.75" customHeight="1">
      <c r="B270" s="204" t="s">
        <v>291</v>
      </c>
      <c r="C270" s="339"/>
      <c r="D270" s="185" t="s">
        <v>186</v>
      </c>
      <c r="E270" s="185" t="s">
        <v>200</v>
      </c>
      <c r="F270" s="202" t="s">
        <v>356</v>
      </c>
      <c r="G270" s="185" t="s">
        <v>292</v>
      </c>
      <c r="H270" s="185"/>
      <c r="I270" s="322">
        <f t="shared" si="117"/>
        <v>599.9</v>
      </c>
      <c r="J270" s="322">
        <f t="shared" si="118"/>
        <v>0</v>
      </c>
      <c r="K270" s="322">
        <f t="shared" si="119"/>
        <v>0</v>
      </c>
    </row>
    <row r="271" spans="2:12" ht="12.75" customHeight="1">
      <c r="B271" s="205" t="s">
        <v>275</v>
      </c>
      <c r="C271" s="339"/>
      <c r="D271" s="185" t="s">
        <v>186</v>
      </c>
      <c r="E271" s="185" t="s">
        <v>200</v>
      </c>
      <c r="F271" s="202" t="s">
        <v>356</v>
      </c>
      <c r="G271" s="185" t="s">
        <v>292</v>
      </c>
      <c r="H271" s="185" t="s">
        <v>307</v>
      </c>
      <c r="I271" s="322">
        <v>599.9</v>
      </c>
      <c r="J271" s="322"/>
      <c r="K271" s="322"/>
      <c r="L271" s="291">
        <v>178.9</v>
      </c>
    </row>
    <row r="272" spans="2:11" ht="13.5" customHeight="1">
      <c r="B272" s="317" t="s">
        <v>205</v>
      </c>
      <c r="C272" s="329"/>
      <c r="D272" s="324" t="s">
        <v>206</v>
      </c>
      <c r="E272" s="324"/>
      <c r="F272" s="324"/>
      <c r="G272" s="324"/>
      <c r="H272" s="324"/>
      <c r="I272" s="316">
        <f>I273+I280</f>
        <v>48016</v>
      </c>
      <c r="J272" s="316">
        <f>J273+J280</f>
        <v>24164.8</v>
      </c>
      <c r="K272" s="316">
        <f>K273+K280</f>
        <v>23390.4</v>
      </c>
    </row>
    <row r="273" spans="2:11" ht="14.25" customHeight="1">
      <c r="B273" s="367" t="s">
        <v>207</v>
      </c>
      <c r="C273" s="339"/>
      <c r="D273" s="327" t="s">
        <v>206</v>
      </c>
      <c r="E273" s="327" t="s">
        <v>208</v>
      </c>
      <c r="F273" s="185"/>
      <c r="G273" s="185"/>
      <c r="H273" s="185"/>
      <c r="I273" s="322">
        <f aca="true" t="shared" si="120" ref="I273:I278">I274</f>
        <v>1375</v>
      </c>
      <c r="J273" s="322">
        <f aca="true" t="shared" si="121" ref="J273:J278">J274</f>
        <v>910.1</v>
      </c>
      <c r="K273" s="322">
        <f aca="true" t="shared" si="122" ref="K273:K278">K274</f>
        <v>920.4</v>
      </c>
    </row>
    <row r="274" spans="2:11" ht="12.75" customHeight="1">
      <c r="B274" s="364" t="s">
        <v>277</v>
      </c>
      <c r="C274" s="339"/>
      <c r="D274" s="185" t="s">
        <v>206</v>
      </c>
      <c r="E274" s="185" t="s">
        <v>208</v>
      </c>
      <c r="F274" s="186" t="s">
        <v>278</v>
      </c>
      <c r="G274" s="185"/>
      <c r="H274" s="185"/>
      <c r="I274" s="322">
        <f t="shared" si="120"/>
        <v>1375</v>
      </c>
      <c r="J274" s="322">
        <f t="shared" si="121"/>
        <v>910.1</v>
      </c>
      <c r="K274" s="322">
        <f t="shared" si="122"/>
        <v>920.4</v>
      </c>
    </row>
    <row r="275" spans="2:11" ht="12.75" customHeight="1">
      <c r="B275" s="364" t="s">
        <v>364</v>
      </c>
      <c r="C275" s="329"/>
      <c r="D275" s="185" t="s">
        <v>206</v>
      </c>
      <c r="E275" s="185" t="s">
        <v>208</v>
      </c>
      <c r="F275" s="93" t="s">
        <v>343</v>
      </c>
      <c r="G275" s="185"/>
      <c r="H275" s="185"/>
      <c r="I275" s="322">
        <f t="shared" si="120"/>
        <v>1375</v>
      </c>
      <c r="J275" s="322">
        <f t="shared" si="121"/>
        <v>910.1</v>
      </c>
      <c r="K275" s="322">
        <f t="shared" si="122"/>
        <v>920.4</v>
      </c>
    </row>
    <row r="276" spans="2:11" ht="27.75" customHeight="1">
      <c r="B276" s="368" t="s">
        <v>342</v>
      </c>
      <c r="C276" s="321"/>
      <c r="D276" s="185" t="s">
        <v>206</v>
      </c>
      <c r="E276" s="185" t="s">
        <v>208</v>
      </c>
      <c r="F276" s="93" t="s">
        <v>343</v>
      </c>
      <c r="G276" s="185"/>
      <c r="H276" s="185"/>
      <c r="I276" s="322">
        <f t="shared" si="120"/>
        <v>1375</v>
      </c>
      <c r="J276" s="322">
        <f t="shared" si="121"/>
        <v>910.1</v>
      </c>
      <c r="K276" s="322">
        <f t="shared" si="122"/>
        <v>920.4</v>
      </c>
    </row>
    <row r="277" spans="2:11" ht="12.75" customHeight="1">
      <c r="B277" s="184" t="s">
        <v>289</v>
      </c>
      <c r="C277" s="321"/>
      <c r="D277" s="185" t="s">
        <v>206</v>
      </c>
      <c r="E277" s="185" t="s">
        <v>208</v>
      </c>
      <c r="F277" s="93" t="s">
        <v>343</v>
      </c>
      <c r="G277" s="185" t="s">
        <v>290</v>
      </c>
      <c r="H277" s="185"/>
      <c r="I277" s="322">
        <f t="shared" si="120"/>
        <v>1375</v>
      </c>
      <c r="J277" s="322">
        <f t="shared" si="121"/>
        <v>910.1</v>
      </c>
      <c r="K277" s="322">
        <f t="shared" si="122"/>
        <v>920.4</v>
      </c>
    </row>
    <row r="278" spans="2:11" ht="14.25" customHeight="1">
      <c r="B278" s="184" t="s">
        <v>291</v>
      </c>
      <c r="C278" s="329"/>
      <c r="D278" s="185" t="s">
        <v>206</v>
      </c>
      <c r="E278" s="185" t="s">
        <v>208</v>
      </c>
      <c r="F278" s="93" t="s">
        <v>343</v>
      </c>
      <c r="G278" s="185" t="s">
        <v>292</v>
      </c>
      <c r="H278" s="185"/>
      <c r="I278" s="322">
        <f t="shared" si="120"/>
        <v>1375</v>
      </c>
      <c r="J278" s="322">
        <f t="shared" si="121"/>
        <v>910.1</v>
      </c>
      <c r="K278" s="322">
        <f t="shared" si="122"/>
        <v>920.4</v>
      </c>
    </row>
    <row r="279" spans="2:11" ht="12" customHeight="1">
      <c r="B279" s="187" t="s">
        <v>273</v>
      </c>
      <c r="C279" s="329"/>
      <c r="D279" s="185" t="s">
        <v>206</v>
      </c>
      <c r="E279" s="185" t="s">
        <v>208</v>
      </c>
      <c r="F279" s="93" t="s">
        <v>343</v>
      </c>
      <c r="G279" s="185" t="s">
        <v>292</v>
      </c>
      <c r="H279" s="185">
        <v>2</v>
      </c>
      <c r="I279" s="322">
        <v>1375</v>
      </c>
      <c r="J279" s="322">
        <v>910.1</v>
      </c>
      <c r="K279" s="322">
        <v>920.4</v>
      </c>
    </row>
    <row r="280" spans="2:11" ht="12.75" customHeight="1">
      <c r="B280" s="340" t="s">
        <v>209</v>
      </c>
      <c r="C280" s="329"/>
      <c r="D280" s="327" t="s">
        <v>206</v>
      </c>
      <c r="E280" s="327" t="s">
        <v>210</v>
      </c>
      <c r="F280" s="185"/>
      <c r="G280" s="185"/>
      <c r="H280" s="185"/>
      <c r="I280" s="322">
        <f>I281</f>
        <v>46641</v>
      </c>
      <c r="J280" s="322">
        <f>J281</f>
        <v>23254.7</v>
      </c>
      <c r="K280" s="322">
        <f>K281</f>
        <v>22470</v>
      </c>
    </row>
    <row r="281" spans="2:11" ht="27.75" customHeight="1">
      <c r="B281" s="341" t="s">
        <v>365</v>
      </c>
      <c r="C281" s="329"/>
      <c r="D281" s="185" t="s">
        <v>206</v>
      </c>
      <c r="E281" s="185" t="s">
        <v>210</v>
      </c>
      <c r="F281" s="342" t="s">
        <v>366</v>
      </c>
      <c r="G281" s="185"/>
      <c r="H281" s="185"/>
      <c r="I281" s="322">
        <f>I282+I287+I291+I300+I304+I308</f>
        <v>46641</v>
      </c>
      <c r="J281" s="322">
        <f>J282+J287+J291+J300+J304+J308</f>
        <v>23254.7</v>
      </c>
      <c r="K281" s="322">
        <f>K282+K287+K291+K300+K304+K308</f>
        <v>22470</v>
      </c>
    </row>
    <row r="282" spans="2:11" ht="12.75" customHeight="1" hidden="1">
      <c r="B282" s="369" t="s">
        <v>367</v>
      </c>
      <c r="C282" s="329"/>
      <c r="D282" s="185" t="s">
        <v>206</v>
      </c>
      <c r="E282" s="185" t="s">
        <v>210</v>
      </c>
      <c r="F282" s="342" t="s">
        <v>368</v>
      </c>
      <c r="G282" s="185"/>
      <c r="H282" s="185"/>
      <c r="I282" s="322">
        <f>I284</f>
        <v>0</v>
      </c>
      <c r="J282" s="322">
        <f>J284</f>
        <v>0</v>
      </c>
      <c r="K282" s="322">
        <f>K284</f>
        <v>0</v>
      </c>
    </row>
    <row r="283" spans="2:11" ht="14.25" customHeight="1" hidden="1">
      <c r="B283" s="370"/>
      <c r="C283" s="329"/>
      <c r="D283" s="185"/>
      <c r="E283" s="185"/>
      <c r="F283" s="342"/>
      <c r="G283" s="185"/>
      <c r="H283" s="185"/>
      <c r="I283" s="322"/>
      <c r="J283" s="322"/>
      <c r="K283" s="322"/>
    </row>
    <row r="284" spans="2:11" ht="12.75" customHeight="1" hidden="1">
      <c r="B284" s="184" t="s">
        <v>289</v>
      </c>
      <c r="C284" s="329"/>
      <c r="D284" s="185" t="s">
        <v>206</v>
      </c>
      <c r="E284" s="185" t="s">
        <v>210</v>
      </c>
      <c r="F284" s="342" t="s">
        <v>368</v>
      </c>
      <c r="G284" s="185" t="s">
        <v>290</v>
      </c>
      <c r="H284" s="185"/>
      <c r="I284" s="322">
        <f aca="true" t="shared" si="123" ref="I284:I285">I285</f>
        <v>0</v>
      </c>
      <c r="J284" s="322">
        <f aca="true" t="shared" si="124" ref="J284:J285">J285</f>
        <v>0</v>
      </c>
      <c r="K284" s="322">
        <f aca="true" t="shared" si="125" ref="K284:K285">K285</f>
        <v>0</v>
      </c>
    </row>
    <row r="285" spans="2:11" ht="12.75" customHeight="1" hidden="1">
      <c r="B285" s="184" t="s">
        <v>291</v>
      </c>
      <c r="C285" s="329"/>
      <c r="D285" s="185" t="s">
        <v>206</v>
      </c>
      <c r="E285" s="185" t="s">
        <v>210</v>
      </c>
      <c r="F285" s="342" t="s">
        <v>368</v>
      </c>
      <c r="G285" s="185" t="s">
        <v>292</v>
      </c>
      <c r="H285" s="185"/>
      <c r="I285" s="322">
        <f t="shared" si="123"/>
        <v>0</v>
      </c>
      <c r="J285" s="322">
        <f t="shared" si="124"/>
        <v>0</v>
      </c>
      <c r="K285" s="322">
        <f t="shared" si="125"/>
        <v>0</v>
      </c>
    </row>
    <row r="286" spans="2:11" ht="13.5" customHeight="1" hidden="1">
      <c r="B286" s="187" t="s">
        <v>273</v>
      </c>
      <c r="C286" s="329"/>
      <c r="D286" s="185" t="s">
        <v>206</v>
      </c>
      <c r="E286" s="185" t="s">
        <v>210</v>
      </c>
      <c r="F286" s="342" t="s">
        <v>368</v>
      </c>
      <c r="G286" s="185" t="s">
        <v>292</v>
      </c>
      <c r="H286" s="185" t="s">
        <v>297</v>
      </c>
      <c r="I286" s="322"/>
      <c r="J286" s="322"/>
      <c r="K286" s="322"/>
    </row>
    <row r="287" spans="2:11" ht="26.25" customHeight="1" hidden="1">
      <c r="B287" s="343" t="s">
        <v>369</v>
      </c>
      <c r="C287" s="329"/>
      <c r="D287" s="185" t="s">
        <v>206</v>
      </c>
      <c r="E287" s="185" t="s">
        <v>210</v>
      </c>
      <c r="F287" s="342" t="s">
        <v>370</v>
      </c>
      <c r="G287" s="185"/>
      <c r="H287" s="185"/>
      <c r="I287" s="322">
        <f aca="true" t="shared" si="126" ref="I287:I289">I288</f>
        <v>0</v>
      </c>
      <c r="J287" s="322">
        <f aca="true" t="shared" si="127" ref="J287:J289">J288</f>
        <v>0</v>
      </c>
      <c r="K287" s="322">
        <f aca="true" t="shared" si="128" ref="K287:K289">K288</f>
        <v>0</v>
      </c>
    </row>
    <row r="288" spans="2:11" ht="15" customHeight="1" hidden="1">
      <c r="B288" s="184" t="s">
        <v>289</v>
      </c>
      <c r="C288" s="329"/>
      <c r="D288" s="185" t="s">
        <v>206</v>
      </c>
      <c r="E288" s="185" t="s">
        <v>210</v>
      </c>
      <c r="F288" s="342" t="s">
        <v>370</v>
      </c>
      <c r="G288" s="185" t="s">
        <v>290</v>
      </c>
      <c r="H288" s="185"/>
      <c r="I288" s="322">
        <f t="shared" si="126"/>
        <v>0</v>
      </c>
      <c r="J288" s="322">
        <f t="shared" si="127"/>
        <v>0</v>
      </c>
      <c r="K288" s="322">
        <f t="shared" si="128"/>
        <v>0</v>
      </c>
    </row>
    <row r="289" spans="2:11" ht="12.75" customHeight="1" hidden="1">
      <c r="B289" s="184" t="s">
        <v>291</v>
      </c>
      <c r="C289" s="321"/>
      <c r="D289" s="185" t="s">
        <v>206</v>
      </c>
      <c r="E289" s="185" t="s">
        <v>210</v>
      </c>
      <c r="F289" s="342" t="s">
        <v>370</v>
      </c>
      <c r="G289" s="185" t="s">
        <v>292</v>
      </c>
      <c r="H289" s="185"/>
      <c r="I289" s="322">
        <f t="shared" si="126"/>
        <v>0</v>
      </c>
      <c r="J289" s="322">
        <f t="shared" si="127"/>
        <v>0</v>
      </c>
      <c r="K289" s="322">
        <f t="shared" si="128"/>
        <v>0</v>
      </c>
    </row>
    <row r="290" spans="2:11" ht="12.75" customHeight="1" hidden="1">
      <c r="B290" s="187" t="s">
        <v>273</v>
      </c>
      <c r="C290" s="321"/>
      <c r="D290" s="185" t="s">
        <v>206</v>
      </c>
      <c r="E290" s="185" t="s">
        <v>210</v>
      </c>
      <c r="F290" s="342" t="s">
        <v>370</v>
      </c>
      <c r="G290" s="185" t="s">
        <v>292</v>
      </c>
      <c r="H290" s="185" t="s">
        <v>297</v>
      </c>
      <c r="I290" s="322"/>
      <c r="J290" s="322"/>
      <c r="K290" s="322"/>
    </row>
    <row r="291" spans="2:11" ht="14.25" customHeight="1">
      <c r="B291" s="364" t="s">
        <v>371</v>
      </c>
      <c r="C291" s="329"/>
      <c r="D291" s="185" t="s">
        <v>206</v>
      </c>
      <c r="E291" s="185" t="s">
        <v>210</v>
      </c>
      <c r="F291" s="342" t="s">
        <v>621</v>
      </c>
      <c r="G291" s="185"/>
      <c r="H291" s="185"/>
      <c r="I291" s="322">
        <f>I292+I296</f>
        <v>45460.3</v>
      </c>
      <c r="J291" s="322">
        <f>J292+J296</f>
        <v>23004.7</v>
      </c>
      <c r="K291" s="322">
        <f>K292+K296</f>
        <v>22220</v>
      </c>
    </row>
    <row r="292" spans="2:11" ht="15" customHeight="1">
      <c r="B292" s="184" t="s">
        <v>289</v>
      </c>
      <c r="C292" s="329"/>
      <c r="D292" s="185" t="s">
        <v>206</v>
      </c>
      <c r="E292" s="185" t="s">
        <v>210</v>
      </c>
      <c r="F292" s="342" t="s">
        <v>372</v>
      </c>
      <c r="G292" s="185" t="s">
        <v>290</v>
      </c>
      <c r="H292" s="185"/>
      <c r="I292" s="322">
        <f aca="true" t="shared" si="129" ref="I292:I293">I293</f>
        <v>25.8</v>
      </c>
      <c r="J292" s="322">
        <f aca="true" t="shared" si="130" ref="J292:J293">J293</f>
        <v>0</v>
      </c>
      <c r="K292" s="322">
        <f aca="true" t="shared" si="131" ref="K292:K293">K293</f>
        <v>0</v>
      </c>
    </row>
    <row r="293" spans="2:11" ht="12.75" customHeight="1">
      <c r="B293" s="184" t="s">
        <v>291</v>
      </c>
      <c r="C293" s="329"/>
      <c r="D293" s="185" t="s">
        <v>206</v>
      </c>
      <c r="E293" s="185" t="s">
        <v>210</v>
      </c>
      <c r="F293" s="342" t="s">
        <v>372</v>
      </c>
      <c r="G293" s="185" t="s">
        <v>292</v>
      </c>
      <c r="H293" s="185"/>
      <c r="I293" s="322">
        <f t="shared" si="129"/>
        <v>25.8</v>
      </c>
      <c r="J293" s="322">
        <f t="shared" si="130"/>
        <v>0</v>
      </c>
      <c r="K293" s="322">
        <f t="shared" si="131"/>
        <v>0</v>
      </c>
    </row>
    <row r="294" spans="2:11" ht="12.75" customHeight="1">
      <c r="B294" s="187" t="s">
        <v>273</v>
      </c>
      <c r="C294" s="329"/>
      <c r="D294" s="185" t="s">
        <v>206</v>
      </c>
      <c r="E294" s="185" t="s">
        <v>210</v>
      </c>
      <c r="F294" s="342" t="s">
        <v>372</v>
      </c>
      <c r="G294" s="185" t="s">
        <v>292</v>
      </c>
      <c r="H294" s="185" t="s">
        <v>297</v>
      </c>
      <c r="I294" s="322">
        <v>25.8</v>
      </c>
      <c r="J294" s="322"/>
      <c r="K294" s="322"/>
    </row>
    <row r="295" spans="2:11" ht="27.75" customHeight="1">
      <c r="B295" s="331" t="s">
        <v>373</v>
      </c>
      <c r="C295" s="329"/>
      <c r="D295" s="185" t="s">
        <v>206</v>
      </c>
      <c r="E295" s="185" t="s">
        <v>210</v>
      </c>
      <c r="F295" s="342" t="s">
        <v>621</v>
      </c>
      <c r="G295" s="185"/>
      <c r="H295" s="185"/>
      <c r="I295" s="322">
        <f aca="true" t="shared" si="132" ref="I295:I296">I296</f>
        <v>45434.5</v>
      </c>
      <c r="J295" s="322">
        <f aca="true" t="shared" si="133" ref="J295:J296">J296</f>
        <v>23004.7</v>
      </c>
      <c r="K295" s="322">
        <f aca="true" t="shared" si="134" ref="K295:K296">K296</f>
        <v>22220</v>
      </c>
    </row>
    <row r="296" spans="2:11" ht="14.25" customHeight="1">
      <c r="B296" s="184" t="s">
        <v>289</v>
      </c>
      <c r="C296" s="329"/>
      <c r="D296" s="185" t="s">
        <v>206</v>
      </c>
      <c r="E296" s="185" t="s">
        <v>210</v>
      </c>
      <c r="F296" s="342" t="s">
        <v>374</v>
      </c>
      <c r="G296" s="185" t="s">
        <v>290</v>
      </c>
      <c r="H296" s="185"/>
      <c r="I296" s="322">
        <f t="shared" si="132"/>
        <v>45434.5</v>
      </c>
      <c r="J296" s="322">
        <f t="shared" si="133"/>
        <v>23004.7</v>
      </c>
      <c r="K296" s="322">
        <f t="shared" si="134"/>
        <v>22220</v>
      </c>
    </row>
    <row r="297" spans="2:11" ht="12.75" customHeight="1">
      <c r="B297" s="184" t="s">
        <v>291</v>
      </c>
      <c r="C297" s="329"/>
      <c r="D297" s="185" t="s">
        <v>206</v>
      </c>
      <c r="E297" s="185" t="s">
        <v>210</v>
      </c>
      <c r="F297" s="342" t="s">
        <v>374</v>
      </c>
      <c r="G297" s="185" t="s">
        <v>292</v>
      </c>
      <c r="H297" s="185"/>
      <c r="I297" s="322">
        <f>I299+I298</f>
        <v>45434.5</v>
      </c>
      <c r="J297" s="322">
        <f>J299+J298</f>
        <v>23004.7</v>
      </c>
      <c r="K297" s="322">
        <f>K299+K298</f>
        <v>22220</v>
      </c>
    </row>
    <row r="298" spans="2:15" ht="15" customHeight="1">
      <c r="B298" s="187" t="s">
        <v>273</v>
      </c>
      <c r="C298" s="329"/>
      <c r="D298" s="185" t="s">
        <v>206</v>
      </c>
      <c r="E298" s="185" t="s">
        <v>210</v>
      </c>
      <c r="F298" s="342" t="s">
        <v>374</v>
      </c>
      <c r="G298" s="185" t="s">
        <v>292</v>
      </c>
      <c r="H298" s="185" t="s">
        <v>297</v>
      </c>
      <c r="I298" s="322">
        <v>634.5</v>
      </c>
      <c r="J298" s="322">
        <v>1004.7</v>
      </c>
      <c r="K298" s="322">
        <v>220</v>
      </c>
      <c r="O298" s="371"/>
    </row>
    <row r="299" spans="2:15" ht="12.75" customHeight="1">
      <c r="B299" s="187" t="s">
        <v>274</v>
      </c>
      <c r="C299" s="329"/>
      <c r="D299" s="185" t="s">
        <v>206</v>
      </c>
      <c r="E299" s="185" t="s">
        <v>210</v>
      </c>
      <c r="F299" s="342" t="s">
        <v>375</v>
      </c>
      <c r="G299" s="185" t="s">
        <v>292</v>
      </c>
      <c r="H299" s="185" t="s">
        <v>333</v>
      </c>
      <c r="I299" s="322">
        <v>44800</v>
      </c>
      <c r="J299" s="322">
        <v>22000</v>
      </c>
      <c r="K299" s="322">
        <v>22000</v>
      </c>
      <c r="O299" s="371"/>
    </row>
    <row r="300" spans="2:15" ht="27.75" customHeight="1">
      <c r="B300" s="343" t="s">
        <v>377</v>
      </c>
      <c r="C300" s="329"/>
      <c r="D300" s="185" t="s">
        <v>206</v>
      </c>
      <c r="E300" s="185" t="s">
        <v>210</v>
      </c>
      <c r="F300" s="342" t="s">
        <v>378</v>
      </c>
      <c r="G300" s="185"/>
      <c r="H300" s="185"/>
      <c r="I300" s="322">
        <f aca="true" t="shared" si="135" ref="I300:I302">I301</f>
        <v>250</v>
      </c>
      <c r="J300" s="322">
        <f aca="true" t="shared" si="136" ref="J300:J302">J301</f>
        <v>250</v>
      </c>
      <c r="K300" s="322">
        <f aca="true" t="shared" si="137" ref="K300:K302">K301</f>
        <v>250</v>
      </c>
      <c r="O300" s="371"/>
    </row>
    <row r="301" spans="2:15" ht="14.25" customHeight="1">
      <c r="B301" s="184" t="s">
        <v>289</v>
      </c>
      <c r="C301" s="329"/>
      <c r="D301" s="185" t="s">
        <v>206</v>
      </c>
      <c r="E301" s="185" t="s">
        <v>210</v>
      </c>
      <c r="F301" s="342" t="s">
        <v>378</v>
      </c>
      <c r="G301" s="185" t="s">
        <v>290</v>
      </c>
      <c r="H301" s="185"/>
      <c r="I301" s="322">
        <f t="shared" si="135"/>
        <v>250</v>
      </c>
      <c r="J301" s="322">
        <f t="shared" si="136"/>
        <v>250</v>
      </c>
      <c r="K301" s="322">
        <f t="shared" si="137"/>
        <v>250</v>
      </c>
      <c r="O301" s="371"/>
    </row>
    <row r="302" spans="2:15" ht="12.75" customHeight="1">
      <c r="B302" s="184" t="s">
        <v>291</v>
      </c>
      <c r="C302" s="329"/>
      <c r="D302" s="185" t="s">
        <v>206</v>
      </c>
      <c r="E302" s="185" t="s">
        <v>210</v>
      </c>
      <c r="F302" s="342" t="s">
        <v>378</v>
      </c>
      <c r="G302" s="185" t="s">
        <v>292</v>
      </c>
      <c r="H302" s="185"/>
      <c r="I302" s="322">
        <f t="shared" si="135"/>
        <v>250</v>
      </c>
      <c r="J302" s="322">
        <f t="shared" si="136"/>
        <v>250</v>
      </c>
      <c r="K302" s="322">
        <f t="shared" si="137"/>
        <v>250</v>
      </c>
      <c r="O302" s="371"/>
    </row>
    <row r="303" spans="2:15" ht="15" customHeight="1">
      <c r="B303" s="187" t="s">
        <v>273</v>
      </c>
      <c r="C303" s="329"/>
      <c r="D303" s="185" t="s">
        <v>206</v>
      </c>
      <c r="E303" s="185" t="s">
        <v>210</v>
      </c>
      <c r="F303" s="342" t="s">
        <v>378</v>
      </c>
      <c r="G303" s="185" t="s">
        <v>292</v>
      </c>
      <c r="H303" s="185" t="s">
        <v>297</v>
      </c>
      <c r="I303" s="322">
        <v>250</v>
      </c>
      <c r="J303" s="322">
        <v>250</v>
      </c>
      <c r="K303" s="322">
        <v>250</v>
      </c>
      <c r="O303" s="371"/>
    </row>
    <row r="304" spans="2:11" ht="12.75" customHeight="1" hidden="1">
      <c r="B304" s="358" t="s">
        <v>379</v>
      </c>
      <c r="C304" s="329"/>
      <c r="D304" s="185" t="s">
        <v>206</v>
      </c>
      <c r="E304" s="185" t="s">
        <v>210</v>
      </c>
      <c r="F304" s="342" t="s">
        <v>380</v>
      </c>
      <c r="G304" s="185"/>
      <c r="H304" s="185"/>
      <c r="I304" s="203">
        <f aca="true" t="shared" si="138" ref="I304:I306">I305</f>
        <v>0</v>
      </c>
      <c r="J304" s="203"/>
      <c r="K304" s="203"/>
    </row>
    <row r="305" spans="2:11" ht="12.75" customHeight="1" hidden="1">
      <c r="B305" s="364" t="s">
        <v>359</v>
      </c>
      <c r="C305" s="329"/>
      <c r="D305" s="185" t="s">
        <v>206</v>
      </c>
      <c r="E305" s="185" t="s">
        <v>210</v>
      </c>
      <c r="F305" s="342" t="s">
        <v>380</v>
      </c>
      <c r="G305" s="185" t="s">
        <v>360</v>
      </c>
      <c r="H305" s="185"/>
      <c r="I305" s="203">
        <f t="shared" si="138"/>
        <v>0</v>
      </c>
      <c r="J305" s="203"/>
      <c r="K305" s="203"/>
    </row>
    <row r="306" spans="2:11" ht="14.25" customHeight="1" hidden="1">
      <c r="B306" s="364" t="s">
        <v>156</v>
      </c>
      <c r="C306" s="329"/>
      <c r="D306" s="185" t="s">
        <v>206</v>
      </c>
      <c r="E306" s="185" t="s">
        <v>210</v>
      </c>
      <c r="F306" s="342" t="s">
        <v>380</v>
      </c>
      <c r="G306" s="185" t="s">
        <v>376</v>
      </c>
      <c r="H306" s="185"/>
      <c r="I306" s="203">
        <f t="shared" si="138"/>
        <v>0</v>
      </c>
      <c r="J306" s="203"/>
      <c r="K306" s="203"/>
    </row>
    <row r="307" spans="2:11" ht="12.75" customHeight="1" hidden="1">
      <c r="B307" s="187" t="s">
        <v>273</v>
      </c>
      <c r="C307" s="337"/>
      <c r="D307" s="185" t="s">
        <v>206</v>
      </c>
      <c r="E307" s="185" t="s">
        <v>210</v>
      </c>
      <c r="F307" s="342" t="s">
        <v>380</v>
      </c>
      <c r="G307" s="185" t="s">
        <v>376</v>
      </c>
      <c r="H307" s="185" t="s">
        <v>297</v>
      </c>
      <c r="I307" s="203"/>
      <c r="J307" s="203"/>
      <c r="K307" s="203"/>
    </row>
    <row r="308" spans="2:11" ht="27.75" customHeight="1">
      <c r="B308" s="343" t="s">
        <v>381</v>
      </c>
      <c r="C308" s="337"/>
      <c r="D308" s="185" t="s">
        <v>206</v>
      </c>
      <c r="E308" s="185" t="s">
        <v>210</v>
      </c>
      <c r="F308" s="342" t="s">
        <v>382</v>
      </c>
      <c r="G308" s="185"/>
      <c r="H308" s="185"/>
      <c r="I308" s="322">
        <f aca="true" t="shared" si="139" ref="I308:I310">I309</f>
        <v>930.7</v>
      </c>
      <c r="J308" s="322">
        <f aca="true" t="shared" si="140" ref="J308:J310">J309</f>
        <v>0</v>
      </c>
      <c r="K308" s="322">
        <f aca="true" t="shared" si="141" ref="K308:K310">K309</f>
        <v>0</v>
      </c>
    </row>
    <row r="309" spans="2:11" ht="12.75" customHeight="1">
      <c r="B309" s="184" t="s">
        <v>289</v>
      </c>
      <c r="C309" s="337"/>
      <c r="D309" s="185" t="s">
        <v>206</v>
      </c>
      <c r="E309" s="185" t="s">
        <v>210</v>
      </c>
      <c r="F309" s="342" t="s">
        <v>382</v>
      </c>
      <c r="G309" s="185" t="s">
        <v>290</v>
      </c>
      <c r="H309" s="185"/>
      <c r="I309" s="322">
        <f t="shared" si="139"/>
        <v>930.7</v>
      </c>
      <c r="J309" s="322">
        <f t="shared" si="140"/>
        <v>0</v>
      </c>
      <c r="K309" s="322">
        <f t="shared" si="141"/>
        <v>0</v>
      </c>
    </row>
    <row r="310" spans="2:11" ht="15" customHeight="1">
      <c r="B310" s="184" t="s">
        <v>291</v>
      </c>
      <c r="C310" s="337"/>
      <c r="D310" s="185" t="s">
        <v>206</v>
      </c>
      <c r="E310" s="185" t="s">
        <v>210</v>
      </c>
      <c r="F310" s="342" t="s">
        <v>382</v>
      </c>
      <c r="G310" s="185" t="s">
        <v>292</v>
      </c>
      <c r="H310" s="185"/>
      <c r="I310" s="322">
        <f t="shared" si="139"/>
        <v>930.7</v>
      </c>
      <c r="J310" s="322">
        <f t="shared" si="140"/>
        <v>0</v>
      </c>
      <c r="K310" s="322">
        <f t="shared" si="141"/>
        <v>0</v>
      </c>
    </row>
    <row r="311" spans="2:12" ht="12.75" customHeight="1">
      <c r="B311" s="187" t="s">
        <v>273</v>
      </c>
      <c r="C311" s="337"/>
      <c r="D311" s="185" t="s">
        <v>206</v>
      </c>
      <c r="E311" s="185" t="s">
        <v>210</v>
      </c>
      <c r="F311" s="342" t="s">
        <v>382</v>
      </c>
      <c r="G311" s="185" t="s">
        <v>292</v>
      </c>
      <c r="H311" s="185" t="s">
        <v>297</v>
      </c>
      <c r="I311" s="322">
        <v>930.7</v>
      </c>
      <c r="J311" s="322"/>
      <c r="K311" s="322"/>
      <c r="L311" s="291">
        <v>930.7</v>
      </c>
    </row>
    <row r="312" spans="2:11" ht="12.75" customHeight="1">
      <c r="B312" s="317" t="s">
        <v>211</v>
      </c>
      <c r="C312" s="337"/>
      <c r="D312" s="324" t="s">
        <v>212</v>
      </c>
      <c r="E312" s="324"/>
      <c r="F312" s="344"/>
      <c r="G312" s="324"/>
      <c r="H312" s="324"/>
      <c r="I312" s="316">
        <f>I329+I361+I313</f>
        <v>11876.6</v>
      </c>
      <c r="J312" s="316">
        <f>J329+J361+J313</f>
        <v>20021.2</v>
      </c>
      <c r="K312" s="316">
        <f>K329+K361+K313</f>
        <v>4039.1</v>
      </c>
    </row>
    <row r="313" spans="2:11" ht="12.75" customHeight="1">
      <c r="B313" s="325" t="s">
        <v>213</v>
      </c>
      <c r="C313" s="337"/>
      <c r="D313" s="372" t="s">
        <v>212</v>
      </c>
      <c r="E313" s="372" t="s">
        <v>214</v>
      </c>
      <c r="F313" s="373" t="s">
        <v>622</v>
      </c>
      <c r="G313" s="372"/>
      <c r="H313" s="372"/>
      <c r="I313" s="374">
        <f>I314</f>
        <v>0</v>
      </c>
      <c r="J313" s="374">
        <f>J314</f>
        <v>0</v>
      </c>
      <c r="K313" s="374">
        <f>K314</f>
        <v>4039.1</v>
      </c>
    </row>
    <row r="314" spans="2:11" ht="12.75" customHeight="1">
      <c r="B314" s="331" t="s">
        <v>277</v>
      </c>
      <c r="C314" s="337"/>
      <c r="D314" s="185" t="s">
        <v>212</v>
      </c>
      <c r="E314" s="185" t="s">
        <v>214</v>
      </c>
      <c r="F314" s="373" t="s">
        <v>387</v>
      </c>
      <c r="G314" s="185"/>
      <c r="H314" s="185"/>
      <c r="I314" s="322">
        <f>I315+I322</f>
        <v>0</v>
      </c>
      <c r="J314" s="322">
        <f>J315+J322</f>
        <v>0</v>
      </c>
      <c r="K314" s="322">
        <f>K315+K322</f>
        <v>4039.1</v>
      </c>
    </row>
    <row r="315" spans="2:11" ht="28.5" customHeight="1">
      <c r="B315" s="331" t="s">
        <v>388</v>
      </c>
      <c r="C315" s="337"/>
      <c r="D315" s="185" t="s">
        <v>212</v>
      </c>
      <c r="E315" s="185" t="s">
        <v>214</v>
      </c>
      <c r="F315" s="373" t="s">
        <v>389</v>
      </c>
      <c r="G315" s="185"/>
      <c r="H315" s="185"/>
      <c r="I315" s="322">
        <f aca="true" t="shared" si="142" ref="I315:I317">I316</f>
        <v>0</v>
      </c>
      <c r="J315" s="322">
        <f aca="true" t="shared" si="143" ref="J315:J317">J316</f>
        <v>0</v>
      </c>
      <c r="K315" s="322">
        <f aca="true" t="shared" si="144" ref="K315:K317">K316</f>
        <v>3998.7</v>
      </c>
    </row>
    <row r="316" spans="2:11" ht="12.75" customHeight="1">
      <c r="B316" s="375" t="s">
        <v>390</v>
      </c>
      <c r="C316" s="337"/>
      <c r="D316" s="185" t="s">
        <v>212</v>
      </c>
      <c r="E316" s="185" t="s">
        <v>214</v>
      </c>
      <c r="F316" s="373" t="s">
        <v>389</v>
      </c>
      <c r="G316" s="376" t="s">
        <v>391</v>
      </c>
      <c r="H316" s="185"/>
      <c r="I316" s="322">
        <f t="shared" si="142"/>
        <v>0</v>
      </c>
      <c r="J316" s="322">
        <f t="shared" si="143"/>
        <v>0</v>
      </c>
      <c r="K316" s="322">
        <f t="shared" si="144"/>
        <v>3998.7</v>
      </c>
    </row>
    <row r="317" spans="2:11" ht="15.75" customHeight="1">
      <c r="B317" s="377" t="s">
        <v>392</v>
      </c>
      <c r="C317" s="337"/>
      <c r="D317" s="185" t="s">
        <v>212</v>
      </c>
      <c r="E317" s="185" t="s">
        <v>214</v>
      </c>
      <c r="F317" s="373" t="s">
        <v>389</v>
      </c>
      <c r="G317" s="378" t="s">
        <v>393</v>
      </c>
      <c r="H317" s="185"/>
      <c r="I317" s="322">
        <f t="shared" si="142"/>
        <v>0</v>
      </c>
      <c r="J317" s="322">
        <f t="shared" si="143"/>
        <v>0</v>
      </c>
      <c r="K317" s="322">
        <f t="shared" si="144"/>
        <v>3998.7</v>
      </c>
    </row>
    <row r="318" spans="2:11" ht="26.25" customHeight="1">
      <c r="B318" s="377" t="s">
        <v>394</v>
      </c>
      <c r="C318" s="337"/>
      <c r="D318" s="185" t="s">
        <v>212</v>
      </c>
      <c r="E318" s="185" t="s">
        <v>214</v>
      </c>
      <c r="F318" s="373" t="s">
        <v>389</v>
      </c>
      <c r="G318" s="378" t="s">
        <v>395</v>
      </c>
      <c r="H318" s="185"/>
      <c r="I318" s="322">
        <f>I319+I320+I321</f>
        <v>0</v>
      </c>
      <c r="J318" s="322">
        <f>J319+J320+J321</f>
        <v>0</v>
      </c>
      <c r="K318" s="322">
        <f>K319+K320+K321</f>
        <v>3998.7</v>
      </c>
    </row>
    <row r="319" spans="2:11" ht="12.75" customHeight="1" hidden="1">
      <c r="B319" s="331" t="s">
        <v>273</v>
      </c>
      <c r="C319" s="337"/>
      <c r="D319" s="185" t="s">
        <v>212</v>
      </c>
      <c r="E319" s="185" t="s">
        <v>214</v>
      </c>
      <c r="F319" s="373" t="s">
        <v>389</v>
      </c>
      <c r="G319" s="185" t="s">
        <v>395</v>
      </c>
      <c r="H319" s="185" t="s">
        <v>396</v>
      </c>
      <c r="I319" s="322"/>
      <c r="J319" s="322"/>
      <c r="K319" s="322">
        <v>0</v>
      </c>
    </row>
    <row r="320" spans="2:11" ht="12.75" customHeight="1" hidden="1">
      <c r="B320" s="331" t="s">
        <v>274</v>
      </c>
      <c r="C320" s="337"/>
      <c r="D320" s="185" t="s">
        <v>212</v>
      </c>
      <c r="E320" s="185" t="s">
        <v>214</v>
      </c>
      <c r="F320" s="373" t="s">
        <v>389</v>
      </c>
      <c r="G320" s="185" t="s">
        <v>395</v>
      </c>
      <c r="H320" s="185" t="s">
        <v>333</v>
      </c>
      <c r="I320" s="322"/>
      <c r="J320" s="322"/>
      <c r="K320" s="322">
        <v>0</v>
      </c>
    </row>
    <row r="321" spans="2:11" ht="12.75" customHeight="1">
      <c r="B321" s="331" t="s">
        <v>275</v>
      </c>
      <c r="C321" s="337"/>
      <c r="D321" s="185" t="s">
        <v>212</v>
      </c>
      <c r="E321" s="185" t="s">
        <v>214</v>
      </c>
      <c r="F321" s="373" t="s">
        <v>389</v>
      </c>
      <c r="G321" s="185" t="s">
        <v>395</v>
      </c>
      <c r="H321" s="185" t="s">
        <v>307</v>
      </c>
      <c r="I321" s="322"/>
      <c r="J321" s="322"/>
      <c r="K321" s="322">
        <v>3998.7</v>
      </c>
    </row>
    <row r="322" spans="2:11" ht="15.75" customHeight="1">
      <c r="B322" s="331" t="s">
        <v>397</v>
      </c>
      <c r="C322" s="337"/>
      <c r="D322" s="185" t="s">
        <v>212</v>
      </c>
      <c r="E322" s="185" t="s">
        <v>214</v>
      </c>
      <c r="F322" s="373" t="s">
        <v>398</v>
      </c>
      <c r="G322" s="185"/>
      <c r="H322" s="185"/>
      <c r="I322" s="322">
        <f aca="true" t="shared" si="145" ref="I322:I324">I323</f>
        <v>0</v>
      </c>
      <c r="J322" s="322">
        <f aca="true" t="shared" si="146" ref="J322:J324">J323</f>
        <v>0</v>
      </c>
      <c r="K322" s="322">
        <f aca="true" t="shared" si="147" ref="K322:K324">K323</f>
        <v>40.4</v>
      </c>
    </row>
    <row r="323" spans="2:11" ht="12.75" customHeight="1">
      <c r="B323" s="375" t="s">
        <v>390</v>
      </c>
      <c r="C323" s="337"/>
      <c r="D323" s="185" t="s">
        <v>212</v>
      </c>
      <c r="E323" s="185" t="s">
        <v>214</v>
      </c>
      <c r="F323" s="373" t="s">
        <v>398</v>
      </c>
      <c r="G323" s="376" t="s">
        <v>391</v>
      </c>
      <c r="H323" s="185"/>
      <c r="I323" s="322">
        <f t="shared" si="145"/>
        <v>0</v>
      </c>
      <c r="J323" s="322">
        <f t="shared" si="146"/>
        <v>0</v>
      </c>
      <c r="K323" s="322">
        <f t="shared" si="147"/>
        <v>40.4</v>
      </c>
    </row>
    <row r="324" spans="2:11" ht="12.75" customHeight="1">
      <c r="B324" s="377" t="s">
        <v>392</v>
      </c>
      <c r="C324" s="337"/>
      <c r="D324" s="185" t="s">
        <v>212</v>
      </c>
      <c r="E324" s="185" t="s">
        <v>214</v>
      </c>
      <c r="F324" s="373" t="s">
        <v>398</v>
      </c>
      <c r="G324" s="378" t="s">
        <v>393</v>
      </c>
      <c r="H324" s="185"/>
      <c r="I324" s="322">
        <f t="shared" si="145"/>
        <v>0</v>
      </c>
      <c r="J324" s="322">
        <f t="shared" si="146"/>
        <v>0</v>
      </c>
      <c r="K324" s="322">
        <f t="shared" si="147"/>
        <v>40.4</v>
      </c>
    </row>
    <row r="325" spans="2:11" ht="26.25" customHeight="1">
      <c r="B325" s="377" t="s">
        <v>394</v>
      </c>
      <c r="C325" s="337"/>
      <c r="D325" s="185" t="s">
        <v>212</v>
      </c>
      <c r="E325" s="185" t="s">
        <v>214</v>
      </c>
      <c r="F325" s="373" t="s">
        <v>398</v>
      </c>
      <c r="G325" s="378" t="s">
        <v>395</v>
      </c>
      <c r="H325" s="185"/>
      <c r="I325" s="322">
        <f>I326+I327+I328</f>
        <v>0</v>
      </c>
      <c r="J325" s="322">
        <f>J326+J327+J328</f>
        <v>0</v>
      </c>
      <c r="K325" s="322">
        <f>K326+K327+K328</f>
        <v>40.4</v>
      </c>
    </row>
    <row r="326" spans="2:11" ht="12.75" customHeight="1" hidden="1">
      <c r="B326" s="331" t="s">
        <v>273</v>
      </c>
      <c r="C326" s="337"/>
      <c r="D326" s="185" t="s">
        <v>212</v>
      </c>
      <c r="E326" s="185" t="s">
        <v>214</v>
      </c>
      <c r="F326" s="373" t="s">
        <v>398</v>
      </c>
      <c r="G326" s="185" t="s">
        <v>395</v>
      </c>
      <c r="H326" s="185" t="s">
        <v>396</v>
      </c>
      <c r="I326" s="322"/>
      <c r="J326" s="322"/>
      <c r="K326" s="322"/>
    </row>
    <row r="327" spans="2:11" ht="12.75" customHeight="1">
      <c r="B327" s="331" t="s">
        <v>274</v>
      </c>
      <c r="C327" s="337"/>
      <c r="D327" s="185" t="s">
        <v>212</v>
      </c>
      <c r="E327" s="185" t="s">
        <v>214</v>
      </c>
      <c r="F327" s="373" t="s">
        <v>398</v>
      </c>
      <c r="G327" s="185" t="s">
        <v>395</v>
      </c>
      <c r="H327" s="185" t="s">
        <v>333</v>
      </c>
      <c r="I327" s="322"/>
      <c r="J327" s="322"/>
      <c r="K327" s="322">
        <v>40.4</v>
      </c>
    </row>
    <row r="328" spans="2:11" ht="12.75" customHeight="1" hidden="1">
      <c r="B328" s="331" t="s">
        <v>275</v>
      </c>
      <c r="C328" s="337"/>
      <c r="D328" s="185" t="s">
        <v>212</v>
      </c>
      <c r="E328" s="185" t="s">
        <v>214</v>
      </c>
      <c r="F328" s="373" t="s">
        <v>398</v>
      </c>
      <c r="G328" s="185" t="s">
        <v>395</v>
      </c>
      <c r="H328" s="185" t="s">
        <v>307</v>
      </c>
      <c r="I328" s="322"/>
      <c r="J328" s="322"/>
      <c r="K328" s="322"/>
    </row>
    <row r="329" spans="2:11" ht="14.25" customHeight="1">
      <c r="B329" s="345" t="s">
        <v>215</v>
      </c>
      <c r="C329" s="337"/>
      <c r="D329" s="327" t="s">
        <v>212</v>
      </c>
      <c r="E329" s="327" t="s">
        <v>216</v>
      </c>
      <c r="F329" s="185"/>
      <c r="G329" s="185"/>
      <c r="H329" s="185"/>
      <c r="I329" s="322">
        <f>I339+I333+I334</f>
        <v>10316.9</v>
      </c>
      <c r="J329" s="322">
        <f>J339</f>
        <v>20010.9</v>
      </c>
      <c r="K329" s="322">
        <f>K339</f>
        <v>0</v>
      </c>
    </row>
    <row r="330" spans="2:11" ht="14.25" customHeight="1" hidden="1">
      <c r="B330" s="358" t="s">
        <v>277</v>
      </c>
      <c r="C330" s="337"/>
      <c r="D330" s="185" t="s">
        <v>212</v>
      </c>
      <c r="E330" s="185" t="s">
        <v>216</v>
      </c>
      <c r="F330" s="185" t="s">
        <v>278</v>
      </c>
      <c r="G330" s="185"/>
      <c r="H330" s="185"/>
      <c r="I330" s="322">
        <f aca="true" t="shared" si="148" ref="I330:I332">I331</f>
        <v>0</v>
      </c>
      <c r="J330" s="322">
        <f aca="true" t="shared" si="149" ref="J330:J332">J331</f>
        <v>0</v>
      </c>
      <c r="K330" s="322">
        <f aca="true" t="shared" si="150" ref="K330:K332">K331</f>
        <v>0</v>
      </c>
    </row>
    <row r="331" spans="2:11" ht="14.25" customHeight="1" hidden="1">
      <c r="B331" s="366" t="s">
        <v>293</v>
      </c>
      <c r="C331" s="337"/>
      <c r="D331" s="185" t="s">
        <v>212</v>
      </c>
      <c r="E331" s="185" t="s">
        <v>216</v>
      </c>
      <c r="F331" s="185" t="s">
        <v>399</v>
      </c>
      <c r="G331" s="185" t="s">
        <v>294</v>
      </c>
      <c r="H331" s="185"/>
      <c r="I331" s="322">
        <f t="shared" si="148"/>
        <v>0</v>
      </c>
      <c r="J331" s="322">
        <f t="shared" si="149"/>
        <v>0</v>
      </c>
      <c r="K331" s="322">
        <f t="shared" si="150"/>
        <v>0</v>
      </c>
    </row>
    <row r="332" spans="2:11" ht="54" customHeight="1" hidden="1">
      <c r="B332" s="368" t="s">
        <v>400</v>
      </c>
      <c r="C332" s="337"/>
      <c r="D332" s="185" t="s">
        <v>212</v>
      </c>
      <c r="E332" s="185" t="s">
        <v>216</v>
      </c>
      <c r="F332" s="185" t="s">
        <v>399</v>
      </c>
      <c r="G332" s="185" t="s">
        <v>401</v>
      </c>
      <c r="H332" s="185"/>
      <c r="I332" s="322">
        <f t="shared" si="148"/>
        <v>0</v>
      </c>
      <c r="J332" s="322">
        <f t="shared" si="149"/>
        <v>0</v>
      </c>
      <c r="K332" s="322">
        <f t="shared" si="150"/>
        <v>0</v>
      </c>
    </row>
    <row r="333" spans="2:11" ht="14.25" customHeight="1" hidden="1">
      <c r="B333" s="187" t="s">
        <v>273</v>
      </c>
      <c r="C333" s="337"/>
      <c r="D333" s="185" t="s">
        <v>212</v>
      </c>
      <c r="E333" s="185" t="s">
        <v>216</v>
      </c>
      <c r="F333" s="185" t="s">
        <v>399</v>
      </c>
      <c r="G333" s="185" t="s">
        <v>401</v>
      </c>
      <c r="H333" s="185" t="s">
        <v>297</v>
      </c>
      <c r="I333" s="322"/>
      <c r="J333" s="322"/>
      <c r="K333" s="322"/>
    </row>
    <row r="334" spans="2:11" ht="28.5" customHeight="1" hidden="1">
      <c r="B334" s="343" t="s">
        <v>623</v>
      </c>
      <c r="C334" s="337"/>
      <c r="D334" s="185" t="s">
        <v>212</v>
      </c>
      <c r="E334" s="185" t="s">
        <v>216</v>
      </c>
      <c r="F334" s="379" t="s">
        <v>407</v>
      </c>
      <c r="G334" s="185"/>
      <c r="H334" s="185"/>
      <c r="I334" s="322">
        <f aca="true" t="shared" si="151" ref="I334:I337">I335</f>
        <v>0</v>
      </c>
      <c r="J334" s="322"/>
      <c r="K334" s="322"/>
    </row>
    <row r="335" spans="2:11" ht="15.75" customHeight="1" hidden="1">
      <c r="B335" s="359" t="s">
        <v>406</v>
      </c>
      <c r="C335" s="337"/>
      <c r="D335" s="185" t="s">
        <v>212</v>
      </c>
      <c r="E335" s="185" t="s">
        <v>216</v>
      </c>
      <c r="F335" s="379" t="s">
        <v>407</v>
      </c>
      <c r="G335" s="185"/>
      <c r="H335" s="185"/>
      <c r="I335" s="322">
        <f t="shared" si="151"/>
        <v>0</v>
      </c>
      <c r="J335" s="322"/>
      <c r="K335" s="322"/>
    </row>
    <row r="336" spans="2:11" ht="14.25" customHeight="1" hidden="1">
      <c r="B336" s="184" t="s">
        <v>289</v>
      </c>
      <c r="C336" s="337"/>
      <c r="D336" s="185" t="s">
        <v>212</v>
      </c>
      <c r="E336" s="185" t="s">
        <v>216</v>
      </c>
      <c r="F336" s="379" t="s">
        <v>407</v>
      </c>
      <c r="G336" s="185" t="s">
        <v>290</v>
      </c>
      <c r="H336" s="185"/>
      <c r="I336" s="322">
        <f t="shared" si="151"/>
        <v>0</v>
      </c>
      <c r="J336" s="322"/>
      <c r="K336" s="322"/>
    </row>
    <row r="337" spans="2:11" ht="14.25" customHeight="1" hidden="1">
      <c r="B337" s="184" t="s">
        <v>291</v>
      </c>
      <c r="C337" s="337"/>
      <c r="D337" s="185" t="s">
        <v>212</v>
      </c>
      <c r="E337" s="185" t="s">
        <v>216</v>
      </c>
      <c r="F337" s="379" t="s">
        <v>407</v>
      </c>
      <c r="G337" s="185" t="s">
        <v>292</v>
      </c>
      <c r="H337" s="185"/>
      <c r="I337" s="322">
        <f t="shared" si="151"/>
        <v>0</v>
      </c>
      <c r="J337" s="322"/>
      <c r="K337" s="322"/>
    </row>
    <row r="338" spans="2:11" ht="14.25" customHeight="1" hidden="1">
      <c r="B338" s="187" t="s">
        <v>273</v>
      </c>
      <c r="C338" s="337"/>
      <c r="D338" s="185" t="s">
        <v>212</v>
      </c>
      <c r="E338" s="185" t="s">
        <v>216</v>
      </c>
      <c r="F338" s="379" t="s">
        <v>407</v>
      </c>
      <c r="G338" s="185" t="s">
        <v>292</v>
      </c>
      <c r="H338" s="185" t="s">
        <v>297</v>
      </c>
      <c r="I338" s="322"/>
      <c r="J338" s="322"/>
      <c r="K338" s="322"/>
    </row>
    <row r="339" spans="2:11" ht="27.75" customHeight="1">
      <c r="B339" s="318" t="s">
        <v>402</v>
      </c>
      <c r="C339" s="337"/>
      <c r="D339" s="185" t="s">
        <v>212</v>
      </c>
      <c r="E339" s="185" t="s">
        <v>216</v>
      </c>
      <c r="F339" s="186" t="s">
        <v>403</v>
      </c>
      <c r="G339" s="185"/>
      <c r="H339" s="185"/>
      <c r="I339" s="322">
        <f>I340+I344+I348+I352+I356</f>
        <v>10316.9</v>
      </c>
      <c r="J339" s="322">
        <f>J340+J344+J348+J352+J356</f>
        <v>20010.9</v>
      </c>
      <c r="K339" s="322">
        <f>K340+K344+K348+K352+K356</f>
        <v>0</v>
      </c>
    </row>
    <row r="340" spans="2:11" ht="12" customHeight="1" hidden="1">
      <c r="B340" s="359" t="s">
        <v>404</v>
      </c>
      <c r="C340" s="337"/>
      <c r="D340" s="185" t="s">
        <v>212</v>
      </c>
      <c r="E340" s="185" t="s">
        <v>216</v>
      </c>
      <c r="F340" s="186" t="s">
        <v>405</v>
      </c>
      <c r="G340" s="185"/>
      <c r="H340" s="185"/>
      <c r="I340" s="322">
        <f aca="true" t="shared" si="152" ref="I340:I342">I341</f>
        <v>0</v>
      </c>
      <c r="J340" s="322">
        <f aca="true" t="shared" si="153" ref="J340:J342">J341</f>
        <v>0</v>
      </c>
      <c r="K340" s="322">
        <f aca="true" t="shared" si="154" ref="K340:K342">K341</f>
        <v>0</v>
      </c>
    </row>
    <row r="341" spans="2:11" ht="12.75" customHeight="1" hidden="1">
      <c r="B341" s="184" t="s">
        <v>289</v>
      </c>
      <c r="C341" s="337"/>
      <c r="D341" s="185" t="s">
        <v>212</v>
      </c>
      <c r="E341" s="185" t="s">
        <v>216</v>
      </c>
      <c r="F341" s="186" t="s">
        <v>405</v>
      </c>
      <c r="G341" s="185" t="s">
        <v>290</v>
      </c>
      <c r="H341" s="380"/>
      <c r="I341" s="322">
        <f t="shared" si="152"/>
        <v>0</v>
      </c>
      <c r="J341" s="322">
        <f t="shared" si="153"/>
        <v>0</v>
      </c>
      <c r="K341" s="322">
        <f t="shared" si="154"/>
        <v>0</v>
      </c>
    </row>
    <row r="342" spans="2:11" ht="12.75" customHeight="1" hidden="1">
      <c r="B342" s="184" t="s">
        <v>291</v>
      </c>
      <c r="C342" s="337"/>
      <c r="D342" s="185" t="s">
        <v>212</v>
      </c>
      <c r="E342" s="185" t="s">
        <v>216</v>
      </c>
      <c r="F342" s="186" t="s">
        <v>405</v>
      </c>
      <c r="G342" s="185" t="s">
        <v>292</v>
      </c>
      <c r="H342" s="185"/>
      <c r="I342" s="322">
        <f t="shared" si="152"/>
        <v>0</v>
      </c>
      <c r="J342" s="322">
        <f t="shared" si="153"/>
        <v>0</v>
      </c>
      <c r="K342" s="322">
        <f t="shared" si="154"/>
        <v>0</v>
      </c>
    </row>
    <row r="343" spans="2:11" ht="12.75" customHeight="1" hidden="1">
      <c r="B343" s="187" t="s">
        <v>273</v>
      </c>
      <c r="C343" s="337"/>
      <c r="D343" s="185" t="s">
        <v>212</v>
      </c>
      <c r="E343" s="185" t="s">
        <v>216</v>
      </c>
      <c r="F343" s="186" t="s">
        <v>405</v>
      </c>
      <c r="G343" s="185" t="s">
        <v>292</v>
      </c>
      <c r="H343" s="185">
        <v>2</v>
      </c>
      <c r="I343" s="322"/>
      <c r="J343" s="322"/>
      <c r="K343" s="322"/>
    </row>
    <row r="344" spans="2:11" ht="12.75" customHeight="1">
      <c r="B344" s="359" t="s">
        <v>406</v>
      </c>
      <c r="C344" s="337"/>
      <c r="D344" s="185" t="s">
        <v>212</v>
      </c>
      <c r="E344" s="185" t="s">
        <v>216</v>
      </c>
      <c r="F344" s="186" t="s">
        <v>407</v>
      </c>
      <c r="G344" s="185"/>
      <c r="H344" s="185"/>
      <c r="I344" s="322">
        <f aca="true" t="shared" si="155" ref="I344:I346">I345</f>
        <v>390</v>
      </c>
      <c r="J344" s="322">
        <f aca="true" t="shared" si="156" ref="J344:J346">J345</f>
        <v>0</v>
      </c>
      <c r="K344" s="322">
        <f aca="true" t="shared" si="157" ref="K344:K346">K345</f>
        <v>0</v>
      </c>
    </row>
    <row r="345" spans="2:11" ht="14.25" customHeight="1">
      <c r="B345" s="184" t="s">
        <v>289</v>
      </c>
      <c r="C345" s="337"/>
      <c r="D345" s="185" t="s">
        <v>212</v>
      </c>
      <c r="E345" s="185" t="s">
        <v>216</v>
      </c>
      <c r="F345" s="186" t="s">
        <v>407</v>
      </c>
      <c r="G345" s="185" t="s">
        <v>290</v>
      </c>
      <c r="H345" s="185"/>
      <c r="I345" s="322">
        <f t="shared" si="155"/>
        <v>390</v>
      </c>
      <c r="J345" s="322">
        <f t="shared" si="156"/>
        <v>0</v>
      </c>
      <c r="K345" s="322">
        <f t="shared" si="157"/>
        <v>0</v>
      </c>
    </row>
    <row r="346" spans="2:11" ht="12.75" customHeight="1">
      <c r="B346" s="184" t="s">
        <v>291</v>
      </c>
      <c r="C346" s="329"/>
      <c r="D346" s="185" t="s">
        <v>212</v>
      </c>
      <c r="E346" s="185" t="s">
        <v>216</v>
      </c>
      <c r="F346" s="186" t="s">
        <v>407</v>
      </c>
      <c r="G346" s="185" t="s">
        <v>292</v>
      </c>
      <c r="H346" s="185"/>
      <c r="I346" s="322">
        <f t="shared" si="155"/>
        <v>390</v>
      </c>
      <c r="J346" s="322">
        <f t="shared" si="156"/>
        <v>0</v>
      </c>
      <c r="K346" s="322">
        <f t="shared" si="157"/>
        <v>0</v>
      </c>
    </row>
    <row r="347" spans="2:12" ht="12.75" customHeight="1">
      <c r="B347" s="187" t="s">
        <v>273</v>
      </c>
      <c r="C347" s="329"/>
      <c r="D347" s="185" t="s">
        <v>212</v>
      </c>
      <c r="E347" s="185" t="s">
        <v>216</v>
      </c>
      <c r="F347" s="186" t="s">
        <v>407</v>
      </c>
      <c r="G347" s="185" t="s">
        <v>292</v>
      </c>
      <c r="H347" s="185" t="s">
        <v>297</v>
      </c>
      <c r="I347" s="322">
        <v>390</v>
      </c>
      <c r="J347" s="322"/>
      <c r="K347" s="322"/>
      <c r="L347" s="291">
        <v>100</v>
      </c>
    </row>
    <row r="348" spans="2:11" ht="12.75" customHeight="1" hidden="1">
      <c r="B348" s="359" t="s">
        <v>408</v>
      </c>
      <c r="C348" s="329"/>
      <c r="D348" s="185" t="s">
        <v>212</v>
      </c>
      <c r="E348" s="185" t="s">
        <v>216</v>
      </c>
      <c r="F348" s="186" t="s">
        <v>409</v>
      </c>
      <c r="G348" s="185"/>
      <c r="H348" s="185"/>
      <c r="I348" s="322">
        <f aca="true" t="shared" si="158" ref="I348:I350">I349</f>
        <v>0</v>
      </c>
      <c r="J348" s="322">
        <f aca="true" t="shared" si="159" ref="J348:J350">J349</f>
        <v>0</v>
      </c>
      <c r="K348" s="322">
        <f aca="true" t="shared" si="160" ref="K348:K350">K349</f>
        <v>0</v>
      </c>
    </row>
    <row r="349" spans="2:11" ht="12.75" customHeight="1" hidden="1">
      <c r="B349" s="184" t="s">
        <v>289</v>
      </c>
      <c r="C349" s="329"/>
      <c r="D349" s="185" t="s">
        <v>212</v>
      </c>
      <c r="E349" s="185" t="s">
        <v>216</v>
      </c>
      <c r="F349" s="186" t="s">
        <v>409</v>
      </c>
      <c r="G349" s="185" t="s">
        <v>290</v>
      </c>
      <c r="H349" s="185"/>
      <c r="I349" s="322">
        <f t="shared" si="158"/>
        <v>0</v>
      </c>
      <c r="J349" s="322">
        <f t="shared" si="159"/>
        <v>0</v>
      </c>
      <c r="K349" s="322">
        <f t="shared" si="160"/>
        <v>0</v>
      </c>
    </row>
    <row r="350" spans="2:11" ht="17.25" customHeight="1" hidden="1">
      <c r="B350" s="184" t="s">
        <v>291</v>
      </c>
      <c r="C350" s="329"/>
      <c r="D350" s="185" t="s">
        <v>212</v>
      </c>
      <c r="E350" s="185" t="s">
        <v>216</v>
      </c>
      <c r="F350" s="186" t="s">
        <v>409</v>
      </c>
      <c r="G350" s="185" t="s">
        <v>292</v>
      </c>
      <c r="H350" s="185"/>
      <c r="I350" s="322">
        <f t="shared" si="158"/>
        <v>0</v>
      </c>
      <c r="J350" s="322">
        <f t="shared" si="159"/>
        <v>0</v>
      </c>
      <c r="K350" s="322">
        <f t="shared" si="160"/>
        <v>0</v>
      </c>
    </row>
    <row r="351" spans="2:11" ht="15" customHeight="1" hidden="1">
      <c r="B351" s="187" t="s">
        <v>273</v>
      </c>
      <c r="C351" s="329"/>
      <c r="D351" s="185" t="s">
        <v>212</v>
      </c>
      <c r="E351" s="185" t="s">
        <v>216</v>
      </c>
      <c r="F351" s="186" t="s">
        <v>409</v>
      </c>
      <c r="G351" s="185" t="s">
        <v>292</v>
      </c>
      <c r="H351" s="185" t="s">
        <v>297</v>
      </c>
      <c r="I351" s="322"/>
      <c r="J351" s="322"/>
      <c r="K351" s="322"/>
    </row>
    <row r="352" spans="2:11" ht="28.5" customHeight="1" hidden="1">
      <c r="B352" s="343" t="s">
        <v>412</v>
      </c>
      <c r="C352" s="335"/>
      <c r="D352" s="185" t="s">
        <v>212</v>
      </c>
      <c r="E352" s="185" t="s">
        <v>216</v>
      </c>
      <c r="F352" s="186" t="s">
        <v>413</v>
      </c>
      <c r="G352" s="185"/>
      <c r="H352" s="185"/>
      <c r="I352" s="322">
        <f aca="true" t="shared" si="161" ref="I352:I354">I353</f>
        <v>0</v>
      </c>
      <c r="J352" s="322">
        <f aca="true" t="shared" si="162" ref="J352:J354">J353</f>
        <v>0</v>
      </c>
      <c r="K352" s="322">
        <f aca="true" t="shared" si="163" ref="K352:K354">K353</f>
        <v>0</v>
      </c>
    </row>
    <row r="353" spans="2:11" ht="12.75" customHeight="1" hidden="1">
      <c r="B353" s="184" t="s">
        <v>289</v>
      </c>
      <c r="C353" s="335"/>
      <c r="D353" s="185" t="s">
        <v>212</v>
      </c>
      <c r="E353" s="185" t="s">
        <v>216</v>
      </c>
      <c r="F353" s="186" t="s">
        <v>413</v>
      </c>
      <c r="G353" s="185" t="s">
        <v>290</v>
      </c>
      <c r="H353" s="185"/>
      <c r="I353" s="322">
        <f t="shared" si="161"/>
        <v>0</v>
      </c>
      <c r="J353" s="322">
        <f t="shared" si="162"/>
        <v>0</v>
      </c>
      <c r="K353" s="322">
        <f t="shared" si="163"/>
        <v>0</v>
      </c>
    </row>
    <row r="354" spans="2:11" ht="14.25" customHeight="1" hidden="1">
      <c r="B354" s="184" t="s">
        <v>291</v>
      </c>
      <c r="C354" s="335"/>
      <c r="D354" s="185" t="s">
        <v>212</v>
      </c>
      <c r="E354" s="185" t="s">
        <v>216</v>
      </c>
      <c r="F354" s="186" t="s">
        <v>413</v>
      </c>
      <c r="G354" s="185" t="s">
        <v>292</v>
      </c>
      <c r="H354" s="185"/>
      <c r="I354" s="322">
        <f t="shared" si="161"/>
        <v>0</v>
      </c>
      <c r="J354" s="322">
        <f t="shared" si="162"/>
        <v>0</v>
      </c>
      <c r="K354" s="322">
        <f t="shared" si="163"/>
        <v>0</v>
      </c>
    </row>
    <row r="355" spans="2:11" ht="16.5" customHeight="1" hidden="1">
      <c r="B355" s="187" t="s">
        <v>273</v>
      </c>
      <c r="C355" s="335"/>
      <c r="D355" s="185" t="s">
        <v>212</v>
      </c>
      <c r="E355" s="185" t="s">
        <v>216</v>
      </c>
      <c r="F355" s="186" t="s">
        <v>413</v>
      </c>
      <c r="G355" s="185" t="s">
        <v>292</v>
      </c>
      <c r="H355" s="185" t="s">
        <v>297</v>
      </c>
      <c r="I355" s="322"/>
      <c r="J355" s="322"/>
      <c r="K355" s="322"/>
    </row>
    <row r="356" spans="2:11" ht="28.5">
      <c r="B356" s="201" t="s">
        <v>414</v>
      </c>
      <c r="C356" s="335"/>
      <c r="D356" s="185" t="s">
        <v>212</v>
      </c>
      <c r="E356" s="185" t="s">
        <v>216</v>
      </c>
      <c r="F356" s="226" t="s">
        <v>415</v>
      </c>
      <c r="G356" s="227"/>
      <c r="H356" s="185"/>
      <c r="I356" s="322">
        <f aca="true" t="shared" si="164" ref="I356:I357">I357</f>
        <v>9926.9</v>
      </c>
      <c r="J356" s="322">
        <f aca="true" t="shared" si="165" ref="J356:J357">J357</f>
        <v>20010.9</v>
      </c>
      <c r="K356" s="322"/>
    </row>
    <row r="357" spans="2:11" ht="16.5" customHeight="1">
      <c r="B357" s="228" t="s">
        <v>416</v>
      </c>
      <c r="C357" s="335"/>
      <c r="D357" s="185" t="s">
        <v>212</v>
      </c>
      <c r="E357" s="185" t="s">
        <v>216</v>
      </c>
      <c r="F357" s="226" t="s">
        <v>415</v>
      </c>
      <c r="G357" s="227" t="s">
        <v>391</v>
      </c>
      <c r="H357" s="185"/>
      <c r="I357" s="322">
        <f t="shared" si="164"/>
        <v>9926.9</v>
      </c>
      <c r="J357" s="322">
        <f t="shared" si="165"/>
        <v>20010.9</v>
      </c>
      <c r="K357" s="322"/>
    </row>
    <row r="358" spans="2:11" ht="16.5" customHeight="1">
      <c r="B358" s="228" t="s">
        <v>392</v>
      </c>
      <c r="C358" s="335"/>
      <c r="D358" s="185" t="s">
        <v>212</v>
      </c>
      <c r="E358" s="185" t="s">
        <v>216</v>
      </c>
      <c r="F358" s="226" t="s">
        <v>415</v>
      </c>
      <c r="G358" s="227" t="s">
        <v>393</v>
      </c>
      <c r="H358" s="185"/>
      <c r="I358" s="322">
        <f>I359+I360</f>
        <v>9926.9</v>
      </c>
      <c r="J358" s="322">
        <f>J359+J360</f>
        <v>20010.9</v>
      </c>
      <c r="K358" s="322"/>
    </row>
    <row r="359" spans="2:11" ht="16.5" customHeight="1">
      <c r="B359" s="229" t="s">
        <v>273</v>
      </c>
      <c r="C359" s="335"/>
      <c r="D359" s="185" t="s">
        <v>212</v>
      </c>
      <c r="E359" s="185" t="s">
        <v>216</v>
      </c>
      <c r="F359" s="226" t="s">
        <v>417</v>
      </c>
      <c r="G359" s="227" t="s">
        <v>393</v>
      </c>
      <c r="H359" s="185" t="s">
        <v>297</v>
      </c>
      <c r="I359" s="322">
        <v>642.9</v>
      </c>
      <c r="J359" s="322">
        <v>1294.9</v>
      </c>
      <c r="K359" s="322"/>
    </row>
    <row r="360" spans="2:11" ht="16.5" customHeight="1">
      <c r="B360" s="230" t="s">
        <v>274</v>
      </c>
      <c r="C360" s="335"/>
      <c r="D360" s="185" t="s">
        <v>212</v>
      </c>
      <c r="E360" s="185" t="s">
        <v>216</v>
      </c>
      <c r="F360" s="170" t="s">
        <v>418</v>
      </c>
      <c r="G360" s="231" t="s">
        <v>393</v>
      </c>
      <c r="H360" s="185" t="s">
        <v>333</v>
      </c>
      <c r="I360" s="322">
        <v>9284</v>
      </c>
      <c r="J360" s="322">
        <v>18716</v>
      </c>
      <c r="K360" s="322"/>
    </row>
    <row r="361" spans="2:11" ht="15" customHeight="1">
      <c r="B361" s="381" t="s">
        <v>217</v>
      </c>
      <c r="C361" s="329"/>
      <c r="D361" s="327" t="s">
        <v>212</v>
      </c>
      <c r="E361" s="327" t="s">
        <v>218</v>
      </c>
      <c r="F361" s="93"/>
      <c r="G361" s="185"/>
      <c r="H361" s="185"/>
      <c r="I361" s="382">
        <f>I379+I398+I362+I384</f>
        <v>1559.7</v>
      </c>
      <c r="J361" s="382">
        <f>J379+J398+J362+J384</f>
        <v>10.3</v>
      </c>
      <c r="K361" s="382">
        <f>K379+K398+K362+K384</f>
        <v>0</v>
      </c>
    </row>
    <row r="362" spans="2:11" ht="27.75" customHeight="1">
      <c r="B362" s="383" t="s">
        <v>431</v>
      </c>
      <c r="C362" s="329"/>
      <c r="D362" s="324" t="s">
        <v>212</v>
      </c>
      <c r="E362" s="324" t="s">
        <v>218</v>
      </c>
      <c r="F362" s="384" t="s">
        <v>624</v>
      </c>
      <c r="G362" s="324"/>
      <c r="H362" s="324"/>
      <c r="I362" s="316">
        <f>I374+I367+I363</f>
        <v>1494.7</v>
      </c>
      <c r="J362" s="316">
        <f>J374+J367</f>
        <v>0</v>
      </c>
      <c r="K362" s="316">
        <f>K374+K367</f>
        <v>0</v>
      </c>
    </row>
    <row r="363" spans="2:11" ht="15.75" customHeight="1">
      <c r="B363" s="359" t="s">
        <v>301</v>
      </c>
      <c r="C363" s="329"/>
      <c r="D363" s="185" t="s">
        <v>212</v>
      </c>
      <c r="E363" s="185" t="s">
        <v>218</v>
      </c>
      <c r="F363" s="93" t="s">
        <v>625</v>
      </c>
      <c r="G363" s="185"/>
      <c r="H363" s="185"/>
      <c r="I363" s="322">
        <f aca="true" t="shared" si="166" ref="I363:I365">I364</f>
        <v>1494.7</v>
      </c>
      <c r="J363" s="322">
        <f aca="true" t="shared" si="167" ref="J363:J365">J364</f>
        <v>0</v>
      </c>
      <c r="K363" s="322">
        <f aca="true" t="shared" si="168" ref="K363:K365">K364</f>
        <v>0</v>
      </c>
    </row>
    <row r="364" spans="2:11" ht="15.75" customHeight="1">
      <c r="B364" s="184" t="s">
        <v>289</v>
      </c>
      <c r="C364" s="329"/>
      <c r="D364" s="185" t="s">
        <v>212</v>
      </c>
      <c r="E364" s="185" t="s">
        <v>218</v>
      </c>
      <c r="F364" s="93" t="s">
        <v>625</v>
      </c>
      <c r="G364" s="185" t="s">
        <v>290</v>
      </c>
      <c r="H364" s="185"/>
      <c r="I364" s="322">
        <f t="shared" si="166"/>
        <v>1494.7</v>
      </c>
      <c r="J364" s="322">
        <f t="shared" si="167"/>
        <v>0</v>
      </c>
      <c r="K364" s="322">
        <f t="shared" si="168"/>
        <v>0</v>
      </c>
    </row>
    <row r="365" spans="2:11" ht="15.75" customHeight="1">
      <c r="B365" s="184" t="s">
        <v>291</v>
      </c>
      <c r="C365" s="329"/>
      <c r="D365" s="185" t="s">
        <v>212</v>
      </c>
      <c r="E365" s="185" t="s">
        <v>218</v>
      </c>
      <c r="F365" s="93" t="s">
        <v>625</v>
      </c>
      <c r="G365" s="185" t="s">
        <v>292</v>
      </c>
      <c r="H365" s="185"/>
      <c r="I365" s="322">
        <f t="shared" si="166"/>
        <v>1494.7</v>
      </c>
      <c r="J365" s="322">
        <f t="shared" si="167"/>
        <v>0</v>
      </c>
      <c r="K365" s="322">
        <f t="shared" si="168"/>
        <v>0</v>
      </c>
    </row>
    <row r="366" spans="2:11" ht="15.75" customHeight="1">
      <c r="B366" s="187" t="s">
        <v>274</v>
      </c>
      <c r="C366" s="329"/>
      <c r="D366" s="185" t="s">
        <v>212</v>
      </c>
      <c r="E366" s="185" t="s">
        <v>218</v>
      </c>
      <c r="F366" s="93" t="s">
        <v>625</v>
      </c>
      <c r="G366" s="185" t="s">
        <v>292</v>
      </c>
      <c r="H366" s="185" t="s">
        <v>333</v>
      </c>
      <c r="I366" s="322">
        <v>1494.7</v>
      </c>
      <c r="J366" s="322"/>
      <c r="K366" s="322"/>
    </row>
    <row r="367" spans="2:11" ht="15.75" customHeight="1" hidden="1">
      <c r="B367" s="359" t="s">
        <v>301</v>
      </c>
      <c r="C367" s="329"/>
      <c r="D367" s="185" t="s">
        <v>212</v>
      </c>
      <c r="E367" s="185" t="s">
        <v>218</v>
      </c>
      <c r="F367" s="93" t="s">
        <v>434</v>
      </c>
      <c r="G367" s="185"/>
      <c r="H367" s="185"/>
      <c r="I367" s="322">
        <f>I368+I371</f>
        <v>0</v>
      </c>
      <c r="J367" s="322">
        <f>J368+J371</f>
        <v>0</v>
      </c>
      <c r="K367" s="322">
        <f>K368+K371</f>
        <v>0</v>
      </c>
    </row>
    <row r="368" spans="2:11" ht="15.75" customHeight="1" hidden="1">
      <c r="B368" s="184" t="s">
        <v>289</v>
      </c>
      <c r="C368" s="329"/>
      <c r="D368" s="185" t="s">
        <v>212</v>
      </c>
      <c r="E368" s="185" t="s">
        <v>218</v>
      </c>
      <c r="F368" s="93" t="s">
        <v>434</v>
      </c>
      <c r="G368" s="185" t="s">
        <v>290</v>
      </c>
      <c r="H368" s="185"/>
      <c r="I368" s="322">
        <f aca="true" t="shared" si="169" ref="I368:I369">I369</f>
        <v>0</v>
      </c>
      <c r="J368" s="322">
        <f aca="true" t="shared" si="170" ref="J368:J369">J369</f>
        <v>0</v>
      </c>
      <c r="K368" s="322">
        <f aca="true" t="shared" si="171" ref="K368:K369">K369</f>
        <v>0</v>
      </c>
    </row>
    <row r="369" spans="2:11" ht="15.75" customHeight="1" hidden="1">
      <c r="B369" s="184" t="s">
        <v>291</v>
      </c>
      <c r="C369" s="329"/>
      <c r="D369" s="185" t="s">
        <v>212</v>
      </c>
      <c r="E369" s="185" t="s">
        <v>218</v>
      </c>
      <c r="F369" s="93" t="s">
        <v>434</v>
      </c>
      <c r="G369" s="185" t="s">
        <v>292</v>
      </c>
      <c r="H369" s="185"/>
      <c r="I369" s="322">
        <f t="shared" si="169"/>
        <v>0</v>
      </c>
      <c r="J369" s="322">
        <f t="shared" si="170"/>
        <v>0</v>
      </c>
      <c r="K369" s="322">
        <f t="shared" si="171"/>
        <v>0</v>
      </c>
    </row>
    <row r="370" spans="2:11" ht="15.75" customHeight="1" hidden="1">
      <c r="B370" s="187" t="s">
        <v>273</v>
      </c>
      <c r="C370" s="329"/>
      <c r="D370" s="185" t="s">
        <v>212</v>
      </c>
      <c r="E370" s="185" t="s">
        <v>218</v>
      </c>
      <c r="F370" s="93" t="s">
        <v>434</v>
      </c>
      <c r="G370" s="185" t="s">
        <v>292</v>
      </c>
      <c r="H370" s="185" t="s">
        <v>297</v>
      </c>
      <c r="I370" s="322"/>
      <c r="J370" s="322"/>
      <c r="K370" s="322"/>
    </row>
    <row r="371" spans="2:11" ht="15.75" customHeight="1" hidden="1">
      <c r="B371" s="184" t="s">
        <v>293</v>
      </c>
      <c r="C371" s="329"/>
      <c r="D371" s="185" t="s">
        <v>212</v>
      </c>
      <c r="E371" s="185" t="s">
        <v>218</v>
      </c>
      <c r="F371" s="93" t="s">
        <v>434</v>
      </c>
      <c r="G371" s="185" t="s">
        <v>294</v>
      </c>
      <c r="H371" s="185"/>
      <c r="I371" s="322">
        <f aca="true" t="shared" si="172" ref="I371:I372">I372</f>
        <v>0</v>
      </c>
      <c r="J371" s="322">
        <f aca="true" t="shared" si="173" ref="J371:J372">J372</f>
        <v>0</v>
      </c>
      <c r="K371" s="322">
        <f aca="true" t="shared" si="174" ref="K371:K372">K372</f>
        <v>0</v>
      </c>
    </row>
    <row r="372" spans="2:11" ht="15.75" customHeight="1" hidden="1">
      <c r="B372" s="366" t="s">
        <v>345</v>
      </c>
      <c r="C372" s="329"/>
      <c r="D372" s="185" t="s">
        <v>212</v>
      </c>
      <c r="E372" s="185" t="s">
        <v>218</v>
      </c>
      <c r="F372" s="93" t="s">
        <v>434</v>
      </c>
      <c r="G372" s="185" t="s">
        <v>346</v>
      </c>
      <c r="H372" s="185"/>
      <c r="I372" s="322">
        <f t="shared" si="172"/>
        <v>0</v>
      </c>
      <c r="J372" s="322">
        <f t="shared" si="173"/>
        <v>0</v>
      </c>
      <c r="K372" s="322">
        <f t="shared" si="174"/>
        <v>0</v>
      </c>
    </row>
    <row r="373" spans="2:11" ht="15.75" customHeight="1" hidden="1">
      <c r="B373" s="187" t="s">
        <v>273</v>
      </c>
      <c r="C373" s="329"/>
      <c r="D373" s="185" t="s">
        <v>212</v>
      </c>
      <c r="E373" s="185" t="s">
        <v>218</v>
      </c>
      <c r="F373" s="93" t="s">
        <v>434</v>
      </c>
      <c r="G373" s="185" t="s">
        <v>346</v>
      </c>
      <c r="H373" s="185" t="s">
        <v>297</v>
      </c>
      <c r="I373" s="322"/>
      <c r="J373" s="322"/>
      <c r="K373" s="322"/>
    </row>
    <row r="374" spans="2:11" ht="15.75" customHeight="1" hidden="1">
      <c r="B374" s="359" t="s">
        <v>301</v>
      </c>
      <c r="C374" s="329"/>
      <c r="D374" s="185" t="s">
        <v>212</v>
      </c>
      <c r="E374" s="185" t="s">
        <v>218</v>
      </c>
      <c r="F374" s="93" t="s">
        <v>435</v>
      </c>
      <c r="G374" s="185"/>
      <c r="H374" s="185"/>
      <c r="I374" s="322">
        <f aca="true" t="shared" si="175" ref="I374:I375">I375</f>
        <v>0</v>
      </c>
      <c r="J374" s="322">
        <f aca="true" t="shared" si="176" ref="J374:J375">J375</f>
        <v>0</v>
      </c>
      <c r="K374" s="322">
        <f aca="true" t="shared" si="177" ref="K374:K375">K375</f>
        <v>0</v>
      </c>
    </row>
    <row r="375" spans="2:11" ht="15.75" customHeight="1" hidden="1">
      <c r="B375" s="184" t="s">
        <v>289</v>
      </c>
      <c r="C375" s="329"/>
      <c r="D375" s="185" t="s">
        <v>212</v>
      </c>
      <c r="E375" s="185" t="s">
        <v>218</v>
      </c>
      <c r="F375" s="93" t="s">
        <v>435</v>
      </c>
      <c r="G375" s="185" t="s">
        <v>290</v>
      </c>
      <c r="H375" s="185"/>
      <c r="I375" s="322">
        <f t="shared" si="175"/>
        <v>0</v>
      </c>
      <c r="J375" s="322">
        <f t="shared" si="176"/>
        <v>0</v>
      </c>
      <c r="K375" s="322">
        <f t="shared" si="177"/>
        <v>0</v>
      </c>
    </row>
    <row r="376" spans="2:11" ht="15.75" customHeight="1" hidden="1">
      <c r="B376" s="184" t="s">
        <v>291</v>
      </c>
      <c r="C376" s="329"/>
      <c r="D376" s="185" t="s">
        <v>212</v>
      </c>
      <c r="E376" s="185" t="s">
        <v>218</v>
      </c>
      <c r="F376" s="93" t="s">
        <v>435</v>
      </c>
      <c r="G376" s="185" t="s">
        <v>292</v>
      </c>
      <c r="H376" s="185"/>
      <c r="I376" s="322">
        <f>I377+I378</f>
        <v>0</v>
      </c>
      <c r="J376" s="322">
        <f>J377+J378</f>
        <v>0</v>
      </c>
      <c r="K376" s="322">
        <f>K377+K378</f>
        <v>0</v>
      </c>
    </row>
    <row r="377" spans="2:11" ht="15.75" customHeight="1" hidden="1">
      <c r="B377" s="187" t="s">
        <v>273</v>
      </c>
      <c r="C377" s="329"/>
      <c r="D377" s="185" t="s">
        <v>212</v>
      </c>
      <c r="E377" s="185" t="s">
        <v>218</v>
      </c>
      <c r="F377" s="93" t="s">
        <v>435</v>
      </c>
      <c r="G377" s="185" t="s">
        <v>292</v>
      </c>
      <c r="H377" s="185" t="s">
        <v>297</v>
      </c>
      <c r="I377" s="322"/>
      <c r="J377" s="322"/>
      <c r="K377" s="322"/>
    </row>
    <row r="378" spans="2:11" ht="15.75" customHeight="1" hidden="1">
      <c r="B378" s="187" t="s">
        <v>274</v>
      </c>
      <c r="C378" s="329"/>
      <c r="D378" s="185" t="s">
        <v>212</v>
      </c>
      <c r="E378" s="185" t="s">
        <v>218</v>
      </c>
      <c r="F378" s="93" t="s">
        <v>435</v>
      </c>
      <c r="G378" s="185" t="s">
        <v>292</v>
      </c>
      <c r="H378" s="185" t="s">
        <v>333</v>
      </c>
      <c r="I378" s="322"/>
      <c r="J378" s="322"/>
      <c r="K378" s="322"/>
    </row>
    <row r="379" spans="2:11" ht="15.75" customHeight="1">
      <c r="B379" s="364" t="s">
        <v>277</v>
      </c>
      <c r="C379" s="329"/>
      <c r="D379" s="185" t="s">
        <v>212</v>
      </c>
      <c r="E379" s="185" t="s">
        <v>218</v>
      </c>
      <c r="F379" s="93" t="s">
        <v>278</v>
      </c>
      <c r="G379" s="185"/>
      <c r="H379" s="185"/>
      <c r="I379" s="322">
        <f aca="true" t="shared" si="178" ref="I379:I382">I380</f>
        <v>65</v>
      </c>
      <c r="J379" s="322">
        <f aca="true" t="shared" si="179" ref="J379:J382">J380</f>
        <v>0</v>
      </c>
      <c r="K379" s="322">
        <f aca="true" t="shared" si="180" ref="K379:K382">K380</f>
        <v>0</v>
      </c>
    </row>
    <row r="380" spans="2:11" ht="15.75" customHeight="1">
      <c r="B380" s="364" t="s">
        <v>217</v>
      </c>
      <c r="C380" s="329"/>
      <c r="D380" s="185" t="s">
        <v>212</v>
      </c>
      <c r="E380" s="185" t="s">
        <v>218</v>
      </c>
      <c r="F380" s="93">
        <v>86000072420</v>
      </c>
      <c r="G380" s="185"/>
      <c r="H380" s="185"/>
      <c r="I380" s="322">
        <f t="shared" si="178"/>
        <v>65</v>
      </c>
      <c r="J380" s="322">
        <f t="shared" si="179"/>
        <v>0</v>
      </c>
      <c r="K380" s="322">
        <f t="shared" si="180"/>
        <v>0</v>
      </c>
    </row>
    <row r="381" spans="2:11" ht="15.75" customHeight="1">
      <c r="B381" s="184" t="s">
        <v>289</v>
      </c>
      <c r="C381" s="329"/>
      <c r="D381" s="185" t="s">
        <v>212</v>
      </c>
      <c r="E381" s="185" t="s">
        <v>218</v>
      </c>
      <c r="F381" s="93">
        <v>86000072420</v>
      </c>
      <c r="G381" s="185" t="s">
        <v>290</v>
      </c>
      <c r="H381" s="185"/>
      <c r="I381" s="322">
        <f t="shared" si="178"/>
        <v>65</v>
      </c>
      <c r="J381" s="322">
        <f t="shared" si="179"/>
        <v>0</v>
      </c>
      <c r="K381" s="322">
        <f t="shared" si="180"/>
        <v>0</v>
      </c>
    </row>
    <row r="382" spans="2:11" ht="15.75" customHeight="1">
      <c r="B382" s="184" t="s">
        <v>291</v>
      </c>
      <c r="C382" s="329"/>
      <c r="D382" s="185" t="s">
        <v>212</v>
      </c>
      <c r="E382" s="185" t="s">
        <v>218</v>
      </c>
      <c r="F382" s="93">
        <v>86000072420</v>
      </c>
      <c r="G382" s="185" t="s">
        <v>292</v>
      </c>
      <c r="H382" s="185"/>
      <c r="I382" s="322">
        <f t="shared" si="178"/>
        <v>65</v>
      </c>
      <c r="J382" s="322">
        <f t="shared" si="179"/>
        <v>0</v>
      </c>
      <c r="K382" s="322">
        <f t="shared" si="180"/>
        <v>0</v>
      </c>
    </row>
    <row r="383" spans="2:11" ht="15.75" customHeight="1">
      <c r="B383" s="187" t="s">
        <v>273</v>
      </c>
      <c r="C383" s="329"/>
      <c r="D383" s="185" t="s">
        <v>212</v>
      </c>
      <c r="E383" s="185" t="s">
        <v>218</v>
      </c>
      <c r="F383" s="93">
        <v>86000072420</v>
      </c>
      <c r="G383" s="185" t="s">
        <v>292</v>
      </c>
      <c r="H383" s="185" t="s">
        <v>297</v>
      </c>
      <c r="I383" s="322">
        <v>65</v>
      </c>
      <c r="J383" s="322"/>
      <c r="K383" s="322"/>
    </row>
    <row r="384" spans="2:11" ht="28.5" customHeight="1">
      <c r="B384" s="383" t="s">
        <v>423</v>
      </c>
      <c r="C384" s="329"/>
      <c r="D384" s="324" t="s">
        <v>212</v>
      </c>
      <c r="E384" s="324" t="s">
        <v>218</v>
      </c>
      <c r="F384" s="384" t="s">
        <v>424</v>
      </c>
      <c r="G384" s="324"/>
      <c r="H384" s="324"/>
      <c r="I384" s="316">
        <f>I385</f>
        <v>0</v>
      </c>
      <c r="J384" s="316">
        <f>J385</f>
        <v>10.3</v>
      </c>
      <c r="K384" s="316">
        <f>K385</f>
        <v>0</v>
      </c>
    </row>
    <row r="385" spans="2:11" ht="15.75" customHeight="1">
      <c r="B385" s="385" t="s">
        <v>425</v>
      </c>
      <c r="C385" s="329"/>
      <c r="D385" s="185" t="s">
        <v>212</v>
      </c>
      <c r="E385" s="185" t="s">
        <v>218</v>
      </c>
      <c r="F385" s="93" t="s">
        <v>426</v>
      </c>
      <c r="G385" s="185"/>
      <c r="H385" s="185"/>
      <c r="I385" s="322">
        <f>I386+I392</f>
        <v>0</v>
      </c>
      <c r="J385" s="322">
        <f>J386+J392</f>
        <v>10.3</v>
      </c>
      <c r="K385" s="322">
        <f>K386+K392</f>
        <v>0</v>
      </c>
    </row>
    <row r="386" spans="2:11" ht="15.75" customHeight="1">
      <c r="B386" s="386" t="s">
        <v>427</v>
      </c>
      <c r="C386" s="329"/>
      <c r="D386" s="185" t="s">
        <v>212</v>
      </c>
      <c r="E386" s="185" t="s">
        <v>218</v>
      </c>
      <c r="F386" s="93" t="s">
        <v>428</v>
      </c>
      <c r="G386" s="185"/>
      <c r="H386" s="185"/>
      <c r="I386" s="322">
        <f aca="true" t="shared" si="181" ref="I386:I387">I387</f>
        <v>0</v>
      </c>
      <c r="J386" s="322">
        <f aca="true" t="shared" si="182" ref="J386:J387">J387</f>
        <v>3</v>
      </c>
      <c r="K386" s="322">
        <f aca="true" t="shared" si="183" ref="K386:K387">K387</f>
        <v>0</v>
      </c>
    </row>
    <row r="387" spans="2:11" ht="15.75" customHeight="1">
      <c r="B387" s="184" t="s">
        <v>289</v>
      </c>
      <c r="C387" s="329"/>
      <c r="D387" s="185" t="s">
        <v>212</v>
      </c>
      <c r="E387" s="185" t="s">
        <v>218</v>
      </c>
      <c r="F387" s="93" t="s">
        <v>428</v>
      </c>
      <c r="G387" s="185" t="s">
        <v>290</v>
      </c>
      <c r="H387" s="185"/>
      <c r="I387" s="322">
        <f t="shared" si="181"/>
        <v>0</v>
      </c>
      <c r="J387" s="322">
        <f t="shared" si="182"/>
        <v>3</v>
      </c>
      <c r="K387" s="322">
        <f t="shared" si="183"/>
        <v>0</v>
      </c>
    </row>
    <row r="388" spans="2:11" ht="15.75" customHeight="1">
      <c r="B388" s="184" t="s">
        <v>291</v>
      </c>
      <c r="C388" s="329"/>
      <c r="D388" s="185" t="s">
        <v>212</v>
      </c>
      <c r="E388" s="185" t="s">
        <v>218</v>
      </c>
      <c r="F388" s="93" t="s">
        <v>428</v>
      </c>
      <c r="G388" s="185" t="s">
        <v>292</v>
      </c>
      <c r="H388" s="185"/>
      <c r="I388" s="322">
        <f>I389+I390+I391</f>
        <v>0</v>
      </c>
      <c r="J388" s="322">
        <f>J389+J390+J391</f>
        <v>3</v>
      </c>
      <c r="K388" s="322">
        <f>K389+K390+K391</f>
        <v>0</v>
      </c>
    </row>
    <row r="389" spans="2:11" ht="15.75" customHeight="1">
      <c r="B389" s="187" t="s">
        <v>273</v>
      </c>
      <c r="C389" s="329"/>
      <c r="D389" s="185" t="s">
        <v>212</v>
      </c>
      <c r="E389" s="185" t="s">
        <v>218</v>
      </c>
      <c r="F389" s="93" t="s">
        <v>428</v>
      </c>
      <c r="G389" s="185" t="s">
        <v>292</v>
      </c>
      <c r="H389" s="185" t="s">
        <v>297</v>
      </c>
      <c r="I389" s="322"/>
      <c r="J389" s="322">
        <v>3</v>
      </c>
      <c r="K389" s="322"/>
    </row>
    <row r="390" spans="2:11" ht="15.75" customHeight="1" hidden="1">
      <c r="B390" s="187" t="s">
        <v>274</v>
      </c>
      <c r="C390" s="329"/>
      <c r="D390" s="185" t="s">
        <v>212</v>
      </c>
      <c r="E390" s="185" t="s">
        <v>218</v>
      </c>
      <c r="F390" s="93" t="s">
        <v>428</v>
      </c>
      <c r="G390" s="185" t="s">
        <v>292</v>
      </c>
      <c r="H390" s="185" t="s">
        <v>333</v>
      </c>
      <c r="I390" s="322"/>
      <c r="J390" s="322"/>
      <c r="K390" s="322"/>
    </row>
    <row r="391" spans="2:11" ht="15.75" customHeight="1" hidden="1">
      <c r="B391" s="187" t="s">
        <v>275</v>
      </c>
      <c r="C391" s="329"/>
      <c r="D391" s="185" t="s">
        <v>212</v>
      </c>
      <c r="E391" s="185" t="s">
        <v>218</v>
      </c>
      <c r="F391" s="93" t="s">
        <v>428</v>
      </c>
      <c r="G391" s="185" t="s">
        <v>292</v>
      </c>
      <c r="H391" s="185" t="s">
        <v>307</v>
      </c>
      <c r="I391" s="322"/>
      <c r="J391" s="322"/>
      <c r="K391" s="322"/>
    </row>
    <row r="392" spans="2:11" ht="15.75" customHeight="1">
      <c r="B392" s="386" t="s">
        <v>429</v>
      </c>
      <c r="C392" s="329"/>
      <c r="D392" s="185" t="s">
        <v>212</v>
      </c>
      <c r="E392" s="185" t="s">
        <v>218</v>
      </c>
      <c r="F392" s="93" t="s">
        <v>430</v>
      </c>
      <c r="G392" s="185"/>
      <c r="H392" s="185"/>
      <c r="I392" s="322">
        <f aca="true" t="shared" si="184" ref="I392:I393">I393</f>
        <v>0</v>
      </c>
      <c r="J392" s="322">
        <f aca="true" t="shared" si="185" ref="J392:J393">J393</f>
        <v>7.3</v>
      </c>
      <c r="K392" s="322">
        <f aca="true" t="shared" si="186" ref="K392:K393">K393</f>
        <v>0</v>
      </c>
    </row>
    <row r="393" spans="2:11" ht="15.75" customHeight="1">
      <c r="B393" s="184" t="s">
        <v>289</v>
      </c>
      <c r="C393" s="329"/>
      <c r="D393" s="185" t="s">
        <v>212</v>
      </c>
      <c r="E393" s="185" t="s">
        <v>218</v>
      </c>
      <c r="F393" s="93" t="s">
        <v>430</v>
      </c>
      <c r="G393" s="185" t="s">
        <v>290</v>
      </c>
      <c r="H393" s="185"/>
      <c r="I393" s="322">
        <f t="shared" si="184"/>
        <v>0</v>
      </c>
      <c r="J393" s="322">
        <f t="shared" si="185"/>
        <v>7.3</v>
      </c>
      <c r="K393" s="322">
        <f t="shared" si="186"/>
        <v>0</v>
      </c>
    </row>
    <row r="394" spans="2:11" ht="15.75" customHeight="1">
      <c r="B394" s="184" t="s">
        <v>291</v>
      </c>
      <c r="C394" s="329"/>
      <c r="D394" s="185" t="s">
        <v>212</v>
      </c>
      <c r="E394" s="185" t="s">
        <v>218</v>
      </c>
      <c r="F394" s="93" t="s">
        <v>430</v>
      </c>
      <c r="G394" s="185" t="s">
        <v>292</v>
      </c>
      <c r="H394" s="185"/>
      <c r="I394" s="322">
        <f>I395+I396+I397</f>
        <v>0</v>
      </c>
      <c r="J394" s="322">
        <f>J395+J396+J397</f>
        <v>7.3</v>
      </c>
      <c r="K394" s="322">
        <f>K395+K396+K397</f>
        <v>0</v>
      </c>
    </row>
    <row r="395" spans="2:11" ht="15.75" customHeight="1">
      <c r="B395" s="187" t="s">
        <v>273</v>
      </c>
      <c r="C395" s="329"/>
      <c r="D395" s="185" t="s">
        <v>212</v>
      </c>
      <c r="E395" s="185" t="s">
        <v>218</v>
      </c>
      <c r="F395" s="93" t="s">
        <v>430</v>
      </c>
      <c r="G395" s="185" t="s">
        <v>292</v>
      </c>
      <c r="H395" s="185" t="s">
        <v>297</v>
      </c>
      <c r="I395" s="322"/>
      <c r="J395" s="322">
        <v>7.3</v>
      </c>
      <c r="K395" s="322"/>
    </row>
    <row r="396" spans="2:11" ht="22.5" customHeight="1" hidden="1">
      <c r="B396" s="187" t="s">
        <v>274</v>
      </c>
      <c r="C396" s="329"/>
      <c r="D396" s="185" t="s">
        <v>212</v>
      </c>
      <c r="E396" s="185" t="s">
        <v>218</v>
      </c>
      <c r="F396" s="93" t="s">
        <v>430</v>
      </c>
      <c r="G396" s="185" t="s">
        <v>292</v>
      </c>
      <c r="H396" s="185" t="s">
        <v>333</v>
      </c>
      <c r="I396" s="322"/>
      <c r="J396" s="322"/>
      <c r="K396" s="322"/>
    </row>
    <row r="397" spans="2:11" ht="15.75" customHeight="1" hidden="1">
      <c r="B397" s="187" t="s">
        <v>275</v>
      </c>
      <c r="C397" s="329"/>
      <c r="D397" s="185" t="s">
        <v>212</v>
      </c>
      <c r="E397" s="185" t="s">
        <v>218</v>
      </c>
      <c r="F397" s="93" t="s">
        <v>430</v>
      </c>
      <c r="G397" s="185" t="s">
        <v>292</v>
      </c>
      <c r="H397" s="185" t="s">
        <v>307</v>
      </c>
      <c r="I397" s="322"/>
      <c r="J397" s="322"/>
      <c r="K397" s="322"/>
    </row>
    <row r="398" spans="2:11" ht="40.5" customHeight="1" hidden="1">
      <c r="B398" s="187" t="s">
        <v>419</v>
      </c>
      <c r="C398" s="329"/>
      <c r="D398" s="185" t="s">
        <v>212</v>
      </c>
      <c r="E398" s="185" t="s">
        <v>218</v>
      </c>
      <c r="F398" s="186" t="s">
        <v>420</v>
      </c>
      <c r="G398" s="185"/>
      <c r="H398" s="185"/>
      <c r="I398" s="322">
        <f aca="true" t="shared" si="187" ref="I398:I400">I399</f>
        <v>0</v>
      </c>
      <c r="J398" s="322">
        <f aca="true" t="shared" si="188" ref="J398:J400">J399</f>
        <v>0</v>
      </c>
      <c r="K398" s="322">
        <f aca="true" t="shared" si="189" ref="K398:K400">K399</f>
        <v>0</v>
      </c>
    </row>
    <row r="399" spans="2:11" ht="15.75" customHeight="1" hidden="1">
      <c r="B399" s="184" t="s">
        <v>289</v>
      </c>
      <c r="C399" s="329"/>
      <c r="D399" s="185" t="s">
        <v>212</v>
      </c>
      <c r="E399" s="185" t="s">
        <v>218</v>
      </c>
      <c r="F399" s="186" t="s">
        <v>420</v>
      </c>
      <c r="G399" s="185" t="s">
        <v>290</v>
      </c>
      <c r="H399" s="185"/>
      <c r="I399" s="322">
        <f t="shared" si="187"/>
        <v>0</v>
      </c>
      <c r="J399" s="322">
        <f t="shared" si="188"/>
        <v>0</v>
      </c>
      <c r="K399" s="322">
        <f t="shared" si="189"/>
        <v>0</v>
      </c>
    </row>
    <row r="400" spans="2:11" ht="15.75" customHeight="1" hidden="1">
      <c r="B400" s="184" t="s">
        <v>291</v>
      </c>
      <c r="C400" s="329"/>
      <c r="D400" s="185" t="s">
        <v>212</v>
      </c>
      <c r="E400" s="185" t="s">
        <v>218</v>
      </c>
      <c r="F400" s="186" t="s">
        <v>420</v>
      </c>
      <c r="G400" s="185" t="s">
        <v>292</v>
      </c>
      <c r="H400" s="185"/>
      <c r="I400" s="322">
        <f t="shared" si="187"/>
        <v>0</v>
      </c>
      <c r="J400" s="322">
        <f t="shared" si="188"/>
        <v>0</v>
      </c>
      <c r="K400" s="322">
        <f t="shared" si="189"/>
        <v>0</v>
      </c>
    </row>
    <row r="401" spans="2:11" ht="15.75" customHeight="1" hidden="1">
      <c r="B401" s="184" t="s">
        <v>274</v>
      </c>
      <c r="C401" s="329"/>
      <c r="D401" s="185" t="s">
        <v>212</v>
      </c>
      <c r="E401" s="185" t="s">
        <v>218</v>
      </c>
      <c r="F401" s="186" t="s">
        <v>420</v>
      </c>
      <c r="G401" s="185" t="s">
        <v>292</v>
      </c>
      <c r="H401" s="185" t="s">
        <v>333</v>
      </c>
      <c r="I401" s="322"/>
      <c r="J401" s="322"/>
      <c r="K401" s="322"/>
    </row>
    <row r="402" spans="2:11" ht="15.75" customHeight="1">
      <c r="B402" s="317" t="s">
        <v>243</v>
      </c>
      <c r="C402" s="329"/>
      <c r="D402" s="324" t="s">
        <v>244</v>
      </c>
      <c r="E402" s="324"/>
      <c r="F402" s="360"/>
      <c r="G402" s="315"/>
      <c r="H402" s="324"/>
      <c r="I402" s="316">
        <f>I403+I409+I443+I474</f>
        <v>5555.400000000001</v>
      </c>
      <c r="J402" s="316">
        <f>J403+J409+J443+J474</f>
        <v>4508.1</v>
      </c>
      <c r="K402" s="316">
        <f>K403+K409+K443+K474</f>
        <v>3396.5</v>
      </c>
    </row>
    <row r="403" spans="2:11" ht="12.75" customHeight="1">
      <c r="B403" s="340" t="s">
        <v>245</v>
      </c>
      <c r="C403" s="329"/>
      <c r="D403" s="327" t="s">
        <v>244</v>
      </c>
      <c r="E403" s="327" t="s">
        <v>246</v>
      </c>
      <c r="F403" s="185"/>
      <c r="G403" s="185"/>
      <c r="H403" s="185"/>
      <c r="I403" s="322">
        <f aca="true" t="shared" si="190" ref="I403:I407">I404</f>
        <v>1400</v>
      </c>
      <c r="J403" s="322">
        <f aca="true" t="shared" si="191" ref="J403:J407">J404</f>
        <v>1256.3</v>
      </c>
      <c r="K403" s="322">
        <f aca="true" t="shared" si="192" ref="K403:K407">K404</f>
        <v>854.7</v>
      </c>
    </row>
    <row r="404" spans="2:11" ht="12.75" customHeight="1">
      <c r="B404" s="184" t="s">
        <v>277</v>
      </c>
      <c r="C404" s="329"/>
      <c r="D404" s="185" t="s">
        <v>244</v>
      </c>
      <c r="E404" s="185" t="s">
        <v>246</v>
      </c>
      <c r="F404" s="185" t="s">
        <v>278</v>
      </c>
      <c r="G404" s="185"/>
      <c r="H404" s="185"/>
      <c r="I404" s="322">
        <f t="shared" si="190"/>
        <v>1400</v>
      </c>
      <c r="J404" s="322">
        <f t="shared" si="191"/>
        <v>1256.3</v>
      </c>
      <c r="K404" s="322">
        <f t="shared" si="192"/>
        <v>854.7</v>
      </c>
    </row>
    <row r="405" spans="2:11" ht="27.75" customHeight="1">
      <c r="B405" s="331" t="s">
        <v>174</v>
      </c>
      <c r="C405" s="329"/>
      <c r="D405" s="185" t="s">
        <v>244</v>
      </c>
      <c r="E405" s="185" t="s">
        <v>246</v>
      </c>
      <c r="F405" s="186" t="s">
        <v>558</v>
      </c>
      <c r="G405" s="185"/>
      <c r="H405" s="185"/>
      <c r="I405" s="322">
        <f t="shared" si="190"/>
        <v>1400</v>
      </c>
      <c r="J405" s="322">
        <f t="shared" si="191"/>
        <v>1256.3</v>
      </c>
      <c r="K405" s="322">
        <f t="shared" si="192"/>
        <v>854.7</v>
      </c>
    </row>
    <row r="406" spans="2:11" ht="12.75" customHeight="1">
      <c r="B406" s="187" t="s">
        <v>321</v>
      </c>
      <c r="C406" s="329"/>
      <c r="D406" s="185" t="s">
        <v>244</v>
      </c>
      <c r="E406" s="185" t="s">
        <v>246</v>
      </c>
      <c r="F406" s="186" t="s">
        <v>558</v>
      </c>
      <c r="G406" s="185" t="s">
        <v>320</v>
      </c>
      <c r="H406" s="185"/>
      <c r="I406" s="322">
        <f t="shared" si="190"/>
        <v>1400</v>
      </c>
      <c r="J406" s="322">
        <f t="shared" si="191"/>
        <v>1256.3</v>
      </c>
      <c r="K406" s="322">
        <f t="shared" si="192"/>
        <v>854.7</v>
      </c>
    </row>
    <row r="407" spans="2:11" ht="12.75" customHeight="1">
      <c r="B407" s="187" t="s">
        <v>323</v>
      </c>
      <c r="C407" s="329"/>
      <c r="D407" s="185" t="s">
        <v>244</v>
      </c>
      <c r="E407" s="185" t="s">
        <v>246</v>
      </c>
      <c r="F407" s="186" t="s">
        <v>558</v>
      </c>
      <c r="G407" s="185" t="s">
        <v>322</v>
      </c>
      <c r="H407" s="185"/>
      <c r="I407" s="322">
        <f t="shared" si="190"/>
        <v>1400</v>
      </c>
      <c r="J407" s="322">
        <f t="shared" si="191"/>
        <v>1256.3</v>
      </c>
      <c r="K407" s="322">
        <f t="shared" si="192"/>
        <v>854.7</v>
      </c>
    </row>
    <row r="408" spans="2:11" ht="14.25" customHeight="1">
      <c r="B408" s="187" t="s">
        <v>273</v>
      </c>
      <c r="C408" s="329"/>
      <c r="D408" s="185" t="s">
        <v>244</v>
      </c>
      <c r="E408" s="185" t="s">
        <v>246</v>
      </c>
      <c r="F408" s="186" t="s">
        <v>558</v>
      </c>
      <c r="G408" s="185" t="s">
        <v>322</v>
      </c>
      <c r="H408" s="185">
        <v>2</v>
      </c>
      <c r="I408" s="322">
        <v>1400</v>
      </c>
      <c r="J408" s="322">
        <v>1256.3</v>
      </c>
      <c r="K408" s="322">
        <v>854.7</v>
      </c>
    </row>
    <row r="409" spans="2:11" ht="12.75" customHeight="1">
      <c r="B409" s="340" t="s">
        <v>247</v>
      </c>
      <c r="C409" s="339"/>
      <c r="D409" s="327" t="s">
        <v>244</v>
      </c>
      <c r="E409" s="327" t="s">
        <v>248</v>
      </c>
      <c r="F409" s="186"/>
      <c r="G409" s="185"/>
      <c r="H409" s="185"/>
      <c r="I409" s="322">
        <f>I422+I431+I439+I435</f>
        <v>1274</v>
      </c>
      <c r="J409" s="322">
        <f>J422+J431+J439</f>
        <v>830</v>
      </c>
      <c r="K409" s="322">
        <f>K422+K431+K439</f>
        <v>120</v>
      </c>
    </row>
    <row r="410" spans="2:11" ht="12.75" customHeight="1" hidden="1">
      <c r="B410" s="387"/>
      <c r="C410" s="339"/>
      <c r="D410" s="185"/>
      <c r="E410" s="185"/>
      <c r="F410" s="356"/>
      <c r="G410" s="185"/>
      <c r="H410" s="185"/>
      <c r="I410" s="322">
        <f aca="true" t="shared" si="193" ref="I410:I414">I411</f>
        <v>0</v>
      </c>
      <c r="J410" s="322"/>
      <c r="K410" s="322"/>
    </row>
    <row r="411" spans="2:11" ht="12.75" customHeight="1" hidden="1">
      <c r="B411" s="187"/>
      <c r="C411" s="329"/>
      <c r="D411" s="185"/>
      <c r="E411" s="185"/>
      <c r="F411" s="356"/>
      <c r="G411" s="185"/>
      <c r="H411" s="185"/>
      <c r="I411" s="322">
        <f t="shared" si="193"/>
        <v>0</v>
      </c>
      <c r="J411" s="322"/>
      <c r="K411" s="322"/>
    </row>
    <row r="412" spans="2:11" ht="18" customHeight="1" hidden="1">
      <c r="B412" s="330"/>
      <c r="C412" s="329"/>
      <c r="D412" s="185"/>
      <c r="E412" s="185"/>
      <c r="F412" s="356"/>
      <c r="G412" s="185"/>
      <c r="H412" s="185"/>
      <c r="I412" s="322">
        <f t="shared" si="193"/>
        <v>0</v>
      </c>
      <c r="J412" s="322"/>
      <c r="K412" s="322"/>
    </row>
    <row r="413" spans="2:11" ht="21" customHeight="1" hidden="1">
      <c r="B413" s="187"/>
      <c r="C413" s="339"/>
      <c r="D413" s="185"/>
      <c r="E413" s="185"/>
      <c r="F413" s="356"/>
      <c r="G413" s="185"/>
      <c r="H413" s="185"/>
      <c r="I413" s="322">
        <f t="shared" si="193"/>
        <v>0</v>
      </c>
      <c r="J413" s="322"/>
      <c r="K413" s="322"/>
    </row>
    <row r="414" spans="2:11" ht="18.75" customHeight="1" hidden="1">
      <c r="B414" s="187"/>
      <c r="C414" s="339"/>
      <c r="D414" s="185"/>
      <c r="E414" s="185"/>
      <c r="F414" s="356"/>
      <c r="G414" s="185"/>
      <c r="H414" s="185"/>
      <c r="I414" s="322">
        <f t="shared" si="193"/>
        <v>0</v>
      </c>
      <c r="J414" s="322"/>
      <c r="K414" s="322"/>
    </row>
    <row r="415" spans="2:11" ht="12.75" customHeight="1" hidden="1">
      <c r="B415" s="187"/>
      <c r="C415" s="339"/>
      <c r="D415" s="185"/>
      <c r="E415" s="185"/>
      <c r="F415" s="356"/>
      <c r="G415" s="185"/>
      <c r="H415" s="185"/>
      <c r="I415" s="322"/>
      <c r="J415" s="322"/>
      <c r="K415" s="322"/>
    </row>
    <row r="416" spans="2:11" ht="12.75" customHeight="1" hidden="1">
      <c r="B416" s="313"/>
      <c r="C416" s="339"/>
      <c r="D416" s="185"/>
      <c r="E416" s="185"/>
      <c r="F416" s="186"/>
      <c r="G416" s="185"/>
      <c r="H416" s="185"/>
      <c r="I416" s="322">
        <f aca="true" t="shared" si="194" ref="I416:I418">I417</f>
        <v>648</v>
      </c>
      <c r="J416" s="322"/>
      <c r="K416" s="322"/>
    </row>
    <row r="417" spans="2:11" ht="14.25" customHeight="1" hidden="1">
      <c r="B417" s="184"/>
      <c r="C417" s="339"/>
      <c r="D417" s="185"/>
      <c r="E417" s="185"/>
      <c r="F417" s="186"/>
      <c r="G417" s="185"/>
      <c r="H417" s="185"/>
      <c r="I417" s="322">
        <f t="shared" si="194"/>
        <v>648</v>
      </c>
      <c r="J417" s="322"/>
      <c r="K417" s="322"/>
    </row>
    <row r="418" spans="2:11" ht="14.25" customHeight="1" hidden="1">
      <c r="B418" s="187"/>
      <c r="C418" s="339"/>
      <c r="D418" s="185"/>
      <c r="E418" s="185"/>
      <c r="F418" s="186"/>
      <c r="G418" s="185"/>
      <c r="H418" s="185"/>
      <c r="I418" s="322">
        <f t="shared" si="194"/>
        <v>648</v>
      </c>
      <c r="J418" s="322"/>
      <c r="K418" s="322"/>
    </row>
    <row r="419" spans="2:11" ht="18.75" customHeight="1" hidden="1">
      <c r="B419" s="330"/>
      <c r="C419" s="339"/>
      <c r="D419" s="185"/>
      <c r="E419" s="185"/>
      <c r="F419" s="186"/>
      <c r="G419" s="185"/>
      <c r="H419" s="185"/>
      <c r="I419" s="322">
        <f>I420+I423</f>
        <v>648</v>
      </c>
      <c r="J419" s="322"/>
      <c r="K419" s="322"/>
    </row>
    <row r="420" spans="2:11" ht="20.25" customHeight="1" hidden="1">
      <c r="B420" s="184"/>
      <c r="C420" s="339"/>
      <c r="D420" s="185"/>
      <c r="E420" s="185"/>
      <c r="F420" s="186"/>
      <c r="G420" s="185"/>
      <c r="H420" s="185"/>
      <c r="I420" s="322">
        <f aca="true" t="shared" si="195" ref="I420:I422">I421</f>
        <v>324</v>
      </c>
      <c r="J420" s="322"/>
      <c r="K420" s="322"/>
    </row>
    <row r="421" spans="2:11" ht="12.75" customHeight="1" hidden="1">
      <c r="B421" s="184"/>
      <c r="C421" s="339"/>
      <c r="D421" s="185" t="s">
        <v>244</v>
      </c>
      <c r="E421" s="185" t="s">
        <v>248</v>
      </c>
      <c r="F421" s="186"/>
      <c r="G421" s="185"/>
      <c r="H421" s="185"/>
      <c r="I421" s="322">
        <f t="shared" si="195"/>
        <v>324</v>
      </c>
      <c r="J421" s="322"/>
      <c r="K421" s="322"/>
    </row>
    <row r="422" spans="2:11" ht="12.75" customHeight="1">
      <c r="B422" s="184" t="s">
        <v>277</v>
      </c>
      <c r="C422" s="339"/>
      <c r="D422" s="185" t="s">
        <v>244</v>
      </c>
      <c r="E422" s="185" t="s">
        <v>248</v>
      </c>
      <c r="F422" s="186" t="s">
        <v>278</v>
      </c>
      <c r="G422" s="185"/>
      <c r="H422" s="185"/>
      <c r="I422" s="322">
        <f t="shared" si="195"/>
        <v>324</v>
      </c>
      <c r="J422" s="322">
        <f>J423</f>
        <v>120</v>
      </c>
      <c r="K422" s="322">
        <f>K423</f>
        <v>120</v>
      </c>
    </row>
    <row r="423" spans="2:11" ht="14.25" customHeight="1">
      <c r="B423" s="187" t="s">
        <v>321</v>
      </c>
      <c r="C423" s="339"/>
      <c r="D423" s="185" t="s">
        <v>244</v>
      </c>
      <c r="E423" s="185" t="s">
        <v>248</v>
      </c>
      <c r="F423" s="186" t="s">
        <v>559</v>
      </c>
      <c r="G423" s="185" t="s">
        <v>320</v>
      </c>
      <c r="H423" s="185"/>
      <c r="I423" s="322">
        <f>I424+I426+I429</f>
        <v>324</v>
      </c>
      <c r="J423" s="322">
        <f>J424+J426</f>
        <v>120</v>
      </c>
      <c r="K423" s="322">
        <f>K424+K426</f>
        <v>120</v>
      </c>
    </row>
    <row r="424" spans="2:11" ht="14.25" customHeight="1">
      <c r="B424" s="187" t="s">
        <v>323</v>
      </c>
      <c r="C424" s="339"/>
      <c r="D424" s="185" t="s">
        <v>244</v>
      </c>
      <c r="E424" s="185" t="s">
        <v>248</v>
      </c>
      <c r="F424" s="186" t="s">
        <v>559</v>
      </c>
      <c r="G424" s="185" t="s">
        <v>322</v>
      </c>
      <c r="H424" s="185"/>
      <c r="I424" s="322">
        <f>I425</f>
        <v>176</v>
      </c>
      <c r="J424" s="322">
        <f>J425</f>
        <v>60</v>
      </c>
      <c r="K424" s="322">
        <f>K425</f>
        <v>60</v>
      </c>
    </row>
    <row r="425" spans="2:11" ht="12.75" customHeight="1">
      <c r="B425" s="187" t="s">
        <v>273</v>
      </c>
      <c r="C425" s="339"/>
      <c r="D425" s="185" t="s">
        <v>244</v>
      </c>
      <c r="E425" s="185" t="s">
        <v>248</v>
      </c>
      <c r="F425" s="186" t="s">
        <v>559</v>
      </c>
      <c r="G425" s="185" t="s">
        <v>322</v>
      </c>
      <c r="H425" s="185">
        <v>2</v>
      </c>
      <c r="I425" s="322">
        <v>176</v>
      </c>
      <c r="J425" s="322">
        <v>60</v>
      </c>
      <c r="K425" s="322">
        <v>60</v>
      </c>
    </row>
    <row r="426" spans="2:11" ht="15.75" customHeight="1">
      <c r="B426" s="187" t="s">
        <v>560</v>
      </c>
      <c r="C426" s="339"/>
      <c r="D426" s="185" t="s">
        <v>244</v>
      </c>
      <c r="E426" s="185" t="s">
        <v>248</v>
      </c>
      <c r="F426" s="186" t="s">
        <v>559</v>
      </c>
      <c r="G426" s="185" t="s">
        <v>561</v>
      </c>
      <c r="H426" s="185"/>
      <c r="I426" s="322">
        <f aca="true" t="shared" si="196" ref="I426:I427">I427</f>
        <v>48</v>
      </c>
      <c r="J426" s="322">
        <f aca="true" t="shared" si="197" ref="J426:J427">J427</f>
        <v>60</v>
      </c>
      <c r="K426" s="322">
        <f aca="true" t="shared" si="198" ref="K426:K427">K427</f>
        <v>60</v>
      </c>
    </row>
    <row r="427" spans="2:11" ht="12.75" customHeight="1">
      <c r="B427" s="187" t="s">
        <v>323</v>
      </c>
      <c r="C427" s="339"/>
      <c r="D427" s="185" t="s">
        <v>244</v>
      </c>
      <c r="E427" s="185" t="s">
        <v>248</v>
      </c>
      <c r="F427" s="186" t="s">
        <v>559</v>
      </c>
      <c r="G427" s="185" t="s">
        <v>561</v>
      </c>
      <c r="H427" s="185"/>
      <c r="I427" s="322">
        <f t="shared" si="196"/>
        <v>48</v>
      </c>
      <c r="J427" s="322">
        <f t="shared" si="197"/>
        <v>60</v>
      </c>
      <c r="K427" s="322">
        <f t="shared" si="198"/>
        <v>60</v>
      </c>
    </row>
    <row r="428" spans="2:11" ht="12.75" customHeight="1">
      <c r="B428" s="187" t="s">
        <v>273</v>
      </c>
      <c r="C428" s="339"/>
      <c r="D428" s="185" t="s">
        <v>244</v>
      </c>
      <c r="E428" s="185" t="s">
        <v>248</v>
      </c>
      <c r="F428" s="186" t="s">
        <v>559</v>
      </c>
      <c r="G428" s="185" t="s">
        <v>561</v>
      </c>
      <c r="H428" s="185" t="s">
        <v>297</v>
      </c>
      <c r="I428" s="322">
        <v>48</v>
      </c>
      <c r="J428" s="322">
        <v>60</v>
      </c>
      <c r="K428" s="322">
        <v>60</v>
      </c>
    </row>
    <row r="429" spans="2:11" ht="12.75" customHeight="1">
      <c r="B429" s="187" t="s">
        <v>344</v>
      </c>
      <c r="C429" s="339"/>
      <c r="D429" s="185" t="s">
        <v>244</v>
      </c>
      <c r="E429" s="185" t="s">
        <v>248</v>
      </c>
      <c r="F429" s="186" t="s">
        <v>559</v>
      </c>
      <c r="G429" s="185" t="s">
        <v>562</v>
      </c>
      <c r="H429" s="185"/>
      <c r="I429" s="322">
        <f>I430</f>
        <v>100</v>
      </c>
      <c r="J429" s="322">
        <f>J430</f>
        <v>0</v>
      </c>
      <c r="K429" s="322">
        <f>K430</f>
        <v>0</v>
      </c>
    </row>
    <row r="430" spans="2:11" ht="12.75" customHeight="1">
      <c r="B430" s="187" t="s">
        <v>273</v>
      </c>
      <c r="C430" s="339"/>
      <c r="D430" s="185" t="s">
        <v>244</v>
      </c>
      <c r="E430" s="185" t="s">
        <v>248</v>
      </c>
      <c r="F430" s="186" t="s">
        <v>559</v>
      </c>
      <c r="G430" s="185" t="s">
        <v>562</v>
      </c>
      <c r="H430" s="185" t="s">
        <v>297</v>
      </c>
      <c r="I430" s="322">
        <v>100</v>
      </c>
      <c r="J430" s="322"/>
      <c r="K430" s="322"/>
    </row>
    <row r="431" spans="2:11" ht="53.25" customHeight="1" hidden="1">
      <c r="B431" s="331" t="s">
        <v>565</v>
      </c>
      <c r="C431" s="339"/>
      <c r="D431" s="185" t="s">
        <v>244</v>
      </c>
      <c r="E431" s="185" t="s">
        <v>248</v>
      </c>
      <c r="F431" s="186" t="s">
        <v>566</v>
      </c>
      <c r="G431" s="185"/>
      <c r="H431" s="185"/>
      <c r="I431" s="322">
        <f aca="true" t="shared" si="199" ref="I431:I433">I432</f>
        <v>0</v>
      </c>
      <c r="J431" s="322">
        <f aca="true" t="shared" si="200" ref="J431:J433">J432</f>
        <v>0</v>
      </c>
      <c r="K431" s="322">
        <f aca="true" t="shared" si="201" ref="K431:K433">K432</f>
        <v>0</v>
      </c>
    </row>
    <row r="432" spans="2:11" ht="12.75" customHeight="1" hidden="1">
      <c r="B432" s="187" t="s">
        <v>321</v>
      </c>
      <c r="C432" s="339"/>
      <c r="D432" s="185" t="s">
        <v>244</v>
      </c>
      <c r="E432" s="185" t="s">
        <v>248</v>
      </c>
      <c r="F432" s="186" t="s">
        <v>566</v>
      </c>
      <c r="G432" s="185" t="s">
        <v>320</v>
      </c>
      <c r="H432" s="185"/>
      <c r="I432" s="322">
        <f t="shared" si="199"/>
        <v>0</v>
      </c>
      <c r="J432" s="322">
        <f t="shared" si="200"/>
        <v>0</v>
      </c>
      <c r="K432" s="322">
        <f t="shared" si="201"/>
        <v>0</v>
      </c>
    </row>
    <row r="433" spans="2:11" ht="12.75" customHeight="1" hidden="1">
      <c r="B433" s="187" t="s">
        <v>323</v>
      </c>
      <c r="C433" s="339"/>
      <c r="D433" s="185" t="s">
        <v>244</v>
      </c>
      <c r="E433" s="185" t="s">
        <v>248</v>
      </c>
      <c r="F433" s="186" t="s">
        <v>566</v>
      </c>
      <c r="G433" s="185" t="s">
        <v>322</v>
      </c>
      <c r="H433" s="185"/>
      <c r="I433" s="322">
        <f t="shared" si="199"/>
        <v>0</v>
      </c>
      <c r="J433" s="322">
        <f t="shared" si="200"/>
        <v>0</v>
      </c>
      <c r="K433" s="322">
        <f t="shared" si="201"/>
        <v>0</v>
      </c>
    </row>
    <row r="434" spans="2:11" ht="12.75" customHeight="1" hidden="1">
      <c r="B434" s="187" t="s">
        <v>275</v>
      </c>
      <c r="C434" s="339"/>
      <c r="D434" s="185" t="s">
        <v>244</v>
      </c>
      <c r="E434" s="185" t="s">
        <v>248</v>
      </c>
      <c r="F434" s="186" t="s">
        <v>566</v>
      </c>
      <c r="G434" s="185" t="s">
        <v>322</v>
      </c>
      <c r="H434" s="185" t="s">
        <v>307</v>
      </c>
      <c r="I434" s="322"/>
      <c r="J434" s="322"/>
      <c r="K434" s="322"/>
    </row>
    <row r="435" spans="2:11" ht="45" customHeight="1">
      <c r="B435" s="261" t="s">
        <v>563</v>
      </c>
      <c r="C435" s="388"/>
      <c r="D435" s="262" t="s">
        <v>244</v>
      </c>
      <c r="E435" s="262" t="s">
        <v>248</v>
      </c>
      <c r="F435" s="263" t="s">
        <v>564</v>
      </c>
      <c r="G435" s="262"/>
      <c r="H435" s="262"/>
      <c r="I435" s="322">
        <f aca="true" t="shared" si="202" ref="I435:I437">I436</f>
        <v>500</v>
      </c>
      <c r="J435" s="322">
        <f aca="true" t="shared" si="203" ref="J435:J437">J436</f>
        <v>0</v>
      </c>
      <c r="K435" s="322">
        <f aca="true" t="shared" si="204" ref="K435:K437">K436</f>
        <v>0</v>
      </c>
    </row>
    <row r="436" spans="2:11" ht="12.75" customHeight="1">
      <c r="B436" s="261" t="s">
        <v>321</v>
      </c>
      <c r="C436" s="388"/>
      <c r="D436" s="262" t="s">
        <v>244</v>
      </c>
      <c r="E436" s="262" t="s">
        <v>248</v>
      </c>
      <c r="F436" s="263" t="s">
        <v>564</v>
      </c>
      <c r="G436" s="262" t="s">
        <v>320</v>
      </c>
      <c r="H436" s="262"/>
      <c r="I436" s="322">
        <f t="shared" si="202"/>
        <v>500</v>
      </c>
      <c r="J436" s="322">
        <f t="shared" si="203"/>
        <v>0</v>
      </c>
      <c r="K436" s="322">
        <f t="shared" si="204"/>
        <v>0</v>
      </c>
    </row>
    <row r="437" spans="2:11" ht="12.75" customHeight="1">
      <c r="B437" s="261" t="s">
        <v>344</v>
      </c>
      <c r="C437" s="388"/>
      <c r="D437" s="262" t="s">
        <v>244</v>
      </c>
      <c r="E437" s="262" t="s">
        <v>248</v>
      </c>
      <c r="F437" s="263" t="s">
        <v>564</v>
      </c>
      <c r="G437" s="262" t="s">
        <v>562</v>
      </c>
      <c r="H437" s="262"/>
      <c r="I437" s="322">
        <f t="shared" si="202"/>
        <v>500</v>
      </c>
      <c r="J437" s="322">
        <f t="shared" si="203"/>
        <v>0</v>
      </c>
      <c r="K437" s="322">
        <f t="shared" si="204"/>
        <v>0</v>
      </c>
    </row>
    <row r="438" spans="2:11" ht="12.75" customHeight="1">
      <c r="B438" s="261" t="s">
        <v>273</v>
      </c>
      <c r="C438" s="388"/>
      <c r="D438" s="262" t="s">
        <v>244</v>
      </c>
      <c r="E438" s="262" t="s">
        <v>248</v>
      </c>
      <c r="F438" s="263" t="s">
        <v>564</v>
      </c>
      <c r="G438" s="262" t="s">
        <v>562</v>
      </c>
      <c r="H438" s="262" t="s">
        <v>297</v>
      </c>
      <c r="I438" s="322">
        <v>500</v>
      </c>
      <c r="J438" s="322"/>
      <c r="K438" s="322"/>
    </row>
    <row r="439" spans="2:11" ht="28.5" customHeight="1">
      <c r="B439" s="331" t="s">
        <v>567</v>
      </c>
      <c r="C439" s="339"/>
      <c r="D439" s="185" t="s">
        <v>244</v>
      </c>
      <c r="E439" s="185" t="s">
        <v>248</v>
      </c>
      <c r="F439" s="186" t="s">
        <v>568</v>
      </c>
      <c r="G439" s="185"/>
      <c r="H439" s="185"/>
      <c r="I439" s="322">
        <f aca="true" t="shared" si="205" ref="I439:I441">I440</f>
        <v>450</v>
      </c>
      <c r="J439" s="322">
        <f aca="true" t="shared" si="206" ref="J439:J441">J440</f>
        <v>710</v>
      </c>
      <c r="K439" s="322">
        <f aca="true" t="shared" si="207" ref="K439:K441">K440</f>
        <v>0</v>
      </c>
    </row>
    <row r="440" spans="2:11" ht="12.75" customHeight="1">
      <c r="B440" s="187" t="s">
        <v>321</v>
      </c>
      <c r="C440" s="339"/>
      <c r="D440" s="185" t="s">
        <v>244</v>
      </c>
      <c r="E440" s="185" t="s">
        <v>248</v>
      </c>
      <c r="F440" s="186" t="s">
        <v>568</v>
      </c>
      <c r="G440" s="185" t="s">
        <v>320</v>
      </c>
      <c r="H440" s="185"/>
      <c r="I440" s="322">
        <f t="shared" si="205"/>
        <v>450</v>
      </c>
      <c r="J440" s="322">
        <f t="shared" si="206"/>
        <v>710</v>
      </c>
      <c r="K440" s="322">
        <f t="shared" si="207"/>
        <v>0</v>
      </c>
    </row>
    <row r="441" spans="2:11" ht="12.75" customHeight="1">
      <c r="B441" s="187" t="s">
        <v>323</v>
      </c>
      <c r="C441" s="339"/>
      <c r="D441" s="185" t="s">
        <v>244</v>
      </c>
      <c r="E441" s="185" t="s">
        <v>248</v>
      </c>
      <c r="F441" s="186" t="s">
        <v>568</v>
      </c>
      <c r="G441" s="185" t="s">
        <v>322</v>
      </c>
      <c r="H441" s="185"/>
      <c r="I441" s="322">
        <f t="shared" si="205"/>
        <v>450</v>
      </c>
      <c r="J441" s="322">
        <f t="shared" si="206"/>
        <v>710</v>
      </c>
      <c r="K441" s="322">
        <f t="shared" si="207"/>
        <v>0</v>
      </c>
    </row>
    <row r="442" spans="2:11" ht="12.75" customHeight="1">
      <c r="B442" s="187" t="s">
        <v>275</v>
      </c>
      <c r="C442" s="339"/>
      <c r="D442" s="185" t="s">
        <v>244</v>
      </c>
      <c r="E442" s="185" t="s">
        <v>248</v>
      </c>
      <c r="F442" s="186" t="s">
        <v>568</v>
      </c>
      <c r="G442" s="185" t="s">
        <v>322</v>
      </c>
      <c r="H442" s="185" t="s">
        <v>307</v>
      </c>
      <c r="I442" s="322">
        <v>450</v>
      </c>
      <c r="J442" s="322">
        <v>710</v>
      </c>
      <c r="K442" s="322"/>
    </row>
    <row r="443" spans="2:11" ht="14.25" customHeight="1">
      <c r="B443" s="340" t="s">
        <v>249</v>
      </c>
      <c r="C443" s="339"/>
      <c r="D443" s="327" t="s">
        <v>244</v>
      </c>
      <c r="E443" s="327" t="s">
        <v>250</v>
      </c>
      <c r="F443" s="356"/>
      <c r="G443" s="309"/>
      <c r="H443" s="185"/>
      <c r="I443" s="322">
        <f>I444+I463</f>
        <v>1099.3000000000002</v>
      </c>
      <c r="J443" s="322">
        <f>J444+J463</f>
        <v>1099.3000000000002</v>
      </c>
      <c r="K443" s="322">
        <f>K444+K463</f>
        <v>1099.3000000000002</v>
      </c>
    </row>
    <row r="444" spans="2:11" ht="17.25" customHeight="1">
      <c r="B444" s="389" t="s">
        <v>277</v>
      </c>
      <c r="C444" s="339"/>
      <c r="D444" s="202">
        <v>1000</v>
      </c>
      <c r="E444" s="202">
        <v>1004</v>
      </c>
      <c r="F444" s="202" t="s">
        <v>278</v>
      </c>
      <c r="G444" s="324"/>
      <c r="H444" s="324"/>
      <c r="I444" s="322">
        <f>I445+I449+I453+I459+I470</f>
        <v>519.7</v>
      </c>
      <c r="J444" s="322">
        <f>J445+J449+J453+J459+J470</f>
        <v>519.7</v>
      </c>
      <c r="K444" s="322">
        <f>K445+K449+K453+K459+K470</f>
        <v>519.7</v>
      </c>
    </row>
    <row r="445" spans="2:11" ht="27.75" customHeight="1" hidden="1">
      <c r="B445" s="330" t="s">
        <v>175</v>
      </c>
      <c r="C445" s="339"/>
      <c r="D445" s="202">
        <v>1000</v>
      </c>
      <c r="E445" s="202">
        <v>1004</v>
      </c>
      <c r="F445" s="390" t="s">
        <v>574</v>
      </c>
      <c r="G445" s="324"/>
      <c r="H445" s="324"/>
      <c r="I445" s="322">
        <f aca="true" t="shared" si="208" ref="I445:I447">I446</f>
        <v>0</v>
      </c>
      <c r="J445" s="322">
        <f aca="true" t="shared" si="209" ref="J445:J447">J446</f>
        <v>0</v>
      </c>
      <c r="K445" s="322">
        <f aca="true" t="shared" si="210" ref="K445:K447">K446</f>
        <v>0</v>
      </c>
    </row>
    <row r="446" spans="2:11" ht="12.75" customHeight="1" hidden="1">
      <c r="B446" s="187" t="s">
        <v>321</v>
      </c>
      <c r="C446" s="339"/>
      <c r="D446" s="202">
        <v>1000</v>
      </c>
      <c r="E446" s="202">
        <v>1004</v>
      </c>
      <c r="F446" s="390" t="s">
        <v>574</v>
      </c>
      <c r="G446" s="185" t="s">
        <v>320</v>
      </c>
      <c r="H446" s="324"/>
      <c r="I446" s="322">
        <f t="shared" si="208"/>
        <v>0</v>
      </c>
      <c r="J446" s="322">
        <f t="shared" si="209"/>
        <v>0</v>
      </c>
      <c r="K446" s="322">
        <f t="shared" si="210"/>
        <v>0</v>
      </c>
    </row>
    <row r="447" spans="2:11" ht="12.75" customHeight="1" hidden="1">
      <c r="B447" s="187" t="s">
        <v>575</v>
      </c>
      <c r="C447" s="339"/>
      <c r="D447" s="202">
        <v>1000</v>
      </c>
      <c r="E447" s="202">
        <v>1004</v>
      </c>
      <c r="F447" s="390" t="s">
        <v>574</v>
      </c>
      <c r="G447" s="185" t="s">
        <v>576</v>
      </c>
      <c r="H447" s="185"/>
      <c r="I447" s="322">
        <f t="shared" si="208"/>
        <v>0</v>
      </c>
      <c r="J447" s="322">
        <f t="shared" si="209"/>
        <v>0</v>
      </c>
      <c r="K447" s="322">
        <f t="shared" si="210"/>
        <v>0</v>
      </c>
    </row>
    <row r="448" spans="2:11" ht="14.25" customHeight="1" hidden="1">
      <c r="B448" s="187" t="s">
        <v>275</v>
      </c>
      <c r="C448" s="339"/>
      <c r="D448" s="202">
        <v>1000</v>
      </c>
      <c r="E448" s="202">
        <v>1004</v>
      </c>
      <c r="F448" s="390" t="s">
        <v>574</v>
      </c>
      <c r="G448" s="185" t="s">
        <v>576</v>
      </c>
      <c r="H448" s="185" t="s">
        <v>307</v>
      </c>
      <c r="I448" s="322"/>
      <c r="J448" s="322"/>
      <c r="K448" s="322"/>
    </row>
    <row r="449" spans="2:11" ht="91.5" customHeight="1" hidden="1">
      <c r="B449" s="364" t="s">
        <v>176</v>
      </c>
      <c r="C449" s="339"/>
      <c r="D449" s="202">
        <v>1000</v>
      </c>
      <c r="E449" s="202">
        <v>1004</v>
      </c>
      <c r="F449" s="186" t="s">
        <v>278</v>
      </c>
      <c r="G449" s="185"/>
      <c r="H449" s="185"/>
      <c r="I449" s="322">
        <f aca="true" t="shared" si="211" ref="I449:I451">I450</f>
        <v>0</v>
      </c>
      <c r="J449" s="322">
        <f aca="true" t="shared" si="212" ref="J449:J451">J450</f>
        <v>0</v>
      </c>
      <c r="K449" s="322">
        <f aca="true" t="shared" si="213" ref="K449:K451">K450</f>
        <v>0</v>
      </c>
    </row>
    <row r="450" spans="2:11" ht="15.75" customHeight="1" hidden="1">
      <c r="B450" s="187" t="s">
        <v>321</v>
      </c>
      <c r="C450" s="339"/>
      <c r="D450" s="202">
        <v>1000</v>
      </c>
      <c r="E450" s="202">
        <v>1004</v>
      </c>
      <c r="F450" s="186" t="s">
        <v>579</v>
      </c>
      <c r="G450" s="185" t="s">
        <v>320</v>
      </c>
      <c r="H450" s="185"/>
      <c r="I450" s="322">
        <f t="shared" si="211"/>
        <v>0</v>
      </c>
      <c r="J450" s="322">
        <f t="shared" si="212"/>
        <v>0</v>
      </c>
      <c r="K450" s="322">
        <f t="shared" si="213"/>
        <v>0</v>
      </c>
    </row>
    <row r="451" spans="2:11" ht="16.5" customHeight="1" hidden="1">
      <c r="B451" s="187" t="s">
        <v>575</v>
      </c>
      <c r="C451" s="339"/>
      <c r="D451" s="202">
        <v>1000</v>
      </c>
      <c r="E451" s="202">
        <v>1004</v>
      </c>
      <c r="F451" s="186" t="s">
        <v>579</v>
      </c>
      <c r="G451" s="185" t="s">
        <v>576</v>
      </c>
      <c r="H451" s="185"/>
      <c r="I451" s="322">
        <f t="shared" si="211"/>
        <v>0</v>
      </c>
      <c r="J451" s="322">
        <f t="shared" si="212"/>
        <v>0</v>
      </c>
      <c r="K451" s="322">
        <f t="shared" si="213"/>
        <v>0</v>
      </c>
    </row>
    <row r="452" spans="2:11" ht="12.75" customHeight="1" hidden="1">
      <c r="B452" s="187" t="s">
        <v>274</v>
      </c>
      <c r="C452" s="339"/>
      <c r="D452" s="202">
        <v>1000</v>
      </c>
      <c r="E452" s="202">
        <v>1004</v>
      </c>
      <c r="F452" s="186" t="s">
        <v>579</v>
      </c>
      <c r="G452" s="185" t="s">
        <v>576</v>
      </c>
      <c r="H452" s="185" t="s">
        <v>333</v>
      </c>
      <c r="I452" s="322"/>
      <c r="J452" s="322"/>
      <c r="K452" s="322"/>
    </row>
    <row r="453" spans="2:11" ht="27.75" customHeight="1">
      <c r="B453" s="338" t="s">
        <v>177</v>
      </c>
      <c r="C453" s="339"/>
      <c r="D453" s="202">
        <v>1000</v>
      </c>
      <c r="E453" s="202">
        <v>1004</v>
      </c>
      <c r="F453" s="186" t="s">
        <v>278</v>
      </c>
      <c r="G453" s="324"/>
      <c r="H453" s="324"/>
      <c r="I453" s="322">
        <f>I454</f>
        <v>469.7</v>
      </c>
      <c r="J453" s="322">
        <f>J454</f>
        <v>469.7</v>
      </c>
      <c r="K453" s="322">
        <f>K454</f>
        <v>469.7</v>
      </c>
    </row>
    <row r="454" spans="2:11" ht="14.25" customHeight="1">
      <c r="B454" s="187" t="s">
        <v>321</v>
      </c>
      <c r="C454" s="339"/>
      <c r="D454" s="202">
        <v>1000</v>
      </c>
      <c r="E454" s="202">
        <v>1004</v>
      </c>
      <c r="F454" s="186" t="s">
        <v>580</v>
      </c>
      <c r="G454" s="185" t="s">
        <v>320</v>
      </c>
      <c r="H454" s="185"/>
      <c r="I454" s="322">
        <f>I455+I457</f>
        <v>469.7</v>
      </c>
      <c r="J454" s="322">
        <f>J455+J457</f>
        <v>469.7</v>
      </c>
      <c r="K454" s="322">
        <f>K455+K457</f>
        <v>469.7</v>
      </c>
    </row>
    <row r="455" spans="2:11" ht="13.5" customHeight="1">
      <c r="B455" s="187" t="s">
        <v>575</v>
      </c>
      <c r="C455" s="339"/>
      <c r="D455" s="202">
        <v>1000</v>
      </c>
      <c r="E455" s="202">
        <v>1004</v>
      </c>
      <c r="F455" s="186" t="s">
        <v>580</v>
      </c>
      <c r="G455" s="185" t="s">
        <v>576</v>
      </c>
      <c r="H455" s="185"/>
      <c r="I455" s="322">
        <f>I456</f>
        <v>399.4</v>
      </c>
      <c r="J455" s="322">
        <f>J456</f>
        <v>399.4</v>
      </c>
      <c r="K455" s="322">
        <f>K456</f>
        <v>399.4</v>
      </c>
    </row>
    <row r="456" spans="2:11" ht="12.75" customHeight="1">
      <c r="B456" s="187" t="s">
        <v>274</v>
      </c>
      <c r="C456" s="339"/>
      <c r="D456" s="202">
        <v>1000</v>
      </c>
      <c r="E456" s="202">
        <v>1004</v>
      </c>
      <c r="F456" s="186" t="s">
        <v>580</v>
      </c>
      <c r="G456" s="185" t="s">
        <v>576</v>
      </c>
      <c r="H456" s="185">
        <v>3</v>
      </c>
      <c r="I456" s="322">
        <v>399.4</v>
      </c>
      <c r="J456" s="322">
        <v>399.4</v>
      </c>
      <c r="K456" s="322">
        <v>399.4</v>
      </c>
    </row>
    <row r="457" spans="2:11" ht="16.5" customHeight="1">
      <c r="B457" s="187" t="s">
        <v>323</v>
      </c>
      <c r="C457" s="339"/>
      <c r="D457" s="202">
        <v>1000</v>
      </c>
      <c r="E457" s="202">
        <v>1004</v>
      </c>
      <c r="F457" s="186" t="s">
        <v>580</v>
      </c>
      <c r="G457" s="185" t="s">
        <v>322</v>
      </c>
      <c r="H457" s="185"/>
      <c r="I457" s="322">
        <f>I458</f>
        <v>70.3</v>
      </c>
      <c r="J457" s="322">
        <f>J458</f>
        <v>70.3</v>
      </c>
      <c r="K457" s="322">
        <f>K458</f>
        <v>70.3</v>
      </c>
    </row>
    <row r="458" spans="2:11" ht="16.5" customHeight="1">
      <c r="B458" s="187" t="s">
        <v>274</v>
      </c>
      <c r="C458" s="339"/>
      <c r="D458" s="202">
        <v>1000</v>
      </c>
      <c r="E458" s="202">
        <v>1004</v>
      </c>
      <c r="F458" s="186" t="s">
        <v>580</v>
      </c>
      <c r="G458" s="185" t="s">
        <v>322</v>
      </c>
      <c r="H458" s="185" t="s">
        <v>333</v>
      </c>
      <c r="I458" s="322">
        <v>70.3</v>
      </c>
      <c r="J458" s="322">
        <v>70.3</v>
      </c>
      <c r="K458" s="322">
        <v>70.3</v>
      </c>
    </row>
    <row r="459" spans="2:11" ht="53.25" customHeight="1" hidden="1">
      <c r="B459" s="331" t="s">
        <v>581</v>
      </c>
      <c r="C459" s="357"/>
      <c r="D459" s="202">
        <v>1000</v>
      </c>
      <c r="E459" s="202">
        <v>1004</v>
      </c>
      <c r="F459" s="93" t="s">
        <v>582</v>
      </c>
      <c r="G459" s="185"/>
      <c r="H459" s="185"/>
      <c r="I459" s="322">
        <f aca="true" t="shared" si="214" ref="I459:I461">I460</f>
        <v>0</v>
      </c>
      <c r="J459" s="322">
        <f aca="true" t="shared" si="215" ref="J459:J461">J460</f>
        <v>0</v>
      </c>
      <c r="K459" s="322">
        <f aca="true" t="shared" si="216" ref="K459:K461">K460</f>
        <v>0</v>
      </c>
    </row>
    <row r="460" spans="2:11" ht="14.25" customHeight="1" hidden="1">
      <c r="B460" s="184" t="s">
        <v>289</v>
      </c>
      <c r="C460" s="357"/>
      <c r="D460" s="202">
        <v>1000</v>
      </c>
      <c r="E460" s="202">
        <v>1004</v>
      </c>
      <c r="F460" s="93" t="s">
        <v>582</v>
      </c>
      <c r="G460" s="185" t="s">
        <v>320</v>
      </c>
      <c r="H460" s="185"/>
      <c r="I460" s="322">
        <f t="shared" si="214"/>
        <v>0</v>
      </c>
      <c r="J460" s="322">
        <f t="shared" si="215"/>
        <v>0</v>
      </c>
      <c r="K460" s="322">
        <f t="shared" si="216"/>
        <v>0</v>
      </c>
    </row>
    <row r="461" spans="2:11" ht="14.25" customHeight="1" hidden="1">
      <c r="B461" s="184" t="s">
        <v>291</v>
      </c>
      <c r="C461" s="339"/>
      <c r="D461" s="202">
        <v>1000</v>
      </c>
      <c r="E461" s="202">
        <v>1004</v>
      </c>
      <c r="F461" s="93" t="s">
        <v>582</v>
      </c>
      <c r="G461" s="185" t="s">
        <v>322</v>
      </c>
      <c r="H461" s="185"/>
      <c r="I461" s="322">
        <f t="shared" si="214"/>
        <v>0</v>
      </c>
      <c r="J461" s="322">
        <f t="shared" si="215"/>
        <v>0</v>
      </c>
      <c r="K461" s="322">
        <f t="shared" si="216"/>
        <v>0</v>
      </c>
    </row>
    <row r="462" spans="2:11" ht="12.75" customHeight="1" hidden="1">
      <c r="B462" s="187" t="s">
        <v>274</v>
      </c>
      <c r="C462" s="339"/>
      <c r="D462" s="202">
        <v>1000</v>
      </c>
      <c r="E462" s="202">
        <v>1004</v>
      </c>
      <c r="F462" s="93" t="s">
        <v>582</v>
      </c>
      <c r="G462" s="185" t="s">
        <v>322</v>
      </c>
      <c r="H462" s="185" t="s">
        <v>333</v>
      </c>
      <c r="I462" s="322"/>
      <c r="J462" s="322"/>
      <c r="K462" s="322"/>
    </row>
    <row r="463" spans="2:11" ht="12.75" customHeight="1">
      <c r="B463" s="313" t="s">
        <v>626</v>
      </c>
      <c r="C463" s="339"/>
      <c r="D463" s="202">
        <v>1000</v>
      </c>
      <c r="E463" s="202">
        <v>1004</v>
      </c>
      <c r="F463" s="93" t="s">
        <v>570</v>
      </c>
      <c r="G463" s="185"/>
      <c r="H463" s="185"/>
      <c r="I463" s="322">
        <f aca="true" t="shared" si="217" ref="I463:I465">I464</f>
        <v>579.6</v>
      </c>
      <c r="J463" s="322">
        <f aca="true" t="shared" si="218" ref="J463:J465">J464</f>
        <v>579.6</v>
      </c>
      <c r="K463" s="322">
        <f aca="true" t="shared" si="219" ref="K463:K465">K464</f>
        <v>579.6</v>
      </c>
    </row>
    <row r="464" spans="2:11" ht="27.75" customHeight="1">
      <c r="B464" s="391" t="s">
        <v>571</v>
      </c>
      <c r="C464" s="339"/>
      <c r="D464" s="202">
        <v>1000</v>
      </c>
      <c r="E464" s="202">
        <v>1004</v>
      </c>
      <c r="F464" s="392" t="s">
        <v>573</v>
      </c>
      <c r="G464" s="185"/>
      <c r="H464" s="185"/>
      <c r="I464" s="322">
        <f t="shared" si="217"/>
        <v>579.6</v>
      </c>
      <c r="J464" s="322">
        <f t="shared" si="218"/>
        <v>579.6</v>
      </c>
      <c r="K464" s="322">
        <f t="shared" si="219"/>
        <v>579.6</v>
      </c>
    </row>
    <row r="465" spans="2:11" ht="12.75" customHeight="1">
      <c r="B465" s="365" t="s">
        <v>321</v>
      </c>
      <c r="C465" s="339"/>
      <c r="D465" s="202">
        <v>1000</v>
      </c>
      <c r="E465" s="202">
        <v>1004</v>
      </c>
      <c r="F465" s="392" t="s">
        <v>573</v>
      </c>
      <c r="G465" s="185" t="s">
        <v>320</v>
      </c>
      <c r="H465" s="185"/>
      <c r="I465" s="322">
        <f t="shared" si="217"/>
        <v>579.6</v>
      </c>
      <c r="J465" s="322">
        <f t="shared" si="218"/>
        <v>579.6</v>
      </c>
      <c r="K465" s="322">
        <f t="shared" si="219"/>
        <v>579.6</v>
      </c>
    </row>
    <row r="466" spans="2:11" ht="12.75" customHeight="1">
      <c r="B466" s="365" t="s">
        <v>323</v>
      </c>
      <c r="C466" s="339"/>
      <c r="D466" s="202">
        <v>1000</v>
      </c>
      <c r="E466" s="202">
        <v>1004</v>
      </c>
      <c r="F466" s="392" t="s">
        <v>573</v>
      </c>
      <c r="G466" s="185" t="s">
        <v>322</v>
      </c>
      <c r="H466" s="185"/>
      <c r="I466" s="322">
        <f>I467+I468+I469</f>
        <v>579.6</v>
      </c>
      <c r="J466" s="322">
        <f>J467+J468+J469</f>
        <v>579.6</v>
      </c>
      <c r="K466" s="322">
        <f>K467+K468+K469</f>
        <v>579.6</v>
      </c>
    </row>
    <row r="467" spans="2:11" ht="12.75" customHeight="1">
      <c r="B467" s="187" t="s">
        <v>273</v>
      </c>
      <c r="C467" s="339"/>
      <c r="D467" s="202">
        <v>1000</v>
      </c>
      <c r="E467" s="202">
        <v>1004</v>
      </c>
      <c r="F467" s="392" t="s">
        <v>573</v>
      </c>
      <c r="G467" s="185" t="s">
        <v>322</v>
      </c>
      <c r="H467" s="185" t="s">
        <v>297</v>
      </c>
      <c r="I467" s="322">
        <v>295.6</v>
      </c>
      <c r="J467" s="322">
        <v>424.3</v>
      </c>
      <c r="K467" s="322">
        <v>424.7</v>
      </c>
    </row>
    <row r="468" spans="2:11" ht="12.75" customHeight="1">
      <c r="B468" s="187" t="s">
        <v>274</v>
      </c>
      <c r="C468" s="339"/>
      <c r="D468" s="202">
        <v>1000</v>
      </c>
      <c r="E468" s="202">
        <v>1004</v>
      </c>
      <c r="F468" s="392" t="s">
        <v>573</v>
      </c>
      <c r="G468" s="185" t="s">
        <v>322</v>
      </c>
      <c r="H468" s="185" t="s">
        <v>333</v>
      </c>
      <c r="I468" s="322">
        <v>284</v>
      </c>
      <c r="J468" s="322">
        <v>155.3</v>
      </c>
      <c r="K468" s="322">
        <v>154.9</v>
      </c>
    </row>
    <row r="469" spans="2:11" ht="12.75" customHeight="1">
      <c r="B469" s="187" t="s">
        <v>275</v>
      </c>
      <c r="C469" s="339"/>
      <c r="D469" s="202">
        <v>1000</v>
      </c>
      <c r="E469" s="202">
        <v>1004</v>
      </c>
      <c r="F469" s="392" t="s">
        <v>573</v>
      </c>
      <c r="G469" s="185" t="s">
        <v>322</v>
      </c>
      <c r="H469" s="185" t="s">
        <v>307</v>
      </c>
      <c r="I469" s="322"/>
      <c r="J469" s="322"/>
      <c r="K469" s="322"/>
    </row>
    <row r="470" spans="2:11" ht="40.5" customHeight="1">
      <c r="B470" s="338" t="s">
        <v>583</v>
      </c>
      <c r="C470" s="339"/>
      <c r="D470" s="202">
        <v>1000</v>
      </c>
      <c r="E470" s="202">
        <v>1004</v>
      </c>
      <c r="F470" s="202" t="s">
        <v>584</v>
      </c>
      <c r="G470" s="185"/>
      <c r="H470" s="185"/>
      <c r="I470" s="322">
        <f aca="true" t="shared" si="220" ref="I470:I472">I471</f>
        <v>50</v>
      </c>
      <c r="J470" s="322">
        <f aca="true" t="shared" si="221" ref="J470:J472">J471</f>
        <v>50</v>
      </c>
      <c r="K470" s="322">
        <f aca="true" t="shared" si="222" ref="K470:K472">K471</f>
        <v>50</v>
      </c>
    </row>
    <row r="471" spans="2:11" ht="14.25" customHeight="1">
      <c r="B471" s="187" t="s">
        <v>321</v>
      </c>
      <c r="C471" s="339"/>
      <c r="D471" s="202">
        <v>1000</v>
      </c>
      <c r="E471" s="202">
        <v>1004</v>
      </c>
      <c r="F471" s="202" t="s">
        <v>584</v>
      </c>
      <c r="G471" s="185" t="s">
        <v>320</v>
      </c>
      <c r="H471" s="185"/>
      <c r="I471" s="322">
        <f t="shared" si="220"/>
        <v>50</v>
      </c>
      <c r="J471" s="322">
        <f t="shared" si="221"/>
        <v>50</v>
      </c>
      <c r="K471" s="322">
        <f t="shared" si="222"/>
        <v>50</v>
      </c>
    </row>
    <row r="472" spans="2:11" ht="14.25" customHeight="1">
      <c r="B472" s="187" t="s">
        <v>575</v>
      </c>
      <c r="C472" s="339"/>
      <c r="D472" s="202">
        <v>1000</v>
      </c>
      <c r="E472" s="202">
        <v>1004</v>
      </c>
      <c r="F472" s="202" t="s">
        <v>584</v>
      </c>
      <c r="G472" s="185" t="s">
        <v>576</v>
      </c>
      <c r="H472" s="185"/>
      <c r="I472" s="322">
        <f t="shared" si="220"/>
        <v>50</v>
      </c>
      <c r="J472" s="322">
        <f t="shared" si="221"/>
        <v>50</v>
      </c>
      <c r="K472" s="322">
        <f t="shared" si="222"/>
        <v>50</v>
      </c>
    </row>
    <row r="473" spans="2:11" ht="15" customHeight="1">
      <c r="B473" s="187" t="s">
        <v>274</v>
      </c>
      <c r="C473" s="339"/>
      <c r="D473" s="202">
        <v>1000</v>
      </c>
      <c r="E473" s="202">
        <v>1004</v>
      </c>
      <c r="F473" s="202" t="s">
        <v>584</v>
      </c>
      <c r="G473" s="185" t="s">
        <v>576</v>
      </c>
      <c r="H473" s="185">
        <v>3</v>
      </c>
      <c r="I473" s="322">
        <v>50</v>
      </c>
      <c r="J473" s="322">
        <v>50</v>
      </c>
      <c r="K473" s="322">
        <v>50</v>
      </c>
    </row>
    <row r="474" spans="2:11" ht="15" customHeight="1">
      <c r="B474" s="340" t="s">
        <v>251</v>
      </c>
      <c r="C474" s="339"/>
      <c r="D474" s="327" t="s">
        <v>244</v>
      </c>
      <c r="E474" s="327" t="s">
        <v>252</v>
      </c>
      <c r="F474" s="185"/>
      <c r="G474" s="185"/>
      <c r="H474" s="185"/>
      <c r="I474" s="322">
        <f>I475+I487+I491</f>
        <v>1782.1000000000001</v>
      </c>
      <c r="J474" s="322">
        <f aca="true" t="shared" si="223" ref="J474:J475">J475</f>
        <v>1322.5</v>
      </c>
      <c r="K474" s="322">
        <f aca="true" t="shared" si="224" ref="K474:K475">K475</f>
        <v>1322.5</v>
      </c>
    </row>
    <row r="475" spans="2:11" ht="12.75" customHeight="1">
      <c r="B475" s="184" t="s">
        <v>277</v>
      </c>
      <c r="C475" s="321"/>
      <c r="D475" s="185" t="s">
        <v>244</v>
      </c>
      <c r="E475" s="185" t="s">
        <v>252</v>
      </c>
      <c r="F475" s="202" t="s">
        <v>278</v>
      </c>
      <c r="G475" s="185"/>
      <c r="H475" s="185"/>
      <c r="I475" s="322">
        <f>I476+I483</f>
        <v>1348.5</v>
      </c>
      <c r="J475" s="322">
        <f t="shared" si="223"/>
        <v>1322.5</v>
      </c>
      <c r="K475" s="322">
        <f t="shared" si="224"/>
        <v>1322.5</v>
      </c>
    </row>
    <row r="476" spans="2:11" ht="15.75">
      <c r="B476" s="338" t="s">
        <v>588</v>
      </c>
      <c r="C476" s="321"/>
      <c r="D476" s="185" t="s">
        <v>244</v>
      </c>
      <c r="E476" s="185" t="s">
        <v>252</v>
      </c>
      <c r="F476" s="186" t="s">
        <v>589</v>
      </c>
      <c r="G476" s="185"/>
      <c r="H476" s="185"/>
      <c r="I476" s="322">
        <f>I477+I480</f>
        <v>1322.5</v>
      </c>
      <c r="J476" s="322">
        <f>J477+J480</f>
        <v>1322.5</v>
      </c>
      <c r="K476" s="322">
        <f>K477+K480</f>
        <v>1322.5</v>
      </c>
    </row>
    <row r="477" spans="2:11" ht="32.25" customHeight="1">
      <c r="B477" s="331" t="s">
        <v>281</v>
      </c>
      <c r="C477" s="321"/>
      <c r="D477" s="185" t="s">
        <v>244</v>
      </c>
      <c r="E477" s="185" t="s">
        <v>252</v>
      </c>
      <c r="F477" s="186" t="s">
        <v>589</v>
      </c>
      <c r="G477" s="185" t="s">
        <v>282</v>
      </c>
      <c r="H477" s="185"/>
      <c r="I477" s="322">
        <f aca="true" t="shared" si="225" ref="I477:I478">I478</f>
        <v>1171.6</v>
      </c>
      <c r="J477" s="322">
        <f aca="true" t="shared" si="226" ref="J477:J478">J478</f>
        <v>1238.5</v>
      </c>
      <c r="K477" s="322">
        <f aca="true" t="shared" si="227" ref="K477:K478">K478</f>
        <v>1238.5</v>
      </c>
    </row>
    <row r="478" spans="2:11" ht="14.25" customHeight="1">
      <c r="B478" s="187" t="s">
        <v>283</v>
      </c>
      <c r="C478" s="329"/>
      <c r="D478" s="185" t="s">
        <v>244</v>
      </c>
      <c r="E478" s="185" t="s">
        <v>252</v>
      </c>
      <c r="F478" s="186" t="s">
        <v>589</v>
      </c>
      <c r="G478" s="185" t="s">
        <v>284</v>
      </c>
      <c r="H478" s="185"/>
      <c r="I478" s="322">
        <f t="shared" si="225"/>
        <v>1171.6</v>
      </c>
      <c r="J478" s="322">
        <f t="shared" si="226"/>
        <v>1238.5</v>
      </c>
      <c r="K478" s="322">
        <f t="shared" si="227"/>
        <v>1238.5</v>
      </c>
    </row>
    <row r="479" spans="2:12" ht="12.75" customHeight="1">
      <c r="B479" s="187" t="s">
        <v>274</v>
      </c>
      <c r="C479" s="339"/>
      <c r="D479" s="185" t="s">
        <v>244</v>
      </c>
      <c r="E479" s="185" t="s">
        <v>252</v>
      </c>
      <c r="F479" s="186" t="s">
        <v>589</v>
      </c>
      <c r="G479" s="185" t="s">
        <v>284</v>
      </c>
      <c r="H479" s="185">
        <v>3</v>
      </c>
      <c r="I479" s="322">
        <v>1171.6</v>
      </c>
      <c r="J479" s="322">
        <v>1238.5</v>
      </c>
      <c r="K479" s="322">
        <v>1238.5</v>
      </c>
      <c r="L479" s="291">
        <v>-52.9</v>
      </c>
    </row>
    <row r="480" spans="2:11" ht="12.75" customHeight="1">
      <c r="B480" s="184" t="s">
        <v>289</v>
      </c>
      <c r="C480" s="339"/>
      <c r="D480" s="185" t="s">
        <v>244</v>
      </c>
      <c r="E480" s="185" t="s">
        <v>252</v>
      </c>
      <c r="F480" s="186" t="s">
        <v>589</v>
      </c>
      <c r="G480" s="185" t="s">
        <v>290</v>
      </c>
      <c r="H480" s="185"/>
      <c r="I480" s="322">
        <f aca="true" t="shared" si="228" ref="I480:I481">I481</f>
        <v>150.9</v>
      </c>
      <c r="J480" s="322">
        <f aca="true" t="shared" si="229" ref="J480:J481">J481</f>
        <v>84</v>
      </c>
      <c r="K480" s="322">
        <f aca="true" t="shared" si="230" ref="K480:K481">K481</f>
        <v>84</v>
      </c>
    </row>
    <row r="481" spans="2:11" ht="12.75" customHeight="1">
      <c r="B481" s="184" t="s">
        <v>291</v>
      </c>
      <c r="C481" s="339"/>
      <c r="D481" s="185" t="s">
        <v>244</v>
      </c>
      <c r="E481" s="185" t="s">
        <v>252</v>
      </c>
      <c r="F481" s="186" t="s">
        <v>589</v>
      </c>
      <c r="G481" s="185" t="s">
        <v>292</v>
      </c>
      <c r="H481" s="185"/>
      <c r="I481" s="322">
        <f t="shared" si="228"/>
        <v>150.9</v>
      </c>
      <c r="J481" s="322">
        <f t="shared" si="229"/>
        <v>84</v>
      </c>
      <c r="K481" s="322">
        <f t="shared" si="230"/>
        <v>84</v>
      </c>
    </row>
    <row r="482" spans="2:12" ht="12.75" customHeight="1">
      <c r="B482" s="187" t="s">
        <v>274</v>
      </c>
      <c r="C482" s="339"/>
      <c r="D482" s="185" t="s">
        <v>244</v>
      </c>
      <c r="E482" s="185" t="s">
        <v>252</v>
      </c>
      <c r="F482" s="186" t="s">
        <v>589</v>
      </c>
      <c r="G482" s="185" t="s">
        <v>292</v>
      </c>
      <c r="H482" s="185">
        <v>3</v>
      </c>
      <c r="I482" s="322">
        <v>150.9</v>
      </c>
      <c r="J482" s="322">
        <v>84</v>
      </c>
      <c r="K482" s="322">
        <v>84</v>
      </c>
      <c r="L482" s="291">
        <v>52.9</v>
      </c>
    </row>
    <row r="483" spans="2:11" ht="40.5">
      <c r="B483" s="334" t="s">
        <v>285</v>
      </c>
      <c r="C483" s="339"/>
      <c r="D483" s="185" t="s">
        <v>244</v>
      </c>
      <c r="E483" s="185" t="s">
        <v>252</v>
      </c>
      <c r="F483" s="202" t="s">
        <v>286</v>
      </c>
      <c r="G483" s="185"/>
      <c r="H483" s="185"/>
      <c r="I483" s="322">
        <f aca="true" t="shared" si="231" ref="I483:I485">I484</f>
        <v>26</v>
      </c>
      <c r="J483" s="322">
        <f aca="true" t="shared" si="232" ref="J483:J485">J484</f>
        <v>0</v>
      </c>
      <c r="K483" s="322">
        <f aca="true" t="shared" si="233" ref="K483:K485">K484</f>
        <v>0</v>
      </c>
    </row>
    <row r="484" spans="2:11" ht="31.5" customHeight="1">
      <c r="B484" s="205" t="s">
        <v>281</v>
      </c>
      <c r="C484" s="339"/>
      <c r="D484" s="185" t="s">
        <v>244</v>
      </c>
      <c r="E484" s="185" t="s">
        <v>252</v>
      </c>
      <c r="F484" s="202" t="s">
        <v>286</v>
      </c>
      <c r="G484" s="185" t="s">
        <v>282</v>
      </c>
      <c r="H484" s="185"/>
      <c r="I484" s="322">
        <f t="shared" si="231"/>
        <v>26</v>
      </c>
      <c r="J484" s="322">
        <f t="shared" si="232"/>
        <v>0</v>
      </c>
      <c r="K484" s="322">
        <f t="shared" si="233"/>
        <v>0</v>
      </c>
    </row>
    <row r="485" spans="2:11" ht="12.75" customHeight="1">
      <c r="B485" s="187" t="s">
        <v>283</v>
      </c>
      <c r="C485" s="339"/>
      <c r="D485" s="185" t="s">
        <v>244</v>
      </c>
      <c r="E485" s="185" t="s">
        <v>252</v>
      </c>
      <c r="F485" s="202" t="s">
        <v>286</v>
      </c>
      <c r="G485" s="185" t="s">
        <v>284</v>
      </c>
      <c r="H485" s="185"/>
      <c r="I485" s="322">
        <f t="shared" si="231"/>
        <v>26</v>
      </c>
      <c r="J485" s="322">
        <f t="shared" si="232"/>
        <v>0</v>
      </c>
      <c r="K485" s="322">
        <f t="shared" si="233"/>
        <v>0</v>
      </c>
    </row>
    <row r="486" spans="2:11" ht="12.75" customHeight="1">
      <c r="B486" s="187" t="s">
        <v>274</v>
      </c>
      <c r="C486" s="339"/>
      <c r="D486" s="185" t="s">
        <v>244</v>
      </c>
      <c r="E486" s="185" t="s">
        <v>252</v>
      </c>
      <c r="F486" s="202" t="s">
        <v>286</v>
      </c>
      <c r="G486" s="185" t="s">
        <v>284</v>
      </c>
      <c r="H486" s="185">
        <v>3</v>
      </c>
      <c r="I486" s="322">
        <v>26</v>
      </c>
      <c r="J486" s="322"/>
      <c r="K486" s="322"/>
    </row>
    <row r="487" spans="2:11" ht="75.75" customHeight="1">
      <c r="B487" s="201" t="s">
        <v>355</v>
      </c>
      <c r="C487" s="339"/>
      <c r="D487" s="185" t="s">
        <v>244</v>
      </c>
      <c r="E487" s="185" t="s">
        <v>252</v>
      </c>
      <c r="F487" s="202" t="s">
        <v>278</v>
      </c>
      <c r="G487" s="185"/>
      <c r="H487" s="185"/>
      <c r="I487" s="322">
        <f aca="true" t="shared" si="234" ref="I487:I489">I488</f>
        <v>253.2</v>
      </c>
      <c r="J487" s="322">
        <f aca="true" t="shared" si="235" ref="J487:J489">J488</f>
        <v>0</v>
      </c>
      <c r="K487" s="322">
        <f aca="true" t="shared" si="236" ref="K487:K489">K488</f>
        <v>0</v>
      </c>
    </row>
    <row r="488" spans="2:11" ht="12.75" customHeight="1">
      <c r="B488" s="204" t="s">
        <v>289</v>
      </c>
      <c r="C488" s="339"/>
      <c r="D488" s="185" t="s">
        <v>244</v>
      </c>
      <c r="E488" s="185" t="s">
        <v>252</v>
      </c>
      <c r="F488" s="202" t="s">
        <v>356</v>
      </c>
      <c r="G488" s="185" t="s">
        <v>290</v>
      </c>
      <c r="H488" s="185"/>
      <c r="I488" s="322">
        <f t="shared" si="234"/>
        <v>253.2</v>
      </c>
      <c r="J488" s="322">
        <f t="shared" si="235"/>
        <v>0</v>
      </c>
      <c r="K488" s="322">
        <f t="shared" si="236"/>
        <v>0</v>
      </c>
    </row>
    <row r="489" spans="2:11" ht="12.75" customHeight="1">
      <c r="B489" s="204" t="s">
        <v>291</v>
      </c>
      <c r="C489" s="339"/>
      <c r="D489" s="185" t="s">
        <v>244</v>
      </c>
      <c r="E489" s="185" t="s">
        <v>252</v>
      </c>
      <c r="F489" s="202" t="s">
        <v>356</v>
      </c>
      <c r="G489" s="185" t="s">
        <v>292</v>
      </c>
      <c r="H489" s="185"/>
      <c r="I489" s="322">
        <f t="shared" si="234"/>
        <v>253.2</v>
      </c>
      <c r="J489" s="322">
        <f t="shared" si="235"/>
        <v>0</v>
      </c>
      <c r="K489" s="322">
        <f t="shared" si="236"/>
        <v>0</v>
      </c>
    </row>
    <row r="490" spans="2:11" ht="12.75" customHeight="1">
      <c r="B490" s="205" t="s">
        <v>275</v>
      </c>
      <c r="C490" s="339"/>
      <c r="D490" s="185" t="s">
        <v>244</v>
      </c>
      <c r="E490" s="185" t="s">
        <v>252</v>
      </c>
      <c r="F490" s="202" t="s">
        <v>356</v>
      </c>
      <c r="G490" s="185" t="s">
        <v>292</v>
      </c>
      <c r="H490" s="185" t="s">
        <v>307</v>
      </c>
      <c r="I490" s="322">
        <v>253.2</v>
      </c>
      <c r="J490" s="322"/>
      <c r="K490" s="322"/>
    </row>
    <row r="491" spans="2:11" ht="91.5">
      <c r="B491" s="201" t="s">
        <v>590</v>
      </c>
      <c r="C491" s="339"/>
      <c r="D491" s="185" t="s">
        <v>244</v>
      </c>
      <c r="E491" s="185" t="s">
        <v>252</v>
      </c>
      <c r="F491" s="202" t="s">
        <v>278</v>
      </c>
      <c r="G491" s="185"/>
      <c r="H491" s="185"/>
      <c r="I491" s="322">
        <f>I492+I495</f>
        <v>180.4</v>
      </c>
      <c r="J491" s="322">
        <f>J492+J495</f>
        <v>0</v>
      </c>
      <c r="K491" s="322">
        <f>K492+K495</f>
        <v>0</v>
      </c>
    </row>
    <row r="492" spans="2:11" ht="12.75" customHeight="1">
      <c r="B492" s="204" t="s">
        <v>289</v>
      </c>
      <c r="C492" s="339"/>
      <c r="D492" s="185" t="s">
        <v>244</v>
      </c>
      <c r="E492" s="185" t="s">
        <v>252</v>
      </c>
      <c r="F492" s="202" t="s">
        <v>591</v>
      </c>
      <c r="G492" s="185" t="s">
        <v>290</v>
      </c>
      <c r="H492" s="185"/>
      <c r="I492" s="322">
        <f aca="true" t="shared" si="237" ref="I492:I493">I493</f>
        <v>178.8</v>
      </c>
      <c r="J492" s="322">
        <f aca="true" t="shared" si="238" ref="J492:J493">J493</f>
        <v>0</v>
      </c>
      <c r="K492" s="322">
        <f aca="true" t="shared" si="239" ref="K492:K493">K493</f>
        <v>0</v>
      </c>
    </row>
    <row r="493" spans="2:11" ht="12.75" customHeight="1">
      <c r="B493" s="204" t="s">
        <v>291</v>
      </c>
      <c r="C493" s="339"/>
      <c r="D493" s="185" t="s">
        <v>244</v>
      </c>
      <c r="E493" s="185" t="s">
        <v>252</v>
      </c>
      <c r="F493" s="202" t="s">
        <v>591</v>
      </c>
      <c r="G493" s="185" t="s">
        <v>292</v>
      </c>
      <c r="H493" s="185"/>
      <c r="I493" s="322">
        <f t="shared" si="237"/>
        <v>178.8</v>
      </c>
      <c r="J493" s="322">
        <f t="shared" si="238"/>
        <v>0</v>
      </c>
      <c r="K493" s="322">
        <f t="shared" si="239"/>
        <v>0</v>
      </c>
    </row>
    <row r="494" spans="2:12" ht="12.75" customHeight="1">
      <c r="B494" s="187" t="s">
        <v>274</v>
      </c>
      <c r="C494" s="339"/>
      <c r="D494" s="185" t="s">
        <v>244</v>
      </c>
      <c r="E494" s="185" t="s">
        <v>252</v>
      </c>
      <c r="F494" s="202" t="s">
        <v>591</v>
      </c>
      <c r="G494" s="185" t="s">
        <v>292</v>
      </c>
      <c r="H494" s="185" t="s">
        <v>333</v>
      </c>
      <c r="I494" s="322">
        <v>178.8</v>
      </c>
      <c r="J494" s="322"/>
      <c r="K494" s="322"/>
      <c r="L494" s="291">
        <v>169</v>
      </c>
    </row>
    <row r="495" spans="2:11" ht="12.75" customHeight="1">
      <c r="B495" s="184" t="s">
        <v>293</v>
      </c>
      <c r="C495" s="339"/>
      <c r="D495" s="185" t="s">
        <v>244</v>
      </c>
      <c r="E495" s="185" t="s">
        <v>252</v>
      </c>
      <c r="F495" s="202" t="s">
        <v>591</v>
      </c>
      <c r="G495" s="185" t="s">
        <v>294</v>
      </c>
      <c r="H495" s="185"/>
      <c r="I495" s="322">
        <f aca="true" t="shared" si="240" ref="I495:I496">I496</f>
        <v>1.6</v>
      </c>
      <c r="J495" s="322">
        <f aca="true" t="shared" si="241" ref="J495:J496">J496</f>
        <v>0</v>
      </c>
      <c r="K495" s="322">
        <f aca="true" t="shared" si="242" ref="K495:K496">K496</f>
        <v>0</v>
      </c>
    </row>
    <row r="496" spans="2:11" ht="12.75" customHeight="1">
      <c r="B496" s="184" t="s">
        <v>295</v>
      </c>
      <c r="C496" s="339"/>
      <c r="D496" s="185" t="s">
        <v>244</v>
      </c>
      <c r="E496" s="185" t="s">
        <v>252</v>
      </c>
      <c r="F496" s="202" t="s">
        <v>591</v>
      </c>
      <c r="G496" s="185" t="s">
        <v>296</v>
      </c>
      <c r="H496" s="185"/>
      <c r="I496" s="322">
        <f t="shared" si="240"/>
        <v>1.6</v>
      </c>
      <c r="J496" s="322">
        <f t="shared" si="241"/>
        <v>0</v>
      </c>
      <c r="K496" s="322">
        <f t="shared" si="242"/>
        <v>0</v>
      </c>
    </row>
    <row r="497" spans="2:11" ht="12.75" customHeight="1">
      <c r="B497" s="187" t="s">
        <v>274</v>
      </c>
      <c r="C497" s="339"/>
      <c r="D497" s="185" t="s">
        <v>244</v>
      </c>
      <c r="E497" s="185" t="s">
        <v>252</v>
      </c>
      <c r="F497" s="202" t="s">
        <v>591</v>
      </c>
      <c r="G497" s="185" t="s">
        <v>296</v>
      </c>
      <c r="H497" s="185" t="s">
        <v>333</v>
      </c>
      <c r="I497" s="322">
        <v>1.6</v>
      </c>
      <c r="J497" s="322"/>
      <c r="K497" s="322"/>
    </row>
    <row r="498" spans="2:11" ht="12.75" customHeight="1" hidden="1">
      <c r="B498" s="187"/>
      <c r="C498" s="339"/>
      <c r="D498" s="185" t="s">
        <v>244</v>
      </c>
      <c r="E498" s="185" t="s">
        <v>252</v>
      </c>
      <c r="F498" s="202"/>
      <c r="G498" s="185" t="s">
        <v>296</v>
      </c>
      <c r="H498" s="185"/>
      <c r="I498" s="203"/>
      <c r="J498" s="203"/>
      <c r="K498" s="203"/>
    </row>
    <row r="499" spans="2:11" ht="12.75" customHeight="1" hidden="1">
      <c r="B499" s="187"/>
      <c r="C499" s="339"/>
      <c r="D499" s="185" t="s">
        <v>244</v>
      </c>
      <c r="E499" s="185" t="s">
        <v>252</v>
      </c>
      <c r="F499" s="202"/>
      <c r="G499" s="185"/>
      <c r="H499" s="185"/>
      <c r="I499" s="203"/>
      <c r="J499" s="203"/>
      <c r="K499" s="203"/>
    </row>
    <row r="500" spans="2:12" ht="14.25" customHeight="1">
      <c r="B500" s="355" t="s">
        <v>627</v>
      </c>
      <c r="C500" s="393">
        <v>901</v>
      </c>
      <c r="D500" s="324"/>
      <c r="E500" s="324"/>
      <c r="F500" s="360"/>
      <c r="G500" s="324"/>
      <c r="H500" s="324"/>
      <c r="I500" s="316">
        <f>I506+I523+I530+I566+I608+I614+I602+I627</f>
        <v>27510.300000000003</v>
      </c>
      <c r="J500" s="316">
        <f>J506+J523+J530+J566+J608+J614+J602+J627</f>
        <v>16507</v>
      </c>
      <c r="K500" s="316">
        <f>K506+K523+K530+K566+K608+K614+K602+K627</f>
        <v>20280</v>
      </c>
      <c r="L500" s="320">
        <f>L545+L557+L576+L626+L561+L593+L613+L553+L522+L529+L515</f>
        <v>-850.7</v>
      </c>
    </row>
    <row r="501" spans="2:11" ht="12.75" customHeight="1" hidden="1">
      <c r="B501" s="184" t="s">
        <v>272</v>
      </c>
      <c r="C501" s="349"/>
      <c r="D501" s="324"/>
      <c r="E501" s="185"/>
      <c r="F501" s="185"/>
      <c r="G501" s="185"/>
      <c r="H501" s="185" t="s">
        <v>532</v>
      </c>
      <c r="I501" s="322"/>
      <c r="J501" s="322"/>
      <c r="K501" s="322"/>
    </row>
    <row r="502" spans="2:13" ht="12.75" customHeight="1">
      <c r="B502" s="184" t="s">
        <v>273</v>
      </c>
      <c r="C502" s="323"/>
      <c r="D502" s="324"/>
      <c r="E502" s="185"/>
      <c r="F502" s="185"/>
      <c r="G502" s="185"/>
      <c r="H502" s="309">
        <v>2</v>
      </c>
      <c r="I502" s="322">
        <f>I512+I515+I537+I541+I545+I557+I561+I565+I572+I576+I580+I584+I597+I613+I626+I518+I553+I634+I593</f>
        <v>22840.2</v>
      </c>
      <c r="J502" s="322">
        <f>J512+J515+J537+J541+J545+J557+J561+J565+J572+J576+J580+J584+J597+J613+J626+J518+J553+J634</f>
        <v>12052.4</v>
      </c>
      <c r="K502" s="322">
        <f>K512+K515+K537+K541+K545+K557+K561+K565+K572+K576+K580+K584+K597+K613+K626+K518+K553+K634</f>
        <v>15797.6</v>
      </c>
      <c r="M502" s="291">
        <v>2</v>
      </c>
    </row>
    <row r="503" spans="2:13" ht="14.25" customHeight="1">
      <c r="B503" s="184" t="s">
        <v>274</v>
      </c>
      <c r="C503" s="323"/>
      <c r="D503" s="324"/>
      <c r="E503" s="185"/>
      <c r="F503" s="185"/>
      <c r="G503" s="185"/>
      <c r="H503" s="309">
        <v>3</v>
      </c>
      <c r="I503" s="322">
        <f>I550+I588+I601+I620+I522+I607</f>
        <v>3850.7999999999997</v>
      </c>
      <c r="J503" s="322">
        <f>J550+J588+J601+J620</f>
        <v>3655.6</v>
      </c>
      <c r="K503" s="322">
        <f>K550+K588+K601+K620</f>
        <v>3655.6</v>
      </c>
      <c r="M503" s="291">
        <v>3</v>
      </c>
    </row>
    <row r="504" spans="2:14" ht="12.75" customHeight="1">
      <c r="B504" s="184" t="s">
        <v>275</v>
      </c>
      <c r="C504" s="323"/>
      <c r="D504" s="324"/>
      <c r="E504" s="185"/>
      <c r="F504" s="185"/>
      <c r="G504" s="185"/>
      <c r="H504" s="309">
        <v>4</v>
      </c>
      <c r="I504" s="322">
        <f>I529</f>
        <v>819.3</v>
      </c>
      <c r="J504" s="322">
        <f>J529</f>
        <v>799</v>
      </c>
      <c r="K504" s="322">
        <f>K529</f>
        <v>826.8</v>
      </c>
      <c r="M504" s="291">
        <v>4</v>
      </c>
      <c r="N504" s="291">
        <f>L529</f>
        <v>0</v>
      </c>
    </row>
    <row r="505" spans="2:11" ht="12.75" customHeight="1" hidden="1">
      <c r="B505" s="184" t="s">
        <v>276</v>
      </c>
      <c r="C505" s="323"/>
      <c r="D505" s="324"/>
      <c r="E505" s="185"/>
      <c r="F505" s="185"/>
      <c r="G505" s="185"/>
      <c r="H505" s="309">
        <v>6</v>
      </c>
      <c r="I505" s="322"/>
      <c r="J505" s="322"/>
      <c r="K505" s="322"/>
    </row>
    <row r="506" spans="2:11" ht="12.75" customHeight="1">
      <c r="B506" s="317" t="s">
        <v>185</v>
      </c>
      <c r="C506" s="323"/>
      <c r="D506" s="324" t="s">
        <v>186</v>
      </c>
      <c r="E506" s="185"/>
      <c r="F506" s="185"/>
      <c r="G506" s="185"/>
      <c r="H506" s="309"/>
      <c r="I506" s="316">
        <f aca="true" t="shared" si="243" ref="I506:I507">I507</f>
        <v>3408</v>
      </c>
      <c r="J506" s="316">
        <f aca="true" t="shared" si="244" ref="J506:J508">J507</f>
        <v>2277.5</v>
      </c>
      <c r="K506" s="316">
        <f aca="true" t="shared" si="245" ref="K506:K508">K507</f>
        <v>2765.5</v>
      </c>
    </row>
    <row r="507" spans="2:11" ht="26.25" customHeight="1">
      <c r="B507" s="325" t="s">
        <v>195</v>
      </c>
      <c r="C507" s="339"/>
      <c r="D507" s="327" t="s">
        <v>186</v>
      </c>
      <c r="E507" s="327" t="s">
        <v>196</v>
      </c>
      <c r="F507" s="185"/>
      <c r="G507" s="185"/>
      <c r="H507" s="185"/>
      <c r="I507" s="322">
        <f t="shared" si="243"/>
        <v>3408</v>
      </c>
      <c r="J507" s="322">
        <f t="shared" si="244"/>
        <v>2277.5</v>
      </c>
      <c r="K507" s="322">
        <f t="shared" si="245"/>
        <v>2765.5</v>
      </c>
    </row>
    <row r="508" spans="2:11" ht="14.25" customHeight="1">
      <c r="B508" s="187" t="s">
        <v>277</v>
      </c>
      <c r="C508" s="329"/>
      <c r="D508" s="185" t="s">
        <v>186</v>
      </c>
      <c r="E508" s="185" t="s">
        <v>196</v>
      </c>
      <c r="F508" s="202" t="s">
        <v>278</v>
      </c>
      <c r="G508" s="185"/>
      <c r="H508" s="185"/>
      <c r="I508" s="322">
        <f>I509+I519</f>
        <v>3408</v>
      </c>
      <c r="J508" s="322">
        <f t="shared" si="244"/>
        <v>2277.5</v>
      </c>
      <c r="K508" s="322">
        <f t="shared" si="245"/>
        <v>2765.5</v>
      </c>
    </row>
    <row r="509" spans="2:11" ht="12.75" customHeight="1">
      <c r="B509" s="330" t="s">
        <v>303</v>
      </c>
      <c r="C509" s="329"/>
      <c r="D509" s="185" t="s">
        <v>186</v>
      </c>
      <c r="E509" s="185" t="s">
        <v>196</v>
      </c>
      <c r="F509" s="186" t="s">
        <v>304</v>
      </c>
      <c r="G509" s="185"/>
      <c r="H509" s="185"/>
      <c r="I509" s="322">
        <f>I510+I513+I516</f>
        <v>3323.8</v>
      </c>
      <c r="J509" s="322">
        <f>J510+J513</f>
        <v>2277.5</v>
      </c>
      <c r="K509" s="322">
        <f>K510+K513</f>
        <v>2765.5</v>
      </c>
    </row>
    <row r="510" spans="2:11" ht="41.25" customHeight="1">
      <c r="B510" s="331" t="s">
        <v>281</v>
      </c>
      <c r="C510" s="329"/>
      <c r="D510" s="185" t="s">
        <v>186</v>
      </c>
      <c r="E510" s="185" t="s">
        <v>196</v>
      </c>
      <c r="F510" s="186" t="s">
        <v>304</v>
      </c>
      <c r="G510" s="185" t="s">
        <v>282</v>
      </c>
      <c r="H510" s="185"/>
      <c r="I510" s="322">
        <f aca="true" t="shared" si="246" ref="I510:I511">I511</f>
        <v>2783.8</v>
      </c>
      <c r="J510" s="322">
        <f aca="true" t="shared" si="247" ref="J510:J511">J511</f>
        <v>1966.5</v>
      </c>
      <c r="K510" s="322">
        <f aca="true" t="shared" si="248" ref="K510:K511">K511</f>
        <v>2466.5</v>
      </c>
    </row>
    <row r="511" spans="2:11" ht="14.25" customHeight="1">
      <c r="B511" s="187" t="s">
        <v>283</v>
      </c>
      <c r="C511" s="335"/>
      <c r="D511" s="185" t="s">
        <v>186</v>
      </c>
      <c r="E511" s="185" t="s">
        <v>196</v>
      </c>
      <c r="F511" s="186" t="s">
        <v>304</v>
      </c>
      <c r="G511" s="185" t="s">
        <v>284</v>
      </c>
      <c r="H511" s="185"/>
      <c r="I511" s="322">
        <f t="shared" si="246"/>
        <v>2783.8</v>
      </c>
      <c r="J511" s="322">
        <f t="shared" si="247"/>
        <v>1966.5</v>
      </c>
      <c r="K511" s="322">
        <f t="shared" si="248"/>
        <v>2466.5</v>
      </c>
    </row>
    <row r="512" spans="2:11" ht="15" customHeight="1">
      <c r="B512" s="187" t="s">
        <v>273</v>
      </c>
      <c r="C512" s="335"/>
      <c r="D512" s="185" t="s">
        <v>186</v>
      </c>
      <c r="E512" s="185" t="s">
        <v>196</v>
      </c>
      <c r="F512" s="186" t="s">
        <v>304</v>
      </c>
      <c r="G512" s="185" t="s">
        <v>284</v>
      </c>
      <c r="H512" s="185">
        <v>2</v>
      </c>
      <c r="I512" s="322">
        <v>2783.8</v>
      </c>
      <c r="J512" s="322">
        <v>1966.5</v>
      </c>
      <c r="K512" s="322">
        <v>2466.5</v>
      </c>
    </row>
    <row r="513" spans="2:11" ht="15" customHeight="1">
      <c r="B513" s="184" t="s">
        <v>289</v>
      </c>
      <c r="C513" s="335"/>
      <c r="D513" s="185" t="s">
        <v>186</v>
      </c>
      <c r="E513" s="185" t="s">
        <v>196</v>
      </c>
      <c r="F513" s="186" t="s">
        <v>304</v>
      </c>
      <c r="G513" s="185" t="s">
        <v>290</v>
      </c>
      <c r="H513" s="185"/>
      <c r="I513" s="322">
        <f aca="true" t="shared" si="249" ref="I513:I514">I514</f>
        <v>530</v>
      </c>
      <c r="J513" s="322">
        <f aca="true" t="shared" si="250" ref="J513:J514">J514</f>
        <v>311</v>
      </c>
      <c r="K513" s="322">
        <f aca="true" t="shared" si="251" ref="K513:K514">K514</f>
        <v>299</v>
      </c>
    </row>
    <row r="514" spans="2:11" ht="15" customHeight="1">
      <c r="B514" s="184" t="s">
        <v>291</v>
      </c>
      <c r="C514" s="335"/>
      <c r="D514" s="185" t="s">
        <v>186</v>
      </c>
      <c r="E514" s="185" t="s">
        <v>196</v>
      </c>
      <c r="F514" s="186" t="s">
        <v>304</v>
      </c>
      <c r="G514" s="185" t="s">
        <v>292</v>
      </c>
      <c r="H514" s="185"/>
      <c r="I514" s="322">
        <f t="shared" si="249"/>
        <v>530</v>
      </c>
      <c r="J514" s="322">
        <f t="shared" si="250"/>
        <v>311</v>
      </c>
      <c r="K514" s="322">
        <f t="shared" si="251"/>
        <v>299</v>
      </c>
    </row>
    <row r="515" spans="2:11" ht="15" customHeight="1">
      <c r="B515" s="187" t="s">
        <v>273</v>
      </c>
      <c r="C515" s="335"/>
      <c r="D515" s="185" t="s">
        <v>186</v>
      </c>
      <c r="E515" s="185" t="s">
        <v>196</v>
      </c>
      <c r="F515" s="186" t="s">
        <v>304</v>
      </c>
      <c r="G515" s="185" t="s">
        <v>292</v>
      </c>
      <c r="H515" s="185">
        <v>2</v>
      </c>
      <c r="I515" s="322">
        <v>530</v>
      </c>
      <c r="J515" s="322">
        <v>311</v>
      </c>
      <c r="K515" s="322">
        <v>299</v>
      </c>
    </row>
    <row r="516" spans="2:11" ht="15" customHeight="1">
      <c r="B516" s="332" t="s">
        <v>293</v>
      </c>
      <c r="C516" s="335"/>
      <c r="D516" s="185" t="s">
        <v>186</v>
      </c>
      <c r="E516" s="185" t="s">
        <v>196</v>
      </c>
      <c r="F516" s="186" t="s">
        <v>304</v>
      </c>
      <c r="G516" s="185" t="s">
        <v>294</v>
      </c>
      <c r="H516" s="185"/>
      <c r="I516" s="322">
        <f aca="true" t="shared" si="252" ref="I516:I517">I517</f>
        <v>10</v>
      </c>
      <c r="J516" s="322">
        <f aca="true" t="shared" si="253" ref="J516:J517">J517</f>
        <v>0</v>
      </c>
      <c r="K516" s="322">
        <f aca="true" t="shared" si="254" ref="K516:K517">K517</f>
        <v>0</v>
      </c>
    </row>
    <row r="517" spans="2:11" ht="15" customHeight="1">
      <c r="B517" s="332" t="s">
        <v>295</v>
      </c>
      <c r="C517" s="335"/>
      <c r="D517" s="185" t="s">
        <v>186</v>
      </c>
      <c r="E517" s="185" t="s">
        <v>196</v>
      </c>
      <c r="F517" s="186" t="s">
        <v>304</v>
      </c>
      <c r="G517" s="185" t="s">
        <v>296</v>
      </c>
      <c r="H517" s="185"/>
      <c r="I517" s="322">
        <f t="shared" si="252"/>
        <v>10</v>
      </c>
      <c r="J517" s="322">
        <f t="shared" si="253"/>
        <v>0</v>
      </c>
      <c r="K517" s="322">
        <f t="shared" si="254"/>
        <v>0</v>
      </c>
    </row>
    <row r="518" spans="2:11" ht="15" customHeight="1">
      <c r="B518" s="332" t="s">
        <v>273</v>
      </c>
      <c r="C518" s="335"/>
      <c r="D518" s="185" t="s">
        <v>186</v>
      </c>
      <c r="E518" s="185" t="s">
        <v>196</v>
      </c>
      <c r="F518" s="186" t="s">
        <v>304</v>
      </c>
      <c r="G518" s="185" t="s">
        <v>296</v>
      </c>
      <c r="H518" s="185" t="s">
        <v>297</v>
      </c>
      <c r="I518" s="322">
        <v>10</v>
      </c>
      <c r="J518" s="322"/>
      <c r="K518" s="322"/>
    </row>
    <row r="519" spans="2:11" ht="43.5" customHeight="1">
      <c r="B519" s="334" t="s">
        <v>285</v>
      </c>
      <c r="C519" s="335"/>
      <c r="D519" s="185" t="s">
        <v>186</v>
      </c>
      <c r="E519" s="185" t="s">
        <v>196</v>
      </c>
      <c r="F519" s="186" t="s">
        <v>286</v>
      </c>
      <c r="G519" s="185"/>
      <c r="H519" s="185"/>
      <c r="I519" s="322">
        <f aca="true" t="shared" si="255" ref="I519:I521">I520</f>
        <v>84.2</v>
      </c>
      <c r="J519" s="322">
        <f aca="true" t="shared" si="256" ref="J519:J521">J520</f>
        <v>0</v>
      </c>
      <c r="K519" s="322">
        <f aca="true" t="shared" si="257" ref="K519:K521">K520</f>
        <v>0</v>
      </c>
    </row>
    <row r="520" spans="2:11" ht="41.25" customHeight="1">
      <c r="B520" s="205" t="s">
        <v>281</v>
      </c>
      <c r="C520" s="335"/>
      <c r="D520" s="185" t="s">
        <v>186</v>
      </c>
      <c r="E520" s="185" t="s">
        <v>196</v>
      </c>
      <c r="F520" s="186" t="s">
        <v>286</v>
      </c>
      <c r="G520" s="185" t="s">
        <v>282</v>
      </c>
      <c r="H520" s="185"/>
      <c r="I520" s="322">
        <f t="shared" si="255"/>
        <v>84.2</v>
      </c>
      <c r="J520" s="322">
        <f t="shared" si="256"/>
        <v>0</v>
      </c>
      <c r="K520" s="322">
        <f t="shared" si="257"/>
        <v>0</v>
      </c>
    </row>
    <row r="521" spans="2:11" ht="15" customHeight="1">
      <c r="B521" s="187" t="s">
        <v>283</v>
      </c>
      <c r="C521" s="335"/>
      <c r="D521" s="185" t="s">
        <v>186</v>
      </c>
      <c r="E521" s="185" t="s">
        <v>196</v>
      </c>
      <c r="F521" s="186" t="s">
        <v>286</v>
      </c>
      <c r="G521" s="185" t="s">
        <v>284</v>
      </c>
      <c r="H521" s="185"/>
      <c r="I521" s="322">
        <f t="shared" si="255"/>
        <v>84.2</v>
      </c>
      <c r="J521" s="322">
        <f t="shared" si="256"/>
        <v>0</v>
      </c>
      <c r="K521" s="322">
        <f t="shared" si="257"/>
        <v>0</v>
      </c>
    </row>
    <row r="522" spans="2:11" ht="15" customHeight="1">
      <c r="B522" s="187" t="s">
        <v>274</v>
      </c>
      <c r="C522" s="335"/>
      <c r="D522" s="185" t="s">
        <v>186</v>
      </c>
      <c r="E522" s="185" t="s">
        <v>196</v>
      </c>
      <c r="F522" s="186" t="s">
        <v>286</v>
      </c>
      <c r="G522" s="185" t="s">
        <v>284</v>
      </c>
      <c r="H522" s="185" t="s">
        <v>333</v>
      </c>
      <c r="I522" s="322">
        <v>84.2</v>
      </c>
      <c r="J522" s="322"/>
      <c r="K522" s="322"/>
    </row>
    <row r="523" spans="2:11" ht="15" customHeight="1">
      <c r="B523" s="317" t="s">
        <v>201</v>
      </c>
      <c r="C523" s="335"/>
      <c r="D523" s="324" t="s">
        <v>202</v>
      </c>
      <c r="E523" s="324"/>
      <c r="F523" s="324"/>
      <c r="G523" s="324"/>
      <c r="H523" s="324"/>
      <c r="I523" s="316">
        <f>I526</f>
        <v>819.3</v>
      </c>
      <c r="J523" s="316">
        <f>J526</f>
        <v>799</v>
      </c>
      <c r="K523" s="316">
        <f>K526</f>
        <v>826.8</v>
      </c>
    </row>
    <row r="524" spans="2:11" ht="14.25" customHeight="1">
      <c r="B524" s="340" t="s">
        <v>203</v>
      </c>
      <c r="C524" s="335"/>
      <c r="D524" s="327" t="s">
        <v>202</v>
      </c>
      <c r="E524" s="327" t="s">
        <v>204</v>
      </c>
      <c r="F524" s="394"/>
      <c r="G524" s="185"/>
      <c r="H524" s="185"/>
      <c r="I524" s="322">
        <f aca="true" t="shared" si="258" ref="I524:I528">I525</f>
        <v>819.3</v>
      </c>
      <c r="J524" s="322">
        <f aca="true" t="shared" si="259" ref="J524:J528">J525</f>
        <v>799</v>
      </c>
      <c r="K524" s="322">
        <f aca="true" t="shared" si="260" ref="K524:K528">K525</f>
        <v>826.8</v>
      </c>
    </row>
    <row r="525" spans="2:11" ht="14.25" customHeight="1">
      <c r="B525" s="184" t="s">
        <v>277</v>
      </c>
      <c r="C525" s="335"/>
      <c r="D525" s="185" t="s">
        <v>202</v>
      </c>
      <c r="E525" s="185" t="s">
        <v>204</v>
      </c>
      <c r="F525" s="202" t="s">
        <v>278</v>
      </c>
      <c r="G525" s="324"/>
      <c r="H525" s="324"/>
      <c r="I525" s="322">
        <f t="shared" si="258"/>
        <v>819.3</v>
      </c>
      <c r="J525" s="322">
        <f t="shared" si="259"/>
        <v>799</v>
      </c>
      <c r="K525" s="322">
        <f t="shared" si="260"/>
        <v>826.8</v>
      </c>
    </row>
    <row r="526" spans="2:11" ht="26.25" customHeight="1">
      <c r="B526" s="330" t="s">
        <v>357</v>
      </c>
      <c r="C526" s="349"/>
      <c r="D526" s="185" t="s">
        <v>202</v>
      </c>
      <c r="E526" s="185" t="s">
        <v>204</v>
      </c>
      <c r="F526" s="185" t="s">
        <v>358</v>
      </c>
      <c r="G526" s="185"/>
      <c r="H526" s="185"/>
      <c r="I526" s="322">
        <f t="shared" si="258"/>
        <v>819.3</v>
      </c>
      <c r="J526" s="322">
        <f t="shared" si="259"/>
        <v>799</v>
      </c>
      <c r="K526" s="322">
        <f t="shared" si="260"/>
        <v>826.8</v>
      </c>
    </row>
    <row r="527" spans="2:11" ht="14.25" customHeight="1">
      <c r="B527" s="184" t="s">
        <v>359</v>
      </c>
      <c r="C527" s="323"/>
      <c r="D527" s="185" t="s">
        <v>202</v>
      </c>
      <c r="E527" s="185" t="s">
        <v>204</v>
      </c>
      <c r="F527" s="185" t="s">
        <v>358</v>
      </c>
      <c r="G527" s="185" t="s">
        <v>360</v>
      </c>
      <c r="H527" s="185"/>
      <c r="I527" s="322">
        <f t="shared" si="258"/>
        <v>819.3</v>
      </c>
      <c r="J527" s="322">
        <f t="shared" si="259"/>
        <v>799</v>
      </c>
      <c r="K527" s="322">
        <f t="shared" si="260"/>
        <v>826.8</v>
      </c>
    </row>
    <row r="528" spans="2:11" ht="14.25" customHeight="1">
      <c r="B528" s="184" t="s">
        <v>361</v>
      </c>
      <c r="C528" s="323"/>
      <c r="D528" s="185" t="s">
        <v>202</v>
      </c>
      <c r="E528" s="185" t="s">
        <v>204</v>
      </c>
      <c r="F528" s="185" t="s">
        <v>358</v>
      </c>
      <c r="G528" s="185" t="s">
        <v>362</v>
      </c>
      <c r="H528" s="185"/>
      <c r="I528" s="322">
        <f t="shared" si="258"/>
        <v>819.3</v>
      </c>
      <c r="J528" s="322">
        <f t="shared" si="259"/>
        <v>799</v>
      </c>
      <c r="K528" s="322">
        <f t="shared" si="260"/>
        <v>826.8</v>
      </c>
    </row>
    <row r="529" spans="2:11" ht="14.25" customHeight="1">
      <c r="B529" s="187" t="s">
        <v>275</v>
      </c>
      <c r="C529" s="329"/>
      <c r="D529" s="185" t="s">
        <v>202</v>
      </c>
      <c r="E529" s="185" t="s">
        <v>204</v>
      </c>
      <c r="F529" s="185" t="s">
        <v>358</v>
      </c>
      <c r="G529" s="185" t="s">
        <v>362</v>
      </c>
      <c r="H529" s="185" t="s">
        <v>307</v>
      </c>
      <c r="I529" s="322">
        <v>819.3</v>
      </c>
      <c r="J529" s="322">
        <v>799</v>
      </c>
      <c r="K529" s="322">
        <v>826.8</v>
      </c>
    </row>
    <row r="530" spans="2:11" ht="12.75" customHeight="1">
      <c r="B530" s="317" t="s">
        <v>205</v>
      </c>
      <c r="C530" s="339"/>
      <c r="D530" s="324" t="s">
        <v>206</v>
      </c>
      <c r="E530" s="185"/>
      <c r="F530" s="185"/>
      <c r="G530" s="185"/>
      <c r="H530" s="185"/>
      <c r="I530" s="322">
        <f aca="true" t="shared" si="261" ref="I530:I531">I531</f>
        <v>10944.199999999999</v>
      </c>
      <c r="J530" s="322">
        <f aca="true" t="shared" si="262" ref="J530:J531">J531</f>
        <v>6745.3</v>
      </c>
      <c r="K530" s="322">
        <f aca="true" t="shared" si="263" ref="K530:K531">K531</f>
        <v>7530</v>
      </c>
    </row>
    <row r="531" spans="2:11" ht="12.75" customHeight="1">
      <c r="B531" s="340" t="s">
        <v>209</v>
      </c>
      <c r="C531" s="329"/>
      <c r="D531" s="327" t="s">
        <v>206</v>
      </c>
      <c r="E531" s="327" t="s">
        <v>210</v>
      </c>
      <c r="F531" s="185"/>
      <c r="G531" s="185"/>
      <c r="H531" s="185"/>
      <c r="I531" s="322">
        <f t="shared" si="261"/>
        <v>10944.199999999999</v>
      </c>
      <c r="J531" s="322">
        <f t="shared" si="262"/>
        <v>6745.3</v>
      </c>
      <c r="K531" s="322">
        <f t="shared" si="263"/>
        <v>7530</v>
      </c>
    </row>
    <row r="532" spans="2:11" ht="26.25" customHeight="1">
      <c r="B532" s="341" t="s">
        <v>365</v>
      </c>
      <c r="C532" s="329"/>
      <c r="D532" s="185" t="s">
        <v>206</v>
      </c>
      <c r="E532" s="185" t="s">
        <v>210</v>
      </c>
      <c r="F532" s="342" t="s">
        <v>366</v>
      </c>
      <c r="G532" s="185"/>
      <c r="H532" s="185"/>
      <c r="I532" s="322">
        <f>I533+I538+I542+I554+I558+I562+I551</f>
        <v>10944.199999999999</v>
      </c>
      <c r="J532" s="322">
        <f>J533+J538+J542+J554+J558+J562</f>
        <v>6745.3</v>
      </c>
      <c r="K532" s="322">
        <f>K533+K538+K542+K554+K558+K562</f>
        <v>7530</v>
      </c>
    </row>
    <row r="533" spans="2:11" ht="12.75" customHeight="1" hidden="1">
      <c r="B533" s="369" t="s">
        <v>367</v>
      </c>
      <c r="C533" s="329"/>
      <c r="D533" s="185" t="s">
        <v>206</v>
      </c>
      <c r="E533" s="185" t="s">
        <v>210</v>
      </c>
      <c r="F533" s="342" t="s">
        <v>368</v>
      </c>
      <c r="G533" s="185"/>
      <c r="H533" s="185"/>
      <c r="I533" s="322">
        <f>I535</f>
        <v>0</v>
      </c>
      <c r="J533" s="322">
        <f>J535</f>
        <v>0</v>
      </c>
      <c r="K533" s="322">
        <f>K535</f>
        <v>0</v>
      </c>
    </row>
    <row r="534" spans="2:11" ht="14.25" customHeight="1" hidden="1">
      <c r="B534" s="370"/>
      <c r="C534" s="329"/>
      <c r="D534" s="185"/>
      <c r="E534" s="185"/>
      <c r="F534" s="342"/>
      <c r="G534" s="185"/>
      <c r="H534" s="185"/>
      <c r="I534" s="322"/>
      <c r="J534" s="322"/>
      <c r="K534" s="322"/>
    </row>
    <row r="535" spans="2:11" ht="14.25" customHeight="1" hidden="1">
      <c r="B535" s="184" t="s">
        <v>289</v>
      </c>
      <c r="C535" s="321"/>
      <c r="D535" s="185" t="s">
        <v>206</v>
      </c>
      <c r="E535" s="185" t="s">
        <v>210</v>
      </c>
      <c r="F535" s="342" t="s">
        <v>368</v>
      </c>
      <c r="G535" s="185" t="s">
        <v>290</v>
      </c>
      <c r="H535" s="185"/>
      <c r="I535" s="322">
        <f aca="true" t="shared" si="264" ref="I535:I536">I536</f>
        <v>0</v>
      </c>
      <c r="J535" s="322">
        <f aca="true" t="shared" si="265" ref="J535:J536">J536</f>
        <v>0</v>
      </c>
      <c r="K535" s="322">
        <f aca="true" t="shared" si="266" ref="K535:K536">K536</f>
        <v>0</v>
      </c>
    </row>
    <row r="536" spans="2:11" ht="12.75" customHeight="1" hidden="1">
      <c r="B536" s="184" t="s">
        <v>291</v>
      </c>
      <c r="C536" s="321"/>
      <c r="D536" s="185" t="s">
        <v>206</v>
      </c>
      <c r="E536" s="185" t="s">
        <v>210</v>
      </c>
      <c r="F536" s="342" t="s">
        <v>368</v>
      </c>
      <c r="G536" s="185" t="s">
        <v>292</v>
      </c>
      <c r="H536" s="185"/>
      <c r="I536" s="322">
        <f t="shared" si="264"/>
        <v>0</v>
      </c>
      <c r="J536" s="322">
        <f t="shared" si="265"/>
        <v>0</v>
      </c>
      <c r="K536" s="322">
        <f t="shared" si="266"/>
        <v>0</v>
      </c>
    </row>
    <row r="537" spans="2:11" ht="12.75" customHeight="1" hidden="1">
      <c r="B537" s="187" t="s">
        <v>273</v>
      </c>
      <c r="C537" s="329"/>
      <c r="D537" s="185" t="s">
        <v>206</v>
      </c>
      <c r="E537" s="185" t="s">
        <v>210</v>
      </c>
      <c r="F537" s="342" t="s">
        <v>368</v>
      </c>
      <c r="G537" s="185" t="s">
        <v>292</v>
      </c>
      <c r="H537" s="185" t="s">
        <v>297</v>
      </c>
      <c r="I537" s="322"/>
      <c r="J537" s="322"/>
      <c r="K537" s="322"/>
    </row>
    <row r="538" spans="2:11" ht="26.25" customHeight="1" hidden="1">
      <c r="B538" s="364" t="s">
        <v>369</v>
      </c>
      <c r="C538" s="329"/>
      <c r="D538" s="185" t="s">
        <v>206</v>
      </c>
      <c r="E538" s="185" t="s">
        <v>210</v>
      </c>
      <c r="F538" s="342" t="s">
        <v>370</v>
      </c>
      <c r="G538" s="185"/>
      <c r="H538" s="185"/>
      <c r="I538" s="322">
        <f aca="true" t="shared" si="267" ref="I538:I540">I539</f>
        <v>0</v>
      </c>
      <c r="J538" s="322">
        <f aca="true" t="shared" si="268" ref="J538:J540">J539</f>
        <v>0</v>
      </c>
      <c r="K538" s="322">
        <f aca="true" t="shared" si="269" ref="K538:K540">K539</f>
        <v>0</v>
      </c>
    </row>
    <row r="539" spans="2:11" ht="12.75" customHeight="1" hidden="1">
      <c r="B539" s="184" t="s">
        <v>289</v>
      </c>
      <c r="C539" s="329"/>
      <c r="D539" s="185" t="s">
        <v>206</v>
      </c>
      <c r="E539" s="185" t="s">
        <v>210</v>
      </c>
      <c r="F539" s="342" t="s">
        <v>370</v>
      </c>
      <c r="G539" s="185" t="s">
        <v>290</v>
      </c>
      <c r="H539" s="185"/>
      <c r="I539" s="322">
        <f t="shared" si="267"/>
        <v>0</v>
      </c>
      <c r="J539" s="322">
        <f t="shared" si="268"/>
        <v>0</v>
      </c>
      <c r="K539" s="322">
        <f t="shared" si="269"/>
        <v>0</v>
      </c>
    </row>
    <row r="540" spans="2:11" ht="14.25" customHeight="1" hidden="1">
      <c r="B540" s="184" t="s">
        <v>291</v>
      </c>
      <c r="C540" s="329"/>
      <c r="D540" s="185" t="s">
        <v>206</v>
      </c>
      <c r="E540" s="185" t="s">
        <v>210</v>
      </c>
      <c r="F540" s="342" t="s">
        <v>370</v>
      </c>
      <c r="G540" s="185" t="s">
        <v>292</v>
      </c>
      <c r="H540" s="185"/>
      <c r="I540" s="322">
        <f t="shared" si="267"/>
        <v>0</v>
      </c>
      <c r="J540" s="322">
        <f t="shared" si="268"/>
        <v>0</v>
      </c>
      <c r="K540" s="322">
        <f t="shared" si="269"/>
        <v>0</v>
      </c>
    </row>
    <row r="541" spans="2:11" ht="12.75" customHeight="1" hidden="1">
      <c r="B541" s="187" t="s">
        <v>273</v>
      </c>
      <c r="C541" s="321"/>
      <c r="D541" s="185" t="s">
        <v>206</v>
      </c>
      <c r="E541" s="185" t="s">
        <v>210</v>
      </c>
      <c r="F541" s="342" t="s">
        <v>370</v>
      </c>
      <c r="G541" s="185" t="s">
        <v>292</v>
      </c>
      <c r="H541" s="185" t="s">
        <v>297</v>
      </c>
      <c r="I541" s="322"/>
      <c r="J541" s="322"/>
      <c r="K541" s="322"/>
    </row>
    <row r="542" spans="2:11" ht="12.75" customHeight="1">
      <c r="B542" s="364" t="s">
        <v>371</v>
      </c>
      <c r="C542" s="321"/>
      <c r="D542" s="185" t="s">
        <v>206</v>
      </c>
      <c r="E542" s="185" t="s">
        <v>210</v>
      </c>
      <c r="F542" s="342" t="s">
        <v>372</v>
      </c>
      <c r="G542" s="185"/>
      <c r="H542" s="185"/>
      <c r="I542" s="322">
        <f>I543+I546</f>
        <v>4000.2</v>
      </c>
      <c r="J542" s="322">
        <f>J543+J546</f>
        <v>6000</v>
      </c>
      <c r="K542" s="322">
        <f>K543+K546</f>
        <v>6000</v>
      </c>
    </row>
    <row r="543" spans="2:11" ht="14.25" customHeight="1">
      <c r="B543" s="184" t="s">
        <v>289</v>
      </c>
      <c r="C543" s="329"/>
      <c r="D543" s="185" t="s">
        <v>206</v>
      </c>
      <c r="E543" s="185" t="s">
        <v>210</v>
      </c>
      <c r="F543" s="342" t="s">
        <v>372</v>
      </c>
      <c r="G543" s="185" t="s">
        <v>290</v>
      </c>
      <c r="H543" s="185"/>
      <c r="I543" s="322">
        <f aca="true" t="shared" si="270" ref="I543:I544">I544</f>
        <v>4000.2</v>
      </c>
      <c r="J543" s="322">
        <f aca="true" t="shared" si="271" ref="J543:J544">J544</f>
        <v>6000</v>
      </c>
      <c r="K543" s="322">
        <f aca="true" t="shared" si="272" ref="K543:K544">K544</f>
        <v>6000</v>
      </c>
    </row>
    <row r="544" spans="2:11" ht="14.25" customHeight="1">
      <c r="B544" s="184" t="s">
        <v>291</v>
      </c>
      <c r="C544" s="339"/>
      <c r="D544" s="185" t="s">
        <v>206</v>
      </c>
      <c r="E544" s="185" t="s">
        <v>210</v>
      </c>
      <c r="F544" s="342" t="s">
        <v>372</v>
      </c>
      <c r="G544" s="185" t="s">
        <v>292</v>
      </c>
      <c r="H544" s="185"/>
      <c r="I544" s="322">
        <f t="shared" si="270"/>
        <v>4000.2</v>
      </c>
      <c r="J544" s="322">
        <f t="shared" si="271"/>
        <v>6000</v>
      </c>
      <c r="K544" s="322">
        <f t="shared" si="272"/>
        <v>6000</v>
      </c>
    </row>
    <row r="545" spans="2:12" ht="14.25" customHeight="1">
      <c r="B545" s="187" t="s">
        <v>273</v>
      </c>
      <c r="C545" s="329"/>
      <c r="D545" s="185" t="s">
        <v>206</v>
      </c>
      <c r="E545" s="185" t="s">
        <v>210</v>
      </c>
      <c r="F545" s="342" t="s">
        <v>372</v>
      </c>
      <c r="G545" s="185" t="s">
        <v>292</v>
      </c>
      <c r="H545" s="185" t="s">
        <v>297</v>
      </c>
      <c r="I545" s="322">
        <v>4000.2</v>
      </c>
      <c r="J545" s="322">
        <v>6000</v>
      </c>
      <c r="K545" s="322">
        <v>6000</v>
      </c>
      <c r="L545" s="291">
        <v>-1430.7</v>
      </c>
    </row>
    <row r="546" spans="2:11" ht="26.25" customHeight="1" hidden="1">
      <c r="B546" s="187" t="s">
        <v>373</v>
      </c>
      <c r="C546" s="329"/>
      <c r="D546" s="185" t="s">
        <v>206</v>
      </c>
      <c r="E546" s="185" t="s">
        <v>210</v>
      </c>
      <c r="F546" s="342" t="s">
        <v>374</v>
      </c>
      <c r="G546" s="185"/>
      <c r="H546" s="185"/>
      <c r="I546" s="203">
        <f aca="true" t="shared" si="273" ref="I546:I547">I547</f>
        <v>0</v>
      </c>
      <c r="J546" s="203">
        <f aca="true" t="shared" si="274" ref="J546:J547">J547</f>
        <v>0</v>
      </c>
      <c r="K546" s="203">
        <f aca="true" t="shared" si="275" ref="K546:K547">K547</f>
        <v>0</v>
      </c>
    </row>
    <row r="547" spans="2:11" ht="14.25" customHeight="1" hidden="1">
      <c r="B547" s="184" t="s">
        <v>289</v>
      </c>
      <c r="C547" s="329"/>
      <c r="D547" s="185" t="s">
        <v>206</v>
      </c>
      <c r="E547" s="185" t="s">
        <v>210</v>
      </c>
      <c r="F547" s="342" t="s">
        <v>374</v>
      </c>
      <c r="G547" s="185" t="s">
        <v>290</v>
      </c>
      <c r="H547" s="185"/>
      <c r="I547" s="203">
        <f t="shared" si="273"/>
        <v>0</v>
      </c>
      <c r="J547" s="203">
        <f t="shared" si="274"/>
        <v>0</v>
      </c>
      <c r="K547" s="203">
        <f t="shared" si="275"/>
        <v>0</v>
      </c>
    </row>
    <row r="548" spans="2:11" ht="14.25" customHeight="1" hidden="1">
      <c r="B548" s="184" t="s">
        <v>291</v>
      </c>
      <c r="C548" s="329"/>
      <c r="D548" s="185" t="s">
        <v>206</v>
      </c>
      <c r="E548" s="185" t="s">
        <v>210</v>
      </c>
      <c r="F548" s="342" t="s">
        <v>374</v>
      </c>
      <c r="G548" s="185" t="s">
        <v>292</v>
      </c>
      <c r="H548" s="185"/>
      <c r="I548" s="203">
        <f>I550</f>
        <v>0</v>
      </c>
      <c r="J548" s="203">
        <f>J550</f>
        <v>0</v>
      </c>
      <c r="K548" s="203">
        <f>K550</f>
        <v>0</v>
      </c>
    </row>
    <row r="549" spans="2:11" ht="14.25" customHeight="1" hidden="1">
      <c r="B549" s="187"/>
      <c r="C549" s="329"/>
      <c r="D549" s="185"/>
      <c r="E549" s="185"/>
      <c r="F549" s="342" t="s">
        <v>628</v>
      </c>
      <c r="G549" s="185"/>
      <c r="H549" s="185"/>
      <c r="I549" s="203"/>
      <c r="J549" s="203"/>
      <c r="K549" s="203"/>
    </row>
    <row r="550" spans="2:11" ht="14.25" customHeight="1" hidden="1">
      <c r="B550" s="187" t="s">
        <v>274</v>
      </c>
      <c r="C550" s="321"/>
      <c r="D550" s="185" t="s">
        <v>206</v>
      </c>
      <c r="E550" s="185" t="s">
        <v>210</v>
      </c>
      <c r="F550" s="342" t="s">
        <v>374</v>
      </c>
      <c r="G550" s="185" t="s">
        <v>292</v>
      </c>
      <c r="H550" s="185" t="s">
        <v>333</v>
      </c>
      <c r="I550" s="203"/>
      <c r="J550" s="203"/>
      <c r="K550" s="203"/>
    </row>
    <row r="551" spans="2:11" ht="14.25" customHeight="1">
      <c r="B551" s="364" t="s">
        <v>359</v>
      </c>
      <c r="C551" s="321"/>
      <c r="D551" s="185" t="s">
        <v>206</v>
      </c>
      <c r="E551" s="185" t="s">
        <v>210</v>
      </c>
      <c r="F551" s="342" t="s">
        <v>372</v>
      </c>
      <c r="G551" s="185" t="s">
        <v>360</v>
      </c>
      <c r="H551" s="185"/>
      <c r="I551" s="322">
        <f aca="true" t="shared" si="276" ref="I551:I552">I552</f>
        <v>403.4</v>
      </c>
      <c r="J551" s="322">
        <f aca="true" t="shared" si="277" ref="J551:J552">J552</f>
        <v>0</v>
      </c>
      <c r="K551" s="322">
        <f aca="true" t="shared" si="278" ref="K551:K552">K552</f>
        <v>0</v>
      </c>
    </row>
    <row r="552" spans="2:11" ht="14.25" customHeight="1">
      <c r="B552" s="364" t="s">
        <v>156</v>
      </c>
      <c r="C552" s="321"/>
      <c r="D552" s="185" t="s">
        <v>206</v>
      </c>
      <c r="E552" s="185" t="s">
        <v>210</v>
      </c>
      <c r="F552" s="342" t="s">
        <v>372</v>
      </c>
      <c r="G552" s="185" t="s">
        <v>376</v>
      </c>
      <c r="H552" s="185"/>
      <c r="I552" s="322">
        <f t="shared" si="276"/>
        <v>403.4</v>
      </c>
      <c r="J552" s="322">
        <f t="shared" si="277"/>
        <v>0</v>
      </c>
      <c r="K552" s="322">
        <f t="shared" si="278"/>
        <v>0</v>
      </c>
    </row>
    <row r="553" spans="2:11" ht="14.25" customHeight="1">
      <c r="B553" s="187" t="s">
        <v>273</v>
      </c>
      <c r="C553" s="321"/>
      <c r="D553" s="185" t="s">
        <v>206</v>
      </c>
      <c r="E553" s="185" t="s">
        <v>210</v>
      </c>
      <c r="F553" s="342" t="s">
        <v>372</v>
      </c>
      <c r="G553" s="185" t="s">
        <v>376</v>
      </c>
      <c r="H553" s="185" t="s">
        <v>297</v>
      </c>
      <c r="I553" s="322">
        <v>403.4</v>
      </c>
      <c r="J553" s="322"/>
      <c r="K553" s="322"/>
    </row>
    <row r="554" spans="2:11" ht="26.25" customHeight="1">
      <c r="B554" s="343" t="s">
        <v>377</v>
      </c>
      <c r="C554" s="321"/>
      <c r="D554" s="185" t="s">
        <v>206</v>
      </c>
      <c r="E554" s="185" t="s">
        <v>210</v>
      </c>
      <c r="F554" s="342" t="s">
        <v>378</v>
      </c>
      <c r="G554" s="185"/>
      <c r="H554" s="185"/>
      <c r="I554" s="322">
        <f aca="true" t="shared" si="279" ref="I554:I556">I555</f>
        <v>70</v>
      </c>
      <c r="J554" s="322">
        <f aca="true" t="shared" si="280" ref="J554:J556">J555</f>
        <v>0</v>
      </c>
      <c r="K554" s="322">
        <f aca="true" t="shared" si="281" ref="K554:K556">K555</f>
        <v>0</v>
      </c>
    </row>
    <row r="555" spans="2:11" ht="14.25" customHeight="1">
      <c r="B555" s="364" t="s">
        <v>359</v>
      </c>
      <c r="C555" s="329"/>
      <c r="D555" s="185" t="s">
        <v>206</v>
      </c>
      <c r="E555" s="185" t="s">
        <v>210</v>
      </c>
      <c r="F555" s="342" t="s">
        <v>378</v>
      </c>
      <c r="G555" s="185" t="s">
        <v>360</v>
      </c>
      <c r="H555" s="185"/>
      <c r="I555" s="322">
        <f t="shared" si="279"/>
        <v>70</v>
      </c>
      <c r="J555" s="322">
        <f t="shared" si="280"/>
        <v>0</v>
      </c>
      <c r="K555" s="322">
        <f t="shared" si="281"/>
        <v>0</v>
      </c>
    </row>
    <row r="556" spans="2:11" ht="12.75" customHeight="1">
      <c r="B556" s="364" t="s">
        <v>156</v>
      </c>
      <c r="C556" s="321"/>
      <c r="D556" s="185" t="s">
        <v>206</v>
      </c>
      <c r="E556" s="185" t="s">
        <v>210</v>
      </c>
      <c r="F556" s="342" t="s">
        <v>378</v>
      </c>
      <c r="G556" s="185" t="s">
        <v>376</v>
      </c>
      <c r="H556" s="185"/>
      <c r="I556" s="322">
        <f t="shared" si="279"/>
        <v>70</v>
      </c>
      <c r="J556" s="322">
        <f t="shared" si="280"/>
        <v>0</v>
      </c>
      <c r="K556" s="322">
        <f t="shared" si="281"/>
        <v>0</v>
      </c>
    </row>
    <row r="557" spans="2:11" ht="12.75" customHeight="1">
      <c r="B557" s="187" t="s">
        <v>273</v>
      </c>
      <c r="C557" s="321"/>
      <c r="D557" s="185" t="s">
        <v>206</v>
      </c>
      <c r="E557" s="185" t="s">
        <v>210</v>
      </c>
      <c r="F557" s="342" t="s">
        <v>378</v>
      </c>
      <c r="G557" s="185" t="s">
        <v>376</v>
      </c>
      <c r="H557" s="185" t="s">
        <v>297</v>
      </c>
      <c r="I557" s="322">
        <v>70</v>
      </c>
      <c r="J557" s="322"/>
      <c r="K557" s="322"/>
    </row>
    <row r="558" spans="2:11" ht="14.25" customHeight="1">
      <c r="B558" s="358" t="s">
        <v>379</v>
      </c>
      <c r="C558" s="321"/>
      <c r="D558" s="185" t="s">
        <v>206</v>
      </c>
      <c r="E558" s="185" t="s">
        <v>210</v>
      </c>
      <c r="F558" s="342" t="s">
        <v>380</v>
      </c>
      <c r="G558" s="185"/>
      <c r="H558" s="185"/>
      <c r="I558" s="322">
        <f aca="true" t="shared" si="282" ref="I558:I560">I559</f>
        <v>6470.6</v>
      </c>
      <c r="J558" s="322">
        <f aca="true" t="shared" si="283" ref="J558:J560">J559</f>
        <v>745.3</v>
      </c>
      <c r="K558" s="322">
        <f aca="true" t="shared" si="284" ref="K558:K560">K559</f>
        <v>1530</v>
      </c>
    </row>
    <row r="559" spans="2:11" ht="12.75" customHeight="1">
      <c r="B559" s="364" t="s">
        <v>359</v>
      </c>
      <c r="C559" s="329"/>
      <c r="D559" s="185" t="s">
        <v>206</v>
      </c>
      <c r="E559" s="185" t="s">
        <v>210</v>
      </c>
      <c r="F559" s="342" t="s">
        <v>380</v>
      </c>
      <c r="G559" s="185" t="s">
        <v>360</v>
      </c>
      <c r="H559" s="185"/>
      <c r="I559" s="322">
        <f t="shared" si="282"/>
        <v>6470.6</v>
      </c>
      <c r="J559" s="322">
        <f t="shared" si="283"/>
        <v>745.3</v>
      </c>
      <c r="K559" s="322">
        <f t="shared" si="284"/>
        <v>1530</v>
      </c>
    </row>
    <row r="560" spans="2:11" ht="12.75" customHeight="1">
      <c r="B560" s="364" t="s">
        <v>156</v>
      </c>
      <c r="C560" s="329"/>
      <c r="D560" s="185" t="s">
        <v>206</v>
      </c>
      <c r="E560" s="185" t="s">
        <v>210</v>
      </c>
      <c r="F560" s="342" t="s">
        <v>380</v>
      </c>
      <c r="G560" s="185" t="s">
        <v>376</v>
      </c>
      <c r="H560" s="185"/>
      <c r="I560" s="322">
        <f t="shared" si="282"/>
        <v>6470.6</v>
      </c>
      <c r="J560" s="322">
        <f t="shared" si="283"/>
        <v>745.3</v>
      </c>
      <c r="K560" s="322">
        <f t="shared" si="284"/>
        <v>1530</v>
      </c>
    </row>
    <row r="561" spans="2:12" ht="14.25" customHeight="1">
      <c r="B561" s="187" t="s">
        <v>273</v>
      </c>
      <c r="C561" s="329"/>
      <c r="D561" s="185" t="s">
        <v>206</v>
      </c>
      <c r="E561" s="185" t="s">
        <v>210</v>
      </c>
      <c r="F561" s="342" t="s">
        <v>380</v>
      </c>
      <c r="G561" s="185" t="s">
        <v>376</v>
      </c>
      <c r="H561" s="185" t="s">
        <v>297</v>
      </c>
      <c r="I561" s="322">
        <v>6470.6</v>
      </c>
      <c r="J561" s="322">
        <v>745.3</v>
      </c>
      <c r="K561" s="322">
        <v>1530</v>
      </c>
      <c r="L561" s="291">
        <v>500</v>
      </c>
    </row>
    <row r="562" spans="2:11" ht="26.25" customHeight="1" hidden="1">
      <c r="B562" s="343" t="s">
        <v>381</v>
      </c>
      <c r="C562" s="349"/>
      <c r="D562" s="185" t="s">
        <v>206</v>
      </c>
      <c r="E562" s="185" t="s">
        <v>210</v>
      </c>
      <c r="F562" s="342" t="s">
        <v>382</v>
      </c>
      <c r="G562" s="185"/>
      <c r="H562" s="185"/>
      <c r="I562" s="322">
        <f aca="true" t="shared" si="285" ref="I562:I564">I563</f>
        <v>0</v>
      </c>
      <c r="J562" s="322">
        <f aca="true" t="shared" si="286" ref="J562:J564">J563</f>
        <v>0</v>
      </c>
      <c r="K562" s="322">
        <f aca="true" t="shared" si="287" ref="K562:K564">K563</f>
        <v>0</v>
      </c>
    </row>
    <row r="563" spans="2:11" ht="12.75" customHeight="1" hidden="1">
      <c r="B563" s="184" t="s">
        <v>289</v>
      </c>
      <c r="C563" s="323"/>
      <c r="D563" s="185" t="s">
        <v>206</v>
      </c>
      <c r="E563" s="185" t="s">
        <v>210</v>
      </c>
      <c r="F563" s="342" t="s">
        <v>382</v>
      </c>
      <c r="G563" s="185" t="s">
        <v>290</v>
      </c>
      <c r="H563" s="185"/>
      <c r="I563" s="322">
        <f t="shared" si="285"/>
        <v>0</v>
      </c>
      <c r="J563" s="322">
        <f t="shared" si="286"/>
        <v>0</v>
      </c>
      <c r="K563" s="322">
        <f t="shared" si="287"/>
        <v>0</v>
      </c>
    </row>
    <row r="564" spans="2:11" ht="12.75" customHeight="1" hidden="1">
      <c r="B564" s="184" t="s">
        <v>291</v>
      </c>
      <c r="C564" s="323"/>
      <c r="D564" s="185" t="s">
        <v>206</v>
      </c>
      <c r="E564" s="185" t="s">
        <v>210</v>
      </c>
      <c r="F564" s="342" t="s">
        <v>382</v>
      </c>
      <c r="G564" s="185" t="s">
        <v>292</v>
      </c>
      <c r="H564" s="185"/>
      <c r="I564" s="322">
        <f t="shared" si="285"/>
        <v>0</v>
      </c>
      <c r="J564" s="322">
        <f t="shared" si="286"/>
        <v>0</v>
      </c>
      <c r="K564" s="322">
        <f t="shared" si="287"/>
        <v>0</v>
      </c>
    </row>
    <row r="565" spans="2:11" ht="12.75" customHeight="1" hidden="1">
      <c r="B565" s="187" t="s">
        <v>273</v>
      </c>
      <c r="C565" s="323"/>
      <c r="D565" s="185" t="s">
        <v>206</v>
      </c>
      <c r="E565" s="185" t="s">
        <v>210</v>
      </c>
      <c r="F565" s="342" t="s">
        <v>382</v>
      </c>
      <c r="G565" s="185" t="s">
        <v>292</v>
      </c>
      <c r="H565" s="185" t="s">
        <v>297</v>
      </c>
      <c r="I565" s="322"/>
      <c r="J565" s="322"/>
      <c r="K565" s="322"/>
    </row>
    <row r="566" spans="2:11" ht="12.75" customHeight="1">
      <c r="B566" s="317" t="s">
        <v>211</v>
      </c>
      <c r="C566" s="323"/>
      <c r="D566" s="324" t="s">
        <v>212</v>
      </c>
      <c r="E566" s="185"/>
      <c r="F566" s="185"/>
      <c r="G566" s="185"/>
      <c r="H566" s="309"/>
      <c r="I566" s="316">
        <f>I567+I589</f>
        <v>2846.2</v>
      </c>
      <c r="J566" s="316">
        <f>J567+J589</f>
        <v>0</v>
      </c>
      <c r="K566" s="316">
        <f>K567+K589</f>
        <v>0</v>
      </c>
    </row>
    <row r="567" spans="2:11" ht="14.25" customHeight="1">
      <c r="B567" s="345" t="s">
        <v>215</v>
      </c>
      <c r="C567" s="339"/>
      <c r="D567" s="327" t="s">
        <v>212</v>
      </c>
      <c r="E567" s="327" t="s">
        <v>216</v>
      </c>
      <c r="F567" s="185"/>
      <c r="G567" s="185"/>
      <c r="H567" s="185"/>
      <c r="I567" s="322">
        <f>I568+I585</f>
        <v>2696.2</v>
      </c>
      <c r="J567" s="322">
        <f>J568+J585</f>
        <v>0</v>
      </c>
      <c r="K567" s="322">
        <f>K568+K585</f>
        <v>0</v>
      </c>
    </row>
    <row r="568" spans="2:11" ht="26.25" customHeight="1">
      <c r="B568" s="318" t="s">
        <v>402</v>
      </c>
      <c r="C568" s="329"/>
      <c r="D568" s="185" t="s">
        <v>212</v>
      </c>
      <c r="E568" s="185" t="s">
        <v>216</v>
      </c>
      <c r="F568" s="186" t="s">
        <v>403</v>
      </c>
      <c r="G568" s="185"/>
      <c r="H568" s="185"/>
      <c r="I568" s="322">
        <f>I569+I573+I577+I581</f>
        <v>2585.2</v>
      </c>
      <c r="J568" s="322">
        <f>J569+J573+J577+J581</f>
        <v>0</v>
      </c>
      <c r="K568" s="322">
        <f>K569+K573+K577+K581</f>
        <v>0</v>
      </c>
    </row>
    <row r="569" spans="2:11" ht="12.75" customHeight="1" hidden="1">
      <c r="B569" s="359" t="s">
        <v>404</v>
      </c>
      <c r="C569" s="329"/>
      <c r="D569" s="185" t="s">
        <v>212</v>
      </c>
      <c r="E569" s="185" t="s">
        <v>216</v>
      </c>
      <c r="F569" s="186" t="s">
        <v>405</v>
      </c>
      <c r="G569" s="185"/>
      <c r="H569" s="185"/>
      <c r="I569" s="322">
        <f aca="true" t="shared" si="288" ref="I569:I571">I570</f>
        <v>0</v>
      </c>
      <c r="J569" s="322">
        <f aca="true" t="shared" si="289" ref="J569:J571">J570</f>
        <v>0</v>
      </c>
      <c r="K569" s="322">
        <f aca="true" t="shared" si="290" ref="K569:K571">K570</f>
        <v>0</v>
      </c>
    </row>
    <row r="570" spans="2:11" ht="14.25" customHeight="1" hidden="1">
      <c r="B570" s="184" t="s">
        <v>289</v>
      </c>
      <c r="C570" s="329"/>
      <c r="D570" s="185" t="s">
        <v>212</v>
      </c>
      <c r="E570" s="185" t="s">
        <v>216</v>
      </c>
      <c r="F570" s="186" t="s">
        <v>405</v>
      </c>
      <c r="G570" s="185" t="s">
        <v>290</v>
      </c>
      <c r="H570" s="380"/>
      <c r="I570" s="322">
        <f t="shared" si="288"/>
        <v>0</v>
      </c>
      <c r="J570" s="322">
        <f t="shared" si="289"/>
        <v>0</v>
      </c>
      <c r="K570" s="322">
        <f t="shared" si="290"/>
        <v>0</v>
      </c>
    </row>
    <row r="571" spans="2:11" ht="12.75" customHeight="1" hidden="1">
      <c r="B571" s="184" t="s">
        <v>291</v>
      </c>
      <c r="C571" s="329"/>
      <c r="D571" s="185" t="s">
        <v>212</v>
      </c>
      <c r="E571" s="185" t="s">
        <v>216</v>
      </c>
      <c r="F571" s="186" t="s">
        <v>405</v>
      </c>
      <c r="G571" s="185" t="s">
        <v>292</v>
      </c>
      <c r="H571" s="185"/>
      <c r="I571" s="322">
        <f t="shared" si="288"/>
        <v>0</v>
      </c>
      <c r="J571" s="322">
        <f t="shared" si="289"/>
        <v>0</v>
      </c>
      <c r="K571" s="322">
        <f t="shared" si="290"/>
        <v>0</v>
      </c>
    </row>
    <row r="572" spans="2:11" ht="14.25" customHeight="1" hidden="1">
      <c r="B572" s="187" t="s">
        <v>273</v>
      </c>
      <c r="C572" s="329"/>
      <c r="D572" s="185" t="s">
        <v>212</v>
      </c>
      <c r="E572" s="185" t="s">
        <v>216</v>
      </c>
      <c r="F572" s="186" t="s">
        <v>405</v>
      </c>
      <c r="G572" s="185" t="s">
        <v>292</v>
      </c>
      <c r="H572" s="185">
        <v>2</v>
      </c>
      <c r="I572" s="322"/>
      <c r="J572" s="322"/>
      <c r="K572" s="322"/>
    </row>
    <row r="573" spans="2:11" ht="12.75" customHeight="1">
      <c r="B573" s="359" t="s">
        <v>406</v>
      </c>
      <c r="C573" s="321"/>
      <c r="D573" s="185" t="s">
        <v>212</v>
      </c>
      <c r="E573" s="185" t="s">
        <v>216</v>
      </c>
      <c r="F573" s="186" t="s">
        <v>407</v>
      </c>
      <c r="G573" s="185"/>
      <c r="H573" s="185"/>
      <c r="I573" s="322">
        <f aca="true" t="shared" si="291" ref="I573:I575">I574</f>
        <v>2585.2</v>
      </c>
      <c r="J573" s="322">
        <f aca="true" t="shared" si="292" ref="J573:J575">J574</f>
        <v>0</v>
      </c>
      <c r="K573" s="322">
        <f aca="true" t="shared" si="293" ref="K573:K575">K574</f>
        <v>0</v>
      </c>
    </row>
    <row r="574" spans="2:11" ht="12.75" customHeight="1">
      <c r="B574" s="184" t="s">
        <v>289</v>
      </c>
      <c r="C574" s="321"/>
      <c r="D574" s="185" t="s">
        <v>212</v>
      </c>
      <c r="E574" s="185" t="s">
        <v>216</v>
      </c>
      <c r="F574" s="186" t="s">
        <v>407</v>
      </c>
      <c r="G574" s="185" t="s">
        <v>360</v>
      </c>
      <c r="H574" s="185"/>
      <c r="I574" s="322">
        <f t="shared" si="291"/>
        <v>2585.2</v>
      </c>
      <c r="J574" s="322">
        <f t="shared" si="292"/>
        <v>0</v>
      </c>
      <c r="K574" s="322">
        <f t="shared" si="293"/>
        <v>0</v>
      </c>
    </row>
    <row r="575" spans="2:11" ht="14.25" customHeight="1">
      <c r="B575" s="184" t="s">
        <v>291</v>
      </c>
      <c r="C575" s="329"/>
      <c r="D575" s="185" t="s">
        <v>212</v>
      </c>
      <c r="E575" s="185" t="s">
        <v>216</v>
      </c>
      <c r="F575" s="186" t="s">
        <v>407</v>
      </c>
      <c r="G575" s="185" t="s">
        <v>376</v>
      </c>
      <c r="H575" s="185"/>
      <c r="I575" s="322">
        <f t="shared" si="291"/>
        <v>2585.2</v>
      </c>
      <c r="J575" s="322">
        <f t="shared" si="292"/>
        <v>0</v>
      </c>
      <c r="K575" s="322">
        <f t="shared" si="293"/>
        <v>0</v>
      </c>
    </row>
    <row r="576" spans="2:12" ht="12.75" customHeight="1">
      <c r="B576" s="187" t="s">
        <v>273</v>
      </c>
      <c r="C576" s="321"/>
      <c r="D576" s="185" t="s">
        <v>212</v>
      </c>
      <c r="E576" s="185" t="s">
        <v>216</v>
      </c>
      <c r="F576" s="186" t="s">
        <v>407</v>
      </c>
      <c r="G576" s="185" t="s">
        <v>376</v>
      </c>
      <c r="H576" s="185" t="s">
        <v>297</v>
      </c>
      <c r="I576" s="322">
        <v>2585.2</v>
      </c>
      <c r="J576" s="322"/>
      <c r="K576" s="322"/>
      <c r="L576" s="291">
        <v>80</v>
      </c>
    </row>
    <row r="577" spans="2:11" ht="12.75" customHeight="1" hidden="1">
      <c r="B577" s="359" t="s">
        <v>408</v>
      </c>
      <c r="C577" s="321"/>
      <c r="D577" s="185" t="s">
        <v>212</v>
      </c>
      <c r="E577" s="185" t="s">
        <v>216</v>
      </c>
      <c r="F577" s="186" t="s">
        <v>409</v>
      </c>
      <c r="G577" s="185"/>
      <c r="H577" s="185"/>
      <c r="I577" s="322">
        <f aca="true" t="shared" si="294" ref="I577:I579">I578</f>
        <v>0</v>
      </c>
      <c r="J577" s="322">
        <f aca="true" t="shared" si="295" ref="J577:J579">J578</f>
        <v>0</v>
      </c>
      <c r="K577" s="322">
        <f aca="true" t="shared" si="296" ref="K577:K579">K578</f>
        <v>0</v>
      </c>
    </row>
    <row r="578" spans="2:11" ht="12.75" customHeight="1" hidden="1">
      <c r="B578" s="184" t="s">
        <v>289</v>
      </c>
      <c r="C578" s="321"/>
      <c r="D578" s="185" t="s">
        <v>212</v>
      </c>
      <c r="E578" s="185" t="s">
        <v>216</v>
      </c>
      <c r="F578" s="186" t="s">
        <v>409</v>
      </c>
      <c r="G578" s="185" t="s">
        <v>290</v>
      </c>
      <c r="H578" s="185"/>
      <c r="I578" s="322">
        <f t="shared" si="294"/>
        <v>0</v>
      </c>
      <c r="J578" s="322">
        <f t="shared" si="295"/>
        <v>0</v>
      </c>
      <c r="K578" s="322">
        <f t="shared" si="296"/>
        <v>0</v>
      </c>
    </row>
    <row r="579" spans="2:11" ht="12.75" customHeight="1" hidden="1">
      <c r="B579" s="184" t="s">
        <v>291</v>
      </c>
      <c r="C579" s="321"/>
      <c r="D579" s="185" t="s">
        <v>212</v>
      </c>
      <c r="E579" s="185" t="s">
        <v>216</v>
      </c>
      <c r="F579" s="186" t="s">
        <v>409</v>
      </c>
      <c r="G579" s="185" t="s">
        <v>292</v>
      </c>
      <c r="H579" s="185"/>
      <c r="I579" s="322">
        <f t="shared" si="294"/>
        <v>0</v>
      </c>
      <c r="J579" s="322">
        <f t="shared" si="295"/>
        <v>0</v>
      </c>
      <c r="K579" s="322">
        <f t="shared" si="296"/>
        <v>0</v>
      </c>
    </row>
    <row r="580" spans="2:11" ht="12.75" customHeight="1" hidden="1">
      <c r="B580" s="187" t="s">
        <v>273</v>
      </c>
      <c r="C580" s="321"/>
      <c r="D580" s="185" t="s">
        <v>212</v>
      </c>
      <c r="E580" s="185" t="s">
        <v>216</v>
      </c>
      <c r="F580" s="186" t="s">
        <v>409</v>
      </c>
      <c r="G580" s="185" t="s">
        <v>292</v>
      </c>
      <c r="H580" s="185" t="s">
        <v>297</v>
      </c>
      <c r="I580" s="322"/>
      <c r="J580" s="322"/>
      <c r="K580" s="322"/>
    </row>
    <row r="581" spans="2:11" ht="14.25" customHeight="1" hidden="1">
      <c r="B581" s="359" t="s">
        <v>410</v>
      </c>
      <c r="C581" s="329"/>
      <c r="D581" s="185" t="s">
        <v>212</v>
      </c>
      <c r="E581" s="185" t="s">
        <v>216</v>
      </c>
      <c r="F581" s="186" t="s">
        <v>411</v>
      </c>
      <c r="G581" s="185"/>
      <c r="H581" s="185"/>
      <c r="I581" s="322">
        <f aca="true" t="shared" si="297" ref="I581:I583">I582</f>
        <v>0</v>
      </c>
      <c r="J581" s="322">
        <f aca="true" t="shared" si="298" ref="J581:J583">J582</f>
        <v>0</v>
      </c>
      <c r="K581" s="322">
        <f aca="true" t="shared" si="299" ref="K581:K583">K582</f>
        <v>0</v>
      </c>
    </row>
    <row r="582" spans="2:11" ht="12.75" customHeight="1" hidden="1">
      <c r="B582" s="184" t="s">
        <v>289</v>
      </c>
      <c r="C582" s="329"/>
      <c r="D582" s="185" t="s">
        <v>212</v>
      </c>
      <c r="E582" s="185" t="s">
        <v>216</v>
      </c>
      <c r="F582" s="186" t="s">
        <v>411</v>
      </c>
      <c r="G582" s="185" t="s">
        <v>290</v>
      </c>
      <c r="H582" s="185"/>
      <c r="I582" s="322">
        <f t="shared" si="297"/>
        <v>0</v>
      </c>
      <c r="J582" s="322">
        <f t="shared" si="298"/>
        <v>0</v>
      </c>
      <c r="K582" s="322">
        <f t="shared" si="299"/>
        <v>0</v>
      </c>
    </row>
    <row r="583" spans="2:11" ht="12.75" customHeight="1" hidden="1">
      <c r="B583" s="184" t="s">
        <v>291</v>
      </c>
      <c r="C583" s="329"/>
      <c r="D583" s="185" t="s">
        <v>212</v>
      </c>
      <c r="E583" s="185" t="s">
        <v>216</v>
      </c>
      <c r="F583" s="186" t="s">
        <v>411</v>
      </c>
      <c r="G583" s="185" t="s">
        <v>292</v>
      </c>
      <c r="H583" s="185"/>
      <c r="I583" s="322">
        <f t="shared" si="297"/>
        <v>0</v>
      </c>
      <c r="J583" s="322">
        <f t="shared" si="298"/>
        <v>0</v>
      </c>
      <c r="K583" s="322">
        <f t="shared" si="299"/>
        <v>0</v>
      </c>
    </row>
    <row r="584" spans="2:11" ht="12.75" customHeight="1" hidden="1">
      <c r="B584" s="187" t="s">
        <v>273</v>
      </c>
      <c r="C584" s="339"/>
      <c r="D584" s="185" t="s">
        <v>212</v>
      </c>
      <c r="E584" s="185" t="s">
        <v>216</v>
      </c>
      <c r="F584" s="186" t="s">
        <v>411</v>
      </c>
      <c r="G584" s="185" t="s">
        <v>292</v>
      </c>
      <c r="H584" s="185" t="s">
        <v>297</v>
      </c>
      <c r="I584" s="322"/>
      <c r="J584" s="322"/>
      <c r="K584" s="322"/>
    </row>
    <row r="585" spans="2:11" ht="28.5">
      <c r="B585" s="331" t="s">
        <v>419</v>
      </c>
      <c r="C585" s="329"/>
      <c r="D585" s="185" t="s">
        <v>212</v>
      </c>
      <c r="E585" s="185" t="s">
        <v>216</v>
      </c>
      <c r="F585" s="186" t="s">
        <v>420</v>
      </c>
      <c r="G585" s="185"/>
      <c r="H585" s="185"/>
      <c r="I585" s="322">
        <f aca="true" t="shared" si="300" ref="I585:I587">I586</f>
        <v>111</v>
      </c>
      <c r="J585" s="322">
        <f aca="true" t="shared" si="301" ref="J585:J587">J586</f>
        <v>0</v>
      </c>
      <c r="K585" s="322">
        <f aca="true" t="shared" si="302" ref="K585:K587">K586</f>
        <v>0</v>
      </c>
    </row>
    <row r="586" spans="2:11" ht="12.75" customHeight="1">
      <c r="B586" s="331" t="s">
        <v>359</v>
      </c>
      <c r="C586" s="321"/>
      <c r="D586" s="185" t="s">
        <v>212</v>
      </c>
      <c r="E586" s="185" t="s">
        <v>216</v>
      </c>
      <c r="F586" s="186" t="s">
        <v>420</v>
      </c>
      <c r="G586" s="185" t="s">
        <v>360</v>
      </c>
      <c r="H586" s="185"/>
      <c r="I586" s="322">
        <f t="shared" si="300"/>
        <v>111</v>
      </c>
      <c r="J586" s="322">
        <f t="shared" si="301"/>
        <v>0</v>
      </c>
      <c r="K586" s="322">
        <f t="shared" si="302"/>
        <v>0</v>
      </c>
    </row>
    <row r="587" spans="2:11" ht="12.75" customHeight="1">
      <c r="B587" s="187" t="s">
        <v>156</v>
      </c>
      <c r="C587" s="321"/>
      <c r="D587" s="185" t="s">
        <v>212</v>
      </c>
      <c r="E587" s="185" t="s">
        <v>216</v>
      </c>
      <c r="F587" s="186" t="s">
        <v>420</v>
      </c>
      <c r="G587" s="185" t="s">
        <v>376</v>
      </c>
      <c r="H587" s="185"/>
      <c r="I587" s="322">
        <f t="shared" si="300"/>
        <v>111</v>
      </c>
      <c r="J587" s="322">
        <f t="shared" si="301"/>
        <v>0</v>
      </c>
      <c r="K587" s="322">
        <f t="shared" si="302"/>
        <v>0</v>
      </c>
    </row>
    <row r="588" spans="2:11" ht="14.25" customHeight="1">
      <c r="B588" s="184" t="s">
        <v>274</v>
      </c>
      <c r="C588" s="329"/>
      <c r="D588" s="185" t="s">
        <v>212</v>
      </c>
      <c r="E588" s="185" t="s">
        <v>216</v>
      </c>
      <c r="F588" s="186" t="s">
        <v>420</v>
      </c>
      <c r="G588" s="185" t="s">
        <v>376</v>
      </c>
      <c r="H588" s="185" t="s">
        <v>333</v>
      </c>
      <c r="I588" s="322">
        <v>111</v>
      </c>
      <c r="J588" s="322"/>
      <c r="K588" s="322"/>
    </row>
    <row r="589" spans="2:11" ht="12.75" customHeight="1">
      <c r="B589" s="381" t="s">
        <v>217</v>
      </c>
      <c r="C589" s="329"/>
      <c r="D589" s="327" t="s">
        <v>212</v>
      </c>
      <c r="E589" s="327" t="s">
        <v>218</v>
      </c>
      <c r="F589" s="93"/>
      <c r="G589" s="185"/>
      <c r="H589" s="185"/>
      <c r="I589" s="322">
        <f aca="true" t="shared" si="303" ref="I589:I592">I590</f>
        <v>150</v>
      </c>
      <c r="J589" s="322">
        <f aca="true" t="shared" si="304" ref="J589:J592">J590</f>
        <v>0</v>
      </c>
      <c r="K589" s="322">
        <f aca="true" t="shared" si="305" ref="K589:K592">K590</f>
        <v>0</v>
      </c>
    </row>
    <row r="590" spans="2:11" ht="16.5" customHeight="1">
      <c r="B590" s="395" t="s">
        <v>440</v>
      </c>
      <c r="C590" s="329"/>
      <c r="D590" s="185" t="s">
        <v>212</v>
      </c>
      <c r="E590" s="185" t="s">
        <v>218</v>
      </c>
      <c r="F590" s="186" t="s">
        <v>441</v>
      </c>
      <c r="G590" s="185"/>
      <c r="H590" s="185"/>
      <c r="I590" s="322">
        <f t="shared" si="303"/>
        <v>150</v>
      </c>
      <c r="J590" s="322">
        <f t="shared" si="304"/>
        <v>0</v>
      </c>
      <c r="K590" s="322">
        <f t="shared" si="305"/>
        <v>0</v>
      </c>
    </row>
    <row r="591" spans="2:11" ht="16.5" customHeight="1">
      <c r="B591" s="396" t="s">
        <v>442</v>
      </c>
      <c r="C591" s="329"/>
      <c r="D591" s="185" t="s">
        <v>212</v>
      </c>
      <c r="E591" s="185" t="s">
        <v>218</v>
      </c>
      <c r="F591" s="186" t="s">
        <v>441</v>
      </c>
      <c r="G591" s="185" t="s">
        <v>360</v>
      </c>
      <c r="H591" s="185"/>
      <c r="I591" s="322">
        <f t="shared" si="303"/>
        <v>150</v>
      </c>
      <c r="J591" s="322">
        <f t="shared" si="304"/>
        <v>0</v>
      </c>
      <c r="K591" s="322">
        <f t="shared" si="305"/>
        <v>0</v>
      </c>
    </row>
    <row r="592" spans="2:11" ht="16.5" customHeight="1">
      <c r="B592" s="396" t="s">
        <v>443</v>
      </c>
      <c r="C592" s="329"/>
      <c r="D592" s="185" t="s">
        <v>212</v>
      </c>
      <c r="E592" s="185" t="s">
        <v>218</v>
      </c>
      <c r="F592" s="186" t="s">
        <v>441</v>
      </c>
      <c r="G592" s="185" t="s">
        <v>376</v>
      </c>
      <c r="H592" s="185"/>
      <c r="I592" s="322">
        <f t="shared" si="303"/>
        <v>150</v>
      </c>
      <c r="J592" s="322">
        <f t="shared" si="304"/>
        <v>0</v>
      </c>
      <c r="K592" s="322">
        <f t="shared" si="305"/>
        <v>0</v>
      </c>
    </row>
    <row r="593" spans="2:11" ht="12.75" customHeight="1">
      <c r="B593" s="187" t="s">
        <v>273</v>
      </c>
      <c r="C593" s="329"/>
      <c r="D593" s="185" t="s">
        <v>212</v>
      </c>
      <c r="E593" s="185" t="s">
        <v>218</v>
      </c>
      <c r="F593" s="186" t="s">
        <v>441</v>
      </c>
      <c r="G593" s="185" t="s">
        <v>376</v>
      </c>
      <c r="H593" s="185" t="s">
        <v>297</v>
      </c>
      <c r="I593" s="322">
        <v>150</v>
      </c>
      <c r="J593" s="322"/>
      <c r="K593" s="322"/>
    </row>
    <row r="594" spans="2:11" ht="28.5" customHeight="1" hidden="1">
      <c r="B594" s="397" t="s">
        <v>444</v>
      </c>
      <c r="C594" s="329"/>
      <c r="D594" s="185" t="s">
        <v>212</v>
      </c>
      <c r="E594" s="185" t="s">
        <v>218</v>
      </c>
      <c r="F594" s="93" t="s">
        <v>436</v>
      </c>
      <c r="G594" s="185"/>
      <c r="H594" s="185"/>
      <c r="I594" s="322">
        <f aca="true" t="shared" si="306" ref="I594:I596">I595</f>
        <v>0</v>
      </c>
      <c r="J594" s="322">
        <f aca="true" t="shared" si="307" ref="J594:J596">J595</f>
        <v>0</v>
      </c>
      <c r="K594" s="322">
        <f aca="true" t="shared" si="308" ref="K594:K596">K595</f>
        <v>0</v>
      </c>
    </row>
    <row r="595" spans="2:11" ht="12.75" customHeight="1" hidden="1">
      <c r="B595" s="331" t="s">
        <v>359</v>
      </c>
      <c r="C595" s="329"/>
      <c r="D595" s="185" t="s">
        <v>212</v>
      </c>
      <c r="E595" s="185" t="s">
        <v>218</v>
      </c>
      <c r="F595" s="93" t="s">
        <v>436</v>
      </c>
      <c r="G595" s="185" t="s">
        <v>360</v>
      </c>
      <c r="H595" s="185"/>
      <c r="I595" s="322">
        <f t="shared" si="306"/>
        <v>0</v>
      </c>
      <c r="J595" s="322">
        <f t="shared" si="307"/>
        <v>0</v>
      </c>
      <c r="K595" s="322">
        <f t="shared" si="308"/>
        <v>0</v>
      </c>
    </row>
    <row r="596" spans="2:11" ht="14.25" customHeight="1" hidden="1">
      <c r="B596" s="187" t="s">
        <v>156</v>
      </c>
      <c r="C596" s="329"/>
      <c r="D596" s="185" t="s">
        <v>212</v>
      </c>
      <c r="E596" s="185" t="s">
        <v>218</v>
      </c>
      <c r="F596" s="93" t="s">
        <v>436</v>
      </c>
      <c r="G596" s="185" t="s">
        <v>376</v>
      </c>
      <c r="H596" s="185"/>
      <c r="I596" s="322">
        <f t="shared" si="306"/>
        <v>0</v>
      </c>
      <c r="J596" s="322">
        <f t="shared" si="307"/>
        <v>0</v>
      </c>
      <c r="K596" s="322">
        <f t="shared" si="308"/>
        <v>0</v>
      </c>
    </row>
    <row r="597" spans="2:11" ht="12.75" customHeight="1" hidden="1">
      <c r="B597" s="187" t="s">
        <v>273</v>
      </c>
      <c r="C597" s="329"/>
      <c r="D597" s="185" t="s">
        <v>212</v>
      </c>
      <c r="E597" s="185" t="s">
        <v>218</v>
      </c>
      <c r="F597" s="93" t="s">
        <v>436</v>
      </c>
      <c r="G597" s="185" t="s">
        <v>376</v>
      </c>
      <c r="H597" s="185" t="s">
        <v>297</v>
      </c>
      <c r="I597" s="322"/>
      <c r="J597" s="322"/>
      <c r="K597" s="322"/>
    </row>
    <row r="598" spans="2:11" ht="26.25" customHeight="1" hidden="1">
      <c r="B598" s="187" t="s">
        <v>419</v>
      </c>
      <c r="C598" s="329"/>
      <c r="D598" s="185" t="s">
        <v>212</v>
      </c>
      <c r="E598" s="185" t="s">
        <v>218</v>
      </c>
      <c r="F598" s="186" t="s">
        <v>420</v>
      </c>
      <c r="G598" s="185"/>
      <c r="H598" s="185"/>
      <c r="I598" s="322">
        <f aca="true" t="shared" si="309" ref="I598:I600">I599</f>
        <v>0</v>
      </c>
      <c r="J598" s="322">
        <f aca="true" t="shared" si="310" ref="J598:J600">J599</f>
        <v>0</v>
      </c>
      <c r="K598" s="322">
        <f aca="true" t="shared" si="311" ref="K598:K600">K599</f>
        <v>0</v>
      </c>
    </row>
    <row r="599" spans="2:11" ht="14.25" customHeight="1" hidden="1">
      <c r="B599" s="184" t="s">
        <v>289</v>
      </c>
      <c r="C599" s="329"/>
      <c r="D599" s="185" t="s">
        <v>212</v>
      </c>
      <c r="E599" s="185" t="s">
        <v>218</v>
      </c>
      <c r="F599" s="186" t="s">
        <v>420</v>
      </c>
      <c r="G599" s="185" t="s">
        <v>290</v>
      </c>
      <c r="H599" s="185"/>
      <c r="I599" s="322">
        <f t="shared" si="309"/>
        <v>0</v>
      </c>
      <c r="J599" s="322">
        <f t="shared" si="310"/>
        <v>0</v>
      </c>
      <c r="K599" s="322">
        <f t="shared" si="311"/>
        <v>0</v>
      </c>
    </row>
    <row r="600" spans="2:11" ht="14.25" customHeight="1" hidden="1">
      <c r="B600" s="184" t="s">
        <v>291</v>
      </c>
      <c r="C600" s="329"/>
      <c r="D600" s="185" t="s">
        <v>212</v>
      </c>
      <c r="E600" s="185" t="s">
        <v>218</v>
      </c>
      <c r="F600" s="186" t="s">
        <v>420</v>
      </c>
      <c r="G600" s="185" t="s">
        <v>292</v>
      </c>
      <c r="H600" s="185"/>
      <c r="I600" s="322">
        <f t="shared" si="309"/>
        <v>0</v>
      </c>
      <c r="J600" s="322">
        <f t="shared" si="310"/>
        <v>0</v>
      </c>
      <c r="K600" s="322">
        <f t="shared" si="311"/>
        <v>0</v>
      </c>
    </row>
    <row r="601" spans="2:11" ht="14.25" customHeight="1" hidden="1">
      <c r="B601" s="184" t="s">
        <v>274</v>
      </c>
      <c r="C601" s="329"/>
      <c r="D601" s="185" t="s">
        <v>212</v>
      </c>
      <c r="E601" s="185" t="s">
        <v>218</v>
      </c>
      <c r="F601" s="186" t="s">
        <v>420</v>
      </c>
      <c r="G601" s="185" t="s">
        <v>292</v>
      </c>
      <c r="H601" s="185" t="s">
        <v>333</v>
      </c>
      <c r="I601" s="322"/>
      <c r="J601" s="322"/>
      <c r="K601" s="322"/>
    </row>
    <row r="602" spans="2:11" ht="14.25" customHeight="1" hidden="1">
      <c r="B602" s="317" t="s">
        <v>237</v>
      </c>
      <c r="C602" s="398"/>
      <c r="D602" s="324" t="s">
        <v>238</v>
      </c>
      <c r="E602" s="333"/>
      <c r="F602" s="333"/>
      <c r="G602" s="185"/>
      <c r="H602" s="185"/>
      <c r="I602" s="316">
        <f aca="true" t="shared" si="312" ref="I602:I606">I603</f>
        <v>0</v>
      </c>
      <c r="J602" s="316">
        <f aca="true" t="shared" si="313" ref="J602:J606">J603</f>
        <v>0</v>
      </c>
      <c r="K602" s="316">
        <f aca="true" t="shared" si="314" ref="K602:K606">K603</f>
        <v>0</v>
      </c>
    </row>
    <row r="603" spans="2:11" ht="14.25" customHeight="1" hidden="1">
      <c r="B603" s="340" t="s">
        <v>239</v>
      </c>
      <c r="C603" s="329"/>
      <c r="D603" s="327" t="s">
        <v>238</v>
      </c>
      <c r="E603" s="327" t="s">
        <v>240</v>
      </c>
      <c r="F603" s="399"/>
      <c r="G603" s="185"/>
      <c r="H603" s="185"/>
      <c r="I603" s="322">
        <f t="shared" si="312"/>
        <v>0</v>
      </c>
      <c r="J603" s="322">
        <f t="shared" si="313"/>
        <v>0</v>
      </c>
      <c r="K603" s="322">
        <f t="shared" si="314"/>
        <v>0</v>
      </c>
    </row>
    <row r="604" spans="2:11" ht="28.5" customHeight="1" hidden="1">
      <c r="B604" s="187" t="s">
        <v>419</v>
      </c>
      <c r="C604" s="329"/>
      <c r="D604" s="185" t="s">
        <v>238</v>
      </c>
      <c r="E604" s="185" t="s">
        <v>240</v>
      </c>
      <c r="F604" s="186" t="s">
        <v>420</v>
      </c>
      <c r="G604" s="185"/>
      <c r="H604" s="185"/>
      <c r="I604" s="322">
        <f t="shared" si="312"/>
        <v>0</v>
      </c>
      <c r="J604" s="322">
        <f t="shared" si="313"/>
        <v>0</v>
      </c>
      <c r="K604" s="322">
        <f t="shared" si="314"/>
        <v>0</v>
      </c>
    </row>
    <row r="605" spans="2:11" ht="14.25" customHeight="1" hidden="1">
      <c r="B605" s="331" t="s">
        <v>359</v>
      </c>
      <c r="C605" s="321"/>
      <c r="D605" s="185" t="s">
        <v>238</v>
      </c>
      <c r="E605" s="185" t="s">
        <v>240</v>
      </c>
      <c r="F605" s="186" t="s">
        <v>420</v>
      </c>
      <c r="G605" s="185" t="s">
        <v>360</v>
      </c>
      <c r="H605" s="185"/>
      <c r="I605" s="322">
        <f t="shared" si="312"/>
        <v>0</v>
      </c>
      <c r="J605" s="322">
        <f t="shared" si="313"/>
        <v>0</v>
      </c>
      <c r="K605" s="322">
        <f t="shared" si="314"/>
        <v>0</v>
      </c>
    </row>
    <row r="606" spans="2:11" ht="14.25" customHeight="1" hidden="1">
      <c r="B606" s="187" t="s">
        <v>156</v>
      </c>
      <c r="C606" s="321"/>
      <c r="D606" s="185" t="s">
        <v>238</v>
      </c>
      <c r="E606" s="185" t="s">
        <v>240</v>
      </c>
      <c r="F606" s="186" t="s">
        <v>420</v>
      </c>
      <c r="G606" s="185" t="s">
        <v>376</v>
      </c>
      <c r="H606" s="185"/>
      <c r="I606" s="322">
        <f t="shared" si="312"/>
        <v>0</v>
      </c>
      <c r="J606" s="322">
        <f t="shared" si="313"/>
        <v>0</v>
      </c>
      <c r="K606" s="322">
        <f t="shared" si="314"/>
        <v>0</v>
      </c>
    </row>
    <row r="607" spans="2:11" ht="14.25" customHeight="1" hidden="1">
      <c r="B607" s="184" t="s">
        <v>274</v>
      </c>
      <c r="C607" s="329"/>
      <c r="D607" s="185" t="s">
        <v>238</v>
      </c>
      <c r="E607" s="185" t="s">
        <v>240</v>
      </c>
      <c r="F607" s="186" t="s">
        <v>420</v>
      </c>
      <c r="G607" s="185" t="s">
        <v>376</v>
      </c>
      <c r="H607" s="185" t="s">
        <v>333</v>
      </c>
      <c r="I607" s="322"/>
      <c r="J607" s="322"/>
      <c r="K607" s="322"/>
    </row>
    <row r="608" spans="2:11" ht="12.75" customHeight="1">
      <c r="B608" s="400" t="s">
        <v>257</v>
      </c>
      <c r="C608" s="339"/>
      <c r="D608" s="401">
        <v>1300</v>
      </c>
      <c r="E608" s="324"/>
      <c r="F608" s="324"/>
      <c r="G608" s="324"/>
      <c r="H608" s="324"/>
      <c r="I608" s="316">
        <f aca="true" t="shared" si="315" ref="I608:I612">I609</f>
        <v>450</v>
      </c>
      <c r="J608" s="316">
        <f aca="true" t="shared" si="316" ref="J608:J612">J609</f>
        <v>288</v>
      </c>
      <c r="K608" s="316">
        <f aca="true" t="shared" si="317" ref="K608:K612">K609</f>
        <v>0</v>
      </c>
    </row>
    <row r="609" spans="2:11" ht="16.5" customHeight="1">
      <c r="B609" s="184" t="s">
        <v>277</v>
      </c>
      <c r="C609" s="329"/>
      <c r="D609" s="333">
        <v>1300</v>
      </c>
      <c r="E609" s="333">
        <v>1301</v>
      </c>
      <c r="F609" s="185" t="s">
        <v>278</v>
      </c>
      <c r="G609" s="337"/>
      <c r="H609" s="337"/>
      <c r="I609" s="322">
        <f t="shared" si="315"/>
        <v>450</v>
      </c>
      <c r="J609" s="322">
        <f t="shared" si="316"/>
        <v>288</v>
      </c>
      <c r="K609" s="322">
        <f t="shared" si="317"/>
        <v>0</v>
      </c>
    </row>
    <row r="610" spans="2:11" ht="12.75" customHeight="1">
      <c r="B610" s="332" t="s">
        <v>599</v>
      </c>
      <c r="C610" s="402"/>
      <c r="D610" s="333">
        <v>1300</v>
      </c>
      <c r="E610" s="333">
        <v>1301</v>
      </c>
      <c r="F610" s="333" t="s">
        <v>600</v>
      </c>
      <c r="G610" s="337"/>
      <c r="H610" s="337"/>
      <c r="I610" s="322">
        <f t="shared" si="315"/>
        <v>450</v>
      </c>
      <c r="J610" s="322">
        <f t="shared" si="316"/>
        <v>288</v>
      </c>
      <c r="K610" s="322">
        <f t="shared" si="317"/>
        <v>0</v>
      </c>
    </row>
    <row r="611" spans="2:11" ht="12.75" customHeight="1">
      <c r="B611" s="332" t="s">
        <v>601</v>
      </c>
      <c r="C611" s="402"/>
      <c r="D611" s="333">
        <v>1300</v>
      </c>
      <c r="E611" s="333">
        <v>1301</v>
      </c>
      <c r="F611" s="333" t="s">
        <v>600</v>
      </c>
      <c r="G611" s="333">
        <v>700</v>
      </c>
      <c r="H611" s="337"/>
      <c r="I611" s="322">
        <f t="shared" si="315"/>
        <v>450</v>
      </c>
      <c r="J611" s="322">
        <f t="shared" si="316"/>
        <v>288</v>
      </c>
      <c r="K611" s="322">
        <f t="shared" si="317"/>
        <v>0</v>
      </c>
    </row>
    <row r="612" spans="2:11" ht="14.25" customHeight="1">
      <c r="B612" s="332" t="s">
        <v>602</v>
      </c>
      <c r="C612" s="402"/>
      <c r="D612" s="333">
        <v>1300</v>
      </c>
      <c r="E612" s="333">
        <v>1301</v>
      </c>
      <c r="F612" s="333" t="s">
        <v>600</v>
      </c>
      <c r="G612" s="333">
        <v>730</v>
      </c>
      <c r="H612" s="337"/>
      <c r="I612" s="322">
        <f t="shared" si="315"/>
        <v>450</v>
      </c>
      <c r="J612" s="322">
        <f t="shared" si="316"/>
        <v>288</v>
      </c>
      <c r="K612" s="322">
        <f t="shared" si="317"/>
        <v>0</v>
      </c>
    </row>
    <row r="613" spans="2:11" ht="12.75" customHeight="1">
      <c r="B613" s="332" t="s">
        <v>273</v>
      </c>
      <c r="C613" s="329"/>
      <c r="D613" s="333">
        <v>1300</v>
      </c>
      <c r="E613" s="333">
        <v>1301</v>
      </c>
      <c r="F613" s="333" t="s">
        <v>600</v>
      </c>
      <c r="G613" s="333">
        <v>730</v>
      </c>
      <c r="H613" s="333">
        <v>2</v>
      </c>
      <c r="I613" s="322">
        <v>450</v>
      </c>
      <c r="J613" s="322">
        <v>288</v>
      </c>
      <c r="K613" s="322"/>
    </row>
    <row r="614" spans="2:11" ht="26.25" customHeight="1">
      <c r="B614" s="318" t="s">
        <v>259</v>
      </c>
      <c r="C614" s="339"/>
      <c r="D614" s="324" t="s">
        <v>260</v>
      </c>
      <c r="E614" s="324"/>
      <c r="F614" s="324"/>
      <c r="G614" s="324"/>
      <c r="H614" s="324"/>
      <c r="I614" s="316">
        <f>I615+I621</f>
        <v>9042.6</v>
      </c>
      <c r="J614" s="316">
        <f>J615+J621</f>
        <v>3655.6</v>
      </c>
      <c r="K614" s="316">
        <f>K615+K621</f>
        <v>3655.6</v>
      </c>
    </row>
    <row r="615" spans="2:11" ht="27.75" customHeight="1">
      <c r="B615" s="325" t="s">
        <v>261</v>
      </c>
      <c r="C615" s="326"/>
      <c r="D615" s="327" t="s">
        <v>260</v>
      </c>
      <c r="E615" s="327" t="s">
        <v>262</v>
      </c>
      <c r="F615" s="185"/>
      <c r="G615" s="185"/>
      <c r="H615" s="185"/>
      <c r="I615" s="322">
        <f aca="true" t="shared" si="318" ref="I615:I619">I616</f>
        <v>3655.6</v>
      </c>
      <c r="J615" s="322">
        <f aca="true" t="shared" si="319" ref="J615:J619">J616</f>
        <v>3655.6</v>
      </c>
      <c r="K615" s="322">
        <f aca="true" t="shared" si="320" ref="K615:K619">K616</f>
        <v>3655.6</v>
      </c>
    </row>
    <row r="616" spans="2:11" ht="12.75" customHeight="1">
      <c r="B616" s="184" t="s">
        <v>277</v>
      </c>
      <c r="C616" s="402"/>
      <c r="D616" s="185" t="s">
        <v>260</v>
      </c>
      <c r="E616" s="185" t="s">
        <v>262</v>
      </c>
      <c r="F616" s="185" t="s">
        <v>278</v>
      </c>
      <c r="G616" s="185"/>
      <c r="H616" s="185"/>
      <c r="I616" s="322">
        <f t="shared" si="318"/>
        <v>3655.6</v>
      </c>
      <c r="J616" s="322">
        <f t="shared" si="319"/>
        <v>3655.6</v>
      </c>
      <c r="K616" s="322">
        <f t="shared" si="320"/>
        <v>3655.6</v>
      </c>
    </row>
    <row r="617" spans="2:11" ht="26.25" customHeight="1">
      <c r="B617" s="338" t="s">
        <v>603</v>
      </c>
      <c r="C617" s="402"/>
      <c r="D617" s="185" t="s">
        <v>260</v>
      </c>
      <c r="E617" s="185" t="s">
        <v>262</v>
      </c>
      <c r="F617" s="379" t="s">
        <v>604</v>
      </c>
      <c r="G617" s="185"/>
      <c r="H617" s="185"/>
      <c r="I617" s="322">
        <f t="shared" si="318"/>
        <v>3655.6</v>
      </c>
      <c r="J617" s="322">
        <f t="shared" si="319"/>
        <v>3655.6</v>
      </c>
      <c r="K617" s="322">
        <f t="shared" si="320"/>
        <v>3655.6</v>
      </c>
    </row>
    <row r="618" spans="2:11" ht="14.25" customHeight="1">
      <c r="B618" s="331" t="s">
        <v>359</v>
      </c>
      <c r="C618" s="402"/>
      <c r="D618" s="185" t="s">
        <v>260</v>
      </c>
      <c r="E618" s="185" t="s">
        <v>262</v>
      </c>
      <c r="F618" s="379" t="s">
        <v>604</v>
      </c>
      <c r="G618" s="185" t="s">
        <v>360</v>
      </c>
      <c r="H618" s="185"/>
      <c r="I618" s="322">
        <f t="shared" si="318"/>
        <v>3655.6</v>
      </c>
      <c r="J618" s="322">
        <f t="shared" si="319"/>
        <v>3655.6</v>
      </c>
      <c r="K618" s="322">
        <f t="shared" si="320"/>
        <v>3655.6</v>
      </c>
    </row>
    <row r="619" spans="2:11" ht="12.75" customHeight="1">
      <c r="B619" s="331" t="s">
        <v>605</v>
      </c>
      <c r="C619" s="349"/>
      <c r="D619" s="185" t="s">
        <v>260</v>
      </c>
      <c r="E619" s="185" t="s">
        <v>262</v>
      </c>
      <c r="F619" s="379" t="s">
        <v>604</v>
      </c>
      <c r="G619" s="185" t="s">
        <v>606</v>
      </c>
      <c r="H619" s="185"/>
      <c r="I619" s="322">
        <f t="shared" si="318"/>
        <v>3655.6</v>
      </c>
      <c r="J619" s="322">
        <f t="shared" si="319"/>
        <v>3655.6</v>
      </c>
      <c r="K619" s="322">
        <f t="shared" si="320"/>
        <v>3655.6</v>
      </c>
    </row>
    <row r="620" spans="2:11" ht="12.75" customHeight="1">
      <c r="B620" s="331" t="s">
        <v>274</v>
      </c>
      <c r="C620" s="329"/>
      <c r="D620" s="185" t="s">
        <v>260</v>
      </c>
      <c r="E620" s="185" t="s">
        <v>262</v>
      </c>
      <c r="F620" s="379" t="s">
        <v>604</v>
      </c>
      <c r="G620" s="185" t="s">
        <v>606</v>
      </c>
      <c r="H620" s="185">
        <v>3</v>
      </c>
      <c r="I620" s="322">
        <v>3655.6</v>
      </c>
      <c r="J620" s="322">
        <v>3655.6</v>
      </c>
      <c r="K620" s="322">
        <v>3655.6</v>
      </c>
    </row>
    <row r="621" spans="2:11" ht="12.75" customHeight="1">
      <c r="B621" s="340" t="s">
        <v>263</v>
      </c>
      <c r="C621" s="326"/>
      <c r="D621" s="327" t="s">
        <v>260</v>
      </c>
      <c r="E621" s="327" t="s">
        <v>264</v>
      </c>
      <c r="F621" s="185"/>
      <c r="G621" s="185"/>
      <c r="H621" s="185"/>
      <c r="I621" s="322">
        <f aca="true" t="shared" si="321" ref="I621:I625">I622</f>
        <v>5387</v>
      </c>
      <c r="J621" s="322">
        <f aca="true" t="shared" si="322" ref="J621:J625">J622</f>
        <v>0</v>
      </c>
      <c r="K621" s="322">
        <f aca="true" t="shared" si="323" ref="K621:K625">K622</f>
        <v>0</v>
      </c>
    </row>
    <row r="622" spans="2:11" ht="12.75" customHeight="1">
      <c r="B622" s="184" t="s">
        <v>277</v>
      </c>
      <c r="C622" s="329"/>
      <c r="D622" s="185" t="s">
        <v>260</v>
      </c>
      <c r="E622" s="185" t="s">
        <v>264</v>
      </c>
      <c r="F622" s="185" t="s">
        <v>278</v>
      </c>
      <c r="G622" s="185"/>
      <c r="H622" s="185"/>
      <c r="I622" s="322">
        <f t="shared" si="321"/>
        <v>5387</v>
      </c>
      <c r="J622" s="322">
        <f t="shared" si="322"/>
        <v>0</v>
      </c>
      <c r="K622" s="322">
        <f t="shared" si="323"/>
        <v>0</v>
      </c>
    </row>
    <row r="623" spans="2:11" ht="27.75" customHeight="1">
      <c r="B623" s="187" t="s">
        <v>607</v>
      </c>
      <c r="C623" s="329"/>
      <c r="D623" s="185" t="s">
        <v>260</v>
      </c>
      <c r="E623" s="185" t="s">
        <v>264</v>
      </c>
      <c r="F623" s="379" t="s">
        <v>608</v>
      </c>
      <c r="G623" s="185"/>
      <c r="H623" s="185"/>
      <c r="I623" s="322">
        <f t="shared" si="321"/>
        <v>5387</v>
      </c>
      <c r="J623" s="322">
        <f t="shared" si="322"/>
        <v>0</v>
      </c>
      <c r="K623" s="322">
        <f t="shared" si="323"/>
        <v>0</v>
      </c>
    </row>
    <row r="624" spans="2:11" ht="12.75" customHeight="1">
      <c r="B624" s="331" t="s">
        <v>359</v>
      </c>
      <c r="C624" s="323"/>
      <c r="D624" s="185" t="s">
        <v>260</v>
      </c>
      <c r="E624" s="185" t="s">
        <v>264</v>
      </c>
      <c r="F624" s="379" t="s">
        <v>608</v>
      </c>
      <c r="G624" s="185" t="s">
        <v>360</v>
      </c>
      <c r="H624" s="185"/>
      <c r="I624" s="322">
        <f t="shared" si="321"/>
        <v>5387</v>
      </c>
      <c r="J624" s="322">
        <f t="shared" si="322"/>
        <v>0</v>
      </c>
      <c r="K624" s="322">
        <f t="shared" si="323"/>
        <v>0</v>
      </c>
    </row>
    <row r="625" spans="2:11" ht="14.25" customHeight="1">
      <c r="B625" s="331" t="s">
        <v>605</v>
      </c>
      <c r="C625" s="339"/>
      <c r="D625" s="185" t="s">
        <v>260</v>
      </c>
      <c r="E625" s="185" t="s">
        <v>264</v>
      </c>
      <c r="F625" s="379" t="s">
        <v>608</v>
      </c>
      <c r="G625" s="185" t="s">
        <v>606</v>
      </c>
      <c r="H625" s="185"/>
      <c r="I625" s="322">
        <f t="shared" si="321"/>
        <v>5387</v>
      </c>
      <c r="J625" s="322">
        <f t="shared" si="322"/>
        <v>0</v>
      </c>
      <c r="K625" s="322">
        <f t="shared" si="323"/>
        <v>0</v>
      </c>
    </row>
    <row r="626" spans="2:11" ht="12.75" customHeight="1">
      <c r="B626" s="331" t="s">
        <v>273</v>
      </c>
      <c r="C626" s="329"/>
      <c r="D626" s="185" t="s">
        <v>260</v>
      </c>
      <c r="E626" s="185" t="s">
        <v>264</v>
      </c>
      <c r="F626" s="379" t="s">
        <v>608</v>
      </c>
      <c r="G626" s="185" t="s">
        <v>606</v>
      </c>
      <c r="H626" s="185">
        <v>2</v>
      </c>
      <c r="I626" s="322">
        <v>5387</v>
      </c>
      <c r="J626" s="322"/>
      <c r="K626" s="322"/>
    </row>
    <row r="627" spans="2:11" ht="12.75" customHeight="1">
      <c r="B627" s="403" t="s">
        <v>265</v>
      </c>
      <c r="C627" s="329"/>
      <c r="D627" s="401">
        <v>9900</v>
      </c>
      <c r="E627" s="401"/>
      <c r="F627" s="401"/>
      <c r="G627" s="401"/>
      <c r="H627" s="404"/>
      <c r="I627" s="405">
        <f aca="true" t="shared" si="324" ref="I627:I633">I628</f>
        <v>0</v>
      </c>
      <c r="J627" s="405">
        <f aca="true" t="shared" si="325" ref="J627:J633">J628</f>
        <v>2741.6</v>
      </c>
      <c r="K627" s="405">
        <f aca="true" t="shared" si="326" ref="K627:K633">K628</f>
        <v>5502.1</v>
      </c>
    </row>
    <row r="628" spans="2:11" ht="12.75" customHeight="1">
      <c r="B628" s="406" t="s">
        <v>273</v>
      </c>
      <c r="C628" s="329"/>
      <c r="D628" s="401"/>
      <c r="E628" s="401"/>
      <c r="F628" s="401"/>
      <c r="G628" s="401"/>
      <c r="H628" s="404">
        <v>2</v>
      </c>
      <c r="I628" s="407">
        <f t="shared" si="324"/>
        <v>0</v>
      </c>
      <c r="J628" s="407">
        <f t="shared" si="325"/>
        <v>2741.6</v>
      </c>
      <c r="K628" s="407">
        <f t="shared" si="326"/>
        <v>5502.1</v>
      </c>
    </row>
    <row r="629" spans="2:11" ht="12.75" customHeight="1">
      <c r="B629" s="408" t="s">
        <v>265</v>
      </c>
      <c r="C629" s="329"/>
      <c r="D629" s="333">
        <v>9900</v>
      </c>
      <c r="E629" s="333">
        <v>9999</v>
      </c>
      <c r="F629" s="333"/>
      <c r="G629" s="333"/>
      <c r="H629" s="404"/>
      <c r="I629" s="407">
        <f t="shared" si="324"/>
        <v>0</v>
      </c>
      <c r="J629" s="407">
        <f t="shared" si="325"/>
        <v>2741.6</v>
      </c>
      <c r="K629" s="407">
        <f t="shared" si="326"/>
        <v>5502.1</v>
      </c>
    </row>
    <row r="630" spans="2:11" ht="12.75" customHeight="1">
      <c r="B630" s="204" t="s">
        <v>277</v>
      </c>
      <c r="C630" s="329"/>
      <c r="D630" s="333">
        <v>9900</v>
      </c>
      <c r="E630" s="333">
        <v>9999</v>
      </c>
      <c r="F630" s="185" t="s">
        <v>278</v>
      </c>
      <c r="G630" s="333"/>
      <c r="H630" s="404"/>
      <c r="I630" s="407">
        <f t="shared" si="324"/>
        <v>0</v>
      </c>
      <c r="J630" s="407">
        <f t="shared" si="325"/>
        <v>2741.6</v>
      </c>
      <c r="K630" s="407">
        <f t="shared" si="326"/>
        <v>5502.1</v>
      </c>
    </row>
    <row r="631" spans="2:11" ht="12.75" customHeight="1">
      <c r="B631" s="408" t="s">
        <v>609</v>
      </c>
      <c r="C631" s="329"/>
      <c r="D631" s="333">
        <v>9900</v>
      </c>
      <c r="E631" s="333">
        <v>9999</v>
      </c>
      <c r="F631" s="185" t="s">
        <v>610</v>
      </c>
      <c r="G631" s="333"/>
      <c r="H631" s="404"/>
      <c r="I631" s="407">
        <f t="shared" si="324"/>
        <v>0</v>
      </c>
      <c r="J631" s="407">
        <f t="shared" si="325"/>
        <v>2741.6</v>
      </c>
      <c r="K631" s="407">
        <f t="shared" si="326"/>
        <v>5502.1</v>
      </c>
    </row>
    <row r="632" spans="2:11" ht="12.75" customHeight="1">
      <c r="B632" s="204" t="s">
        <v>293</v>
      </c>
      <c r="C632" s="329"/>
      <c r="D632" s="333">
        <v>9900</v>
      </c>
      <c r="E632" s="333">
        <v>9999</v>
      </c>
      <c r="F632" s="185" t="s">
        <v>610</v>
      </c>
      <c r="G632" s="333">
        <v>800</v>
      </c>
      <c r="H632" s="404"/>
      <c r="I632" s="407">
        <f t="shared" si="324"/>
        <v>0</v>
      </c>
      <c r="J632" s="407">
        <f t="shared" si="325"/>
        <v>2741.6</v>
      </c>
      <c r="K632" s="407">
        <f t="shared" si="326"/>
        <v>5502.1</v>
      </c>
    </row>
    <row r="633" spans="2:11" ht="12.75" customHeight="1">
      <c r="B633" s="204" t="s">
        <v>310</v>
      </c>
      <c r="C633" s="329"/>
      <c r="D633" s="333">
        <v>9900</v>
      </c>
      <c r="E633" s="333">
        <v>9999</v>
      </c>
      <c r="F633" s="185" t="s">
        <v>610</v>
      </c>
      <c r="G633" s="333">
        <v>870</v>
      </c>
      <c r="H633" s="404"/>
      <c r="I633" s="407">
        <f t="shared" si="324"/>
        <v>0</v>
      </c>
      <c r="J633" s="407">
        <f t="shared" si="325"/>
        <v>2741.6</v>
      </c>
      <c r="K633" s="407">
        <f t="shared" si="326"/>
        <v>5502.1</v>
      </c>
    </row>
    <row r="634" spans="2:11" ht="12.75" customHeight="1">
      <c r="B634" s="205" t="s">
        <v>273</v>
      </c>
      <c r="C634" s="329"/>
      <c r="D634" s="333">
        <v>9900</v>
      </c>
      <c r="E634" s="333">
        <v>9999</v>
      </c>
      <c r="F634" s="185" t="s">
        <v>610</v>
      </c>
      <c r="G634" s="333">
        <v>870</v>
      </c>
      <c r="H634" s="404">
        <v>2</v>
      </c>
      <c r="I634" s="407"/>
      <c r="J634" s="407">
        <v>2741.6</v>
      </c>
      <c r="K634" s="407">
        <v>5502.1</v>
      </c>
    </row>
    <row r="635" spans="2:11" ht="12.75" customHeight="1" hidden="1">
      <c r="B635" s="331"/>
      <c r="C635" s="329"/>
      <c r="D635" s="185"/>
      <c r="E635" s="185"/>
      <c r="F635" s="379"/>
      <c r="G635" s="185"/>
      <c r="H635" s="185"/>
      <c r="I635" s="322"/>
      <c r="J635" s="322"/>
      <c r="K635" s="322"/>
    </row>
    <row r="636" spans="2:12" ht="12.75" customHeight="1">
      <c r="B636" s="355" t="s">
        <v>629</v>
      </c>
      <c r="C636" s="409" t="s">
        <v>630</v>
      </c>
      <c r="D636" s="185"/>
      <c r="E636" s="185"/>
      <c r="F636" s="186"/>
      <c r="G636" s="324"/>
      <c r="H636" s="324"/>
      <c r="I636" s="316">
        <f>I642</f>
        <v>810.9</v>
      </c>
      <c r="J636" s="316">
        <f>J642</f>
        <v>583</v>
      </c>
      <c r="K636" s="316">
        <f>K642</f>
        <v>683</v>
      </c>
      <c r="L636" s="291">
        <f>L648+L651+L654</f>
        <v>21</v>
      </c>
    </row>
    <row r="637" spans="2:11" ht="12.75" customHeight="1" hidden="1">
      <c r="B637" s="184" t="s">
        <v>272</v>
      </c>
      <c r="C637" s="323"/>
      <c r="D637" s="185"/>
      <c r="E637" s="185"/>
      <c r="F637" s="186"/>
      <c r="G637" s="185"/>
      <c r="H637" s="185" t="s">
        <v>532</v>
      </c>
      <c r="I637" s="322"/>
      <c r="J637" s="322"/>
      <c r="K637" s="322"/>
    </row>
    <row r="638" spans="2:11" ht="12.75" customHeight="1">
      <c r="B638" s="184" t="s">
        <v>273</v>
      </c>
      <c r="C638" s="323"/>
      <c r="D638" s="185"/>
      <c r="E638" s="185"/>
      <c r="F638" s="186"/>
      <c r="G638" s="185"/>
      <c r="H638" s="185" t="s">
        <v>297</v>
      </c>
      <c r="I638" s="322">
        <f>I648+I651+I660+I663+I654</f>
        <v>810.9</v>
      </c>
      <c r="J638" s="322">
        <f>J648+J651+J660+J663</f>
        <v>583</v>
      </c>
      <c r="K638" s="322">
        <f>K648+K651+K660+K663</f>
        <v>683</v>
      </c>
    </row>
    <row r="639" spans="2:11" ht="12.75" customHeight="1" hidden="1">
      <c r="B639" s="184" t="s">
        <v>274</v>
      </c>
      <c r="C639" s="323"/>
      <c r="D639" s="185"/>
      <c r="E639" s="185"/>
      <c r="F639" s="186"/>
      <c r="G639" s="185"/>
      <c r="H639" s="185" t="s">
        <v>333</v>
      </c>
      <c r="I639" s="322"/>
      <c r="J639" s="322"/>
      <c r="K639" s="322"/>
    </row>
    <row r="640" spans="2:11" ht="12.75" customHeight="1" hidden="1">
      <c r="B640" s="184" t="s">
        <v>275</v>
      </c>
      <c r="C640" s="323"/>
      <c r="D640" s="185"/>
      <c r="E640" s="185"/>
      <c r="F640" s="186"/>
      <c r="G640" s="185"/>
      <c r="H640" s="185" t="s">
        <v>307</v>
      </c>
      <c r="I640" s="322"/>
      <c r="J640" s="322"/>
      <c r="K640" s="322"/>
    </row>
    <row r="641" spans="2:11" ht="12.75" customHeight="1" hidden="1">
      <c r="B641" s="184" t="s">
        <v>276</v>
      </c>
      <c r="C641" s="323"/>
      <c r="D641" s="185"/>
      <c r="E641" s="185"/>
      <c r="F641" s="186"/>
      <c r="G641" s="185"/>
      <c r="H641" s="185" t="s">
        <v>533</v>
      </c>
      <c r="I641" s="322"/>
      <c r="J641" s="322"/>
      <c r="K641" s="322"/>
    </row>
    <row r="642" spans="2:11" ht="12.75" customHeight="1">
      <c r="B642" s="317" t="s">
        <v>185</v>
      </c>
      <c r="C642" s="329"/>
      <c r="D642" s="324" t="s">
        <v>186</v>
      </c>
      <c r="E642" s="324"/>
      <c r="F642" s="344"/>
      <c r="G642" s="324"/>
      <c r="H642" s="324"/>
      <c r="I642" s="316">
        <f>I643+I655</f>
        <v>810.9</v>
      </c>
      <c r="J642" s="316">
        <f>J643+J655</f>
        <v>583</v>
      </c>
      <c r="K642" s="316">
        <f>K643+K655</f>
        <v>683</v>
      </c>
    </row>
    <row r="643" spans="2:11" ht="27.75" customHeight="1">
      <c r="B643" s="325" t="s">
        <v>189</v>
      </c>
      <c r="C643" s="329"/>
      <c r="D643" s="327" t="s">
        <v>186</v>
      </c>
      <c r="E643" s="327" t="s">
        <v>190</v>
      </c>
      <c r="F643" s="202"/>
      <c r="G643" s="185"/>
      <c r="H643" s="185"/>
      <c r="I643" s="322">
        <f aca="true" t="shared" si="327" ref="I643:I644">I644</f>
        <v>810.9</v>
      </c>
      <c r="J643" s="322">
        <f aca="true" t="shared" si="328" ref="J643:J644">J644</f>
        <v>583</v>
      </c>
      <c r="K643" s="322">
        <f aca="true" t="shared" si="329" ref="K643:K644">K644</f>
        <v>683</v>
      </c>
    </row>
    <row r="644" spans="2:11" ht="12.75" customHeight="1">
      <c r="B644" s="184" t="s">
        <v>277</v>
      </c>
      <c r="C644" s="329"/>
      <c r="D644" s="185" t="s">
        <v>186</v>
      </c>
      <c r="E644" s="185" t="s">
        <v>190</v>
      </c>
      <c r="F644" s="185" t="s">
        <v>278</v>
      </c>
      <c r="G644" s="185"/>
      <c r="H644" s="185"/>
      <c r="I644" s="322">
        <f t="shared" si="327"/>
        <v>810.9</v>
      </c>
      <c r="J644" s="322">
        <f t="shared" si="328"/>
        <v>583</v>
      </c>
      <c r="K644" s="322">
        <f t="shared" si="329"/>
        <v>683</v>
      </c>
    </row>
    <row r="645" spans="2:11" ht="14.25" customHeight="1">
      <c r="B645" s="364" t="s">
        <v>287</v>
      </c>
      <c r="C645" s="329"/>
      <c r="D645" s="185" t="s">
        <v>186</v>
      </c>
      <c r="E645" s="185" t="s">
        <v>190</v>
      </c>
      <c r="F645" s="186" t="s">
        <v>288</v>
      </c>
      <c r="G645" s="185"/>
      <c r="H645" s="185"/>
      <c r="I645" s="322">
        <f>I646+I649+I652</f>
        <v>810.9</v>
      </c>
      <c r="J645" s="322">
        <f>J646+J649</f>
        <v>583</v>
      </c>
      <c r="K645" s="322">
        <f>K646+K649</f>
        <v>683</v>
      </c>
    </row>
    <row r="646" spans="2:11" ht="40.5" customHeight="1">
      <c r="B646" s="331" t="s">
        <v>281</v>
      </c>
      <c r="C646" s="321"/>
      <c r="D646" s="185" t="s">
        <v>186</v>
      </c>
      <c r="E646" s="185" t="s">
        <v>190</v>
      </c>
      <c r="F646" s="186" t="s">
        <v>288</v>
      </c>
      <c r="G646" s="185" t="s">
        <v>282</v>
      </c>
      <c r="H646" s="185"/>
      <c r="I646" s="322">
        <f aca="true" t="shared" si="330" ref="I646:I647">I647</f>
        <v>701.3</v>
      </c>
      <c r="J646" s="322">
        <f aca="true" t="shared" si="331" ref="J646:J647">J647</f>
        <v>538.5</v>
      </c>
      <c r="K646" s="322">
        <f aca="true" t="shared" si="332" ref="K646:K647">K647</f>
        <v>638.5</v>
      </c>
    </row>
    <row r="647" spans="2:11" ht="12.75" customHeight="1">
      <c r="B647" s="187" t="s">
        <v>283</v>
      </c>
      <c r="C647" s="321"/>
      <c r="D647" s="185" t="s">
        <v>186</v>
      </c>
      <c r="E647" s="185" t="s">
        <v>190</v>
      </c>
      <c r="F647" s="186" t="s">
        <v>288</v>
      </c>
      <c r="G647" s="185" t="s">
        <v>284</v>
      </c>
      <c r="H647" s="185"/>
      <c r="I647" s="322">
        <f t="shared" si="330"/>
        <v>701.3</v>
      </c>
      <c r="J647" s="322">
        <f t="shared" si="331"/>
        <v>538.5</v>
      </c>
      <c r="K647" s="322">
        <f t="shared" si="332"/>
        <v>638.5</v>
      </c>
    </row>
    <row r="648" spans="2:12" ht="14.25" customHeight="1">
      <c r="B648" s="187" t="s">
        <v>273</v>
      </c>
      <c r="C648" s="329"/>
      <c r="D648" s="185" t="s">
        <v>186</v>
      </c>
      <c r="E648" s="185" t="s">
        <v>190</v>
      </c>
      <c r="F648" s="186" t="s">
        <v>288</v>
      </c>
      <c r="G648" s="185" t="s">
        <v>284</v>
      </c>
      <c r="H648" s="185">
        <v>2</v>
      </c>
      <c r="I648" s="322">
        <v>701.3</v>
      </c>
      <c r="J648" s="322">
        <v>538.5</v>
      </c>
      <c r="K648" s="322">
        <v>638.5</v>
      </c>
      <c r="L648" s="291">
        <v>20.9</v>
      </c>
    </row>
    <row r="649" spans="2:11" ht="12.75" customHeight="1">
      <c r="B649" s="184" t="s">
        <v>289</v>
      </c>
      <c r="C649" s="321"/>
      <c r="D649" s="185" t="s">
        <v>186</v>
      </c>
      <c r="E649" s="185" t="s">
        <v>190</v>
      </c>
      <c r="F649" s="186" t="s">
        <v>288</v>
      </c>
      <c r="G649" s="185" t="s">
        <v>290</v>
      </c>
      <c r="H649" s="185"/>
      <c r="I649" s="322">
        <f aca="true" t="shared" si="333" ref="I649:I650">I650</f>
        <v>104.5</v>
      </c>
      <c r="J649" s="322">
        <f aca="true" t="shared" si="334" ref="J649:J650">J650</f>
        <v>44.5</v>
      </c>
      <c r="K649" s="322">
        <f aca="true" t="shared" si="335" ref="K649:K650">K650</f>
        <v>44.5</v>
      </c>
    </row>
    <row r="650" spans="2:11" ht="12.75" customHeight="1">
      <c r="B650" s="184" t="s">
        <v>291</v>
      </c>
      <c r="C650" s="337"/>
      <c r="D650" s="185" t="s">
        <v>186</v>
      </c>
      <c r="E650" s="185" t="s">
        <v>190</v>
      </c>
      <c r="F650" s="186" t="s">
        <v>288</v>
      </c>
      <c r="G650" s="185" t="s">
        <v>292</v>
      </c>
      <c r="H650" s="185"/>
      <c r="I650" s="322">
        <f t="shared" si="333"/>
        <v>104.5</v>
      </c>
      <c r="J650" s="322">
        <f t="shared" si="334"/>
        <v>44.5</v>
      </c>
      <c r="K650" s="322">
        <f t="shared" si="335"/>
        <v>44.5</v>
      </c>
    </row>
    <row r="651" spans="2:11" ht="12.75" customHeight="1">
      <c r="B651" s="187" t="s">
        <v>273</v>
      </c>
      <c r="C651" s="337"/>
      <c r="D651" s="185" t="s">
        <v>186</v>
      </c>
      <c r="E651" s="185" t="s">
        <v>190</v>
      </c>
      <c r="F651" s="186" t="s">
        <v>288</v>
      </c>
      <c r="G651" s="185" t="s">
        <v>292</v>
      </c>
      <c r="H651" s="185">
        <v>2</v>
      </c>
      <c r="I651" s="322">
        <v>104.5</v>
      </c>
      <c r="J651" s="322">
        <v>44.5</v>
      </c>
      <c r="K651" s="322">
        <v>44.5</v>
      </c>
    </row>
    <row r="652" spans="2:11" ht="12.75" customHeight="1">
      <c r="B652" s="332" t="s">
        <v>293</v>
      </c>
      <c r="C652" s="337"/>
      <c r="D652" s="185" t="s">
        <v>186</v>
      </c>
      <c r="E652" s="185" t="s">
        <v>190</v>
      </c>
      <c r="F652" s="186" t="s">
        <v>288</v>
      </c>
      <c r="G652" s="185" t="s">
        <v>294</v>
      </c>
      <c r="H652" s="185"/>
      <c r="I652" s="322">
        <f aca="true" t="shared" si="336" ref="I652:I653">I653</f>
        <v>5.1</v>
      </c>
      <c r="J652" s="322"/>
      <c r="K652" s="322"/>
    </row>
    <row r="653" spans="2:11" ht="12.75" customHeight="1">
      <c r="B653" s="332" t="s">
        <v>295</v>
      </c>
      <c r="C653" s="337"/>
      <c r="D653" s="185" t="s">
        <v>186</v>
      </c>
      <c r="E653" s="185" t="s">
        <v>190</v>
      </c>
      <c r="F653" s="186" t="s">
        <v>288</v>
      </c>
      <c r="G653" s="185" t="s">
        <v>296</v>
      </c>
      <c r="H653" s="185"/>
      <c r="I653" s="322">
        <f t="shared" si="336"/>
        <v>5.1</v>
      </c>
      <c r="J653" s="322"/>
      <c r="K653" s="322"/>
    </row>
    <row r="654" spans="2:12" ht="12.75" customHeight="1">
      <c r="B654" s="332" t="s">
        <v>273</v>
      </c>
      <c r="C654" s="337"/>
      <c r="D654" s="185" t="s">
        <v>186</v>
      </c>
      <c r="E654" s="185" t="s">
        <v>190</v>
      </c>
      <c r="F654" s="186" t="s">
        <v>288</v>
      </c>
      <c r="G654" s="185" t="s">
        <v>296</v>
      </c>
      <c r="H654" s="185" t="s">
        <v>297</v>
      </c>
      <c r="I654" s="322">
        <v>5.1</v>
      </c>
      <c r="J654" s="322"/>
      <c r="K654" s="322"/>
      <c r="L654" s="291">
        <v>0.1</v>
      </c>
    </row>
    <row r="655" spans="2:11" ht="26.25" customHeight="1" hidden="1">
      <c r="B655" s="336" t="s">
        <v>195</v>
      </c>
      <c r="C655" s="337"/>
      <c r="D655" s="327" t="s">
        <v>186</v>
      </c>
      <c r="E655" s="327" t="s">
        <v>196</v>
      </c>
      <c r="F655" s="185"/>
      <c r="G655" s="185"/>
      <c r="H655" s="185"/>
      <c r="I655" s="322">
        <f aca="true" t="shared" si="337" ref="I655:I656">I656</f>
        <v>0</v>
      </c>
      <c r="J655" s="322">
        <f aca="true" t="shared" si="338" ref="J655:J656">J656</f>
        <v>0</v>
      </c>
      <c r="K655" s="322">
        <f aca="true" t="shared" si="339" ref="K655:K656">K656</f>
        <v>0</v>
      </c>
    </row>
    <row r="656" spans="2:11" ht="12.75" customHeight="1" hidden="1">
      <c r="B656" s="187" t="s">
        <v>277</v>
      </c>
      <c r="C656" s="337"/>
      <c r="D656" s="185" t="s">
        <v>186</v>
      </c>
      <c r="E656" s="185" t="s">
        <v>196</v>
      </c>
      <c r="F656" s="202" t="s">
        <v>278</v>
      </c>
      <c r="G656" s="185"/>
      <c r="H656" s="185"/>
      <c r="I656" s="322">
        <f t="shared" si="337"/>
        <v>0</v>
      </c>
      <c r="J656" s="322">
        <f t="shared" si="338"/>
        <v>0</v>
      </c>
      <c r="K656" s="322">
        <f t="shared" si="339"/>
        <v>0</v>
      </c>
    </row>
    <row r="657" spans="2:11" ht="12.75" customHeight="1" hidden="1">
      <c r="B657" s="330" t="s">
        <v>303</v>
      </c>
      <c r="C657" s="337"/>
      <c r="D657" s="185" t="s">
        <v>186</v>
      </c>
      <c r="E657" s="185" t="s">
        <v>196</v>
      </c>
      <c r="F657" s="186" t="s">
        <v>288</v>
      </c>
      <c r="G657" s="185"/>
      <c r="H657" s="185"/>
      <c r="I657" s="322">
        <f>I658+I661</f>
        <v>0</v>
      </c>
      <c r="J657" s="322">
        <f>J658+J661</f>
        <v>0</v>
      </c>
      <c r="K657" s="322">
        <f>K658+K661</f>
        <v>0</v>
      </c>
    </row>
    <row r="658" spans="2:11" ht="40.5" customHeight="1" hidden="1">
      <c r="B658" s="187" t="s">
        <v>281</v>
      </c>
      <c r="C658" s="337"/>
      <c r="D658" s="185" t="s">
        <v>186</v>
      </c>
      <c r="E658" s="185" t="s">
        <v>196</v>
      </c>
      <c r="F658" s="186" t="s">
        <v>288</v>
      </c>
      <c r="G658" s="185" t="s">
        <v>282</v>
      </c>
      <c r="H658" s="185"/>
      <c r="I658" s="322">
        <f aca="true" t="shared" si="340" ref="I658:I659">I659</f>
        <v>0</v>
      </c>
      <c r="J658" s="322">
        <f aca="true" t="shared" si="341" ref="J658:J659">J659</f>
        <v>0</v>
      </c>
      <c r="K658" s="322">
        <f aca="true" t="shared" si="342" ref="K658:K659">K659</f>
        <v>0</v>
      </c>
    </row>
    <row r="659" spans="2:11" ht="14.25" customHeight="1" hidden="1">
      <c r="B659" s="187" t="s">
        <v>283</v>
      </c>
      <c r="C659" s="337"/>
      <c r="D659" s="185" t="s">
        <v>186</v>
      </c>
      <c r="E659" s="185" t="s">
        <v>196</v>
      </c>
      <c r="F659" s="186" t="s">
        <v>288</v>
      </c>
      <c r="G659" s="185" t="s">
        <v>284</v>
      </c>
      <c r="H659" s="185"/>
      <c r="I659" s="322">
        <f t="shared" si="340"/>
        <v>0</v>
      </c>
      <c r="J659" s="322">
        <f t="shared" si="341"/>
        <v>0</v>
      </c>
      <c r="K659" s="322">
        <f t="shared" si="342"/>
        <v>0</v>
      </c>
    </row>
    <row r="660" spans="2:11" ht="12.75" customHeight="1" hidden="1">
      <c r="B660" s="187" t="s">
        <v>273</v>
      </c>
      <c r="C660" s="337"/>
      <c r="D660" s="185" t="s">
        <v>186</v>
      </c>
      <c r="E660" s="185" t="s">
        <v>196</v>
      </c>
      <c r="F660" s="186" t="s">
        <v>288</v>
      </c>
      <c r="G660" s="185" t="s">
        <v>284</v>
      </c>
      <c r="H660" s="185">
        <v>2</v>
      </c>
      <c r="I660" s="322"/>
      <c r="J660" s="322"/>
      <c r="K660" s="322"/>
    </row>
    <row r="661" spans="2:11" ht="12.75" customHeight="1" hidden="1">
      <c r="B661" s="184" t="s">
        <v>289</v>
      </c>
      <c r="C661" s="337"/>
      <c r="D661" s="185" t="s">
        <v>186</v>
      </c>
      <c r="E661" s="185" t="s">
        <v>196</v>
      </c>
      <c r="F661" s="186" t="s">
        <v>288</v>
      </c>
      <c r="G661" s="185" t="s">
        <v>290</v>
      </c>
      <c r="H661" s="185"/>
      <c r="I661" s="322">
        <f aca="true" t="shared" si="343" ref="I661:I662">I662</f>
        <v>0</v>
      </c>
      <c r="J661" s="322">
        <f aca="true" t="shared" si="344" ref="J661:J662">J662</f>
        <v>0</v>
      </c>
      <c r="K661" s="322">
        <f aca="true" t="shared" si="345" ref="K661:K662">K662</f>
        <v>0</v>
      </c>
    </row>
    <row r="662" spans="2:11" ht="12.75" customHeight="1" hidden="1">
      <c r="B662" s="184" t="s">
        <v>291</v>
      </c>
      <c r="C662" s="337"/>
      <c r="D662" s="185" t="s">
        <v>186</v>
      </c>
      <c r="E662" s="185" t="s">
        <v>196</v>
      </c>
      <c r="F662" s="186" t="s">
        <v>288</v>
      </c>
      <c r="G662" s="185" t="s">
        <v>292</v>
      </c>
      <c r="H662" s="185"/>
      <c r="I662" s="322">
        <f t="shared" si="343"/>
        <v>0</v>
      </c>
      <c r="J662" s="322">
        <f t="shared" si="344"/>
        <v>0</v>
      </c>
      <c r="K662" s="322">
        <f t="shared" si="345"/>
        <v>0</v>
      </c>
    </row>
    <row r="663" spans="2:11" ht="12.75" customHeight="1" hidden="1">
      <c r="B663" s="187" t="s">
        <v>273</v>
      </c>
      <c r="C663" s="337"/>
      <c r="D663" s="185" t="s">
        <v>186</v>
      </c>
      <c r="E663" s="185" t="s">
        <v>196</v>
      </c>
      <c r="F663" s="186" t="s">
        <v>288</v>
      </c>
      <c r="G663" s="185" t="s">
        <v>292</v>
      </c>
      <c r="H663" s="185">
        <v>2</v>
      </c>
      <c r="I663" s="322"/>
      <c r="J663" s="322"/>
      <c r="K663" s="322"/>
    </row>
    <row r="664" spans="1:66" s="412" customFormat="1" ht="12.75" customHeight="1">
      <c r="A664" s="410"/>
      <c r="B664" s="317" t="s">
        <v>631</v>
      </c>
      <c r="C664" s="411">
        <v>904</v>
      </c>
      <c r="D664" s="324"/>
      <c r="E664" s="324"/>
      <c r="F664" s="344"/>
      <c r="G664" s="324"/>
      <c r="H664" s="324"/>
      <c r="I664" s="316">
        <f aca="true" t="shared" si="346" ref="I664:I665">I665</f>
        <v>1047</v>
      </c>
      <c r="J664" s="316">
        <f aca="true" t="shared" si="347" ref="J664:J665">J665</f>
        <v>461</v>
      </c>
      <c r="K664" s="316">
        <f aca="true" t="shared" si="348" ref="K664:K665">K665</f>
        <v>513.5</v>
      </c>
      <c r="L664" s="320">
        <f>L676+L673</f>
        <v>25</v>
      </c>
      <c r="M664" s="291"/>
      <c r="N664" s="291"/>
      <c r="O664" s="291"/>
      <c r="P664" s="291"/>
      <c r="Q664" s="291"/>
      <c r="R664" s="291"/>
      <c r="S664" s="291"/>
      <c r="T664" s="291"/>
      <c r="U664" s="291"/>
      <c r="V664" s="291"/>
      <c r="W664" s="291"/>
      <c r="X664" s="291"/>
      <c r="Y664" s="291"/>
      <c r="Z664" s="291"/>
      <c r="AA664" s="291"/>
      <c r="AB664" s="291"/>
      <c r="AC664" s="291"/>
      <c r="AD664" s="291"/>
      <c r="AE664" s="291"/>
      <c r="AF664" s="410"/>
      <c r="AG664" s="410"/>
      <c r="AH664" s="410"/>
      <c r="AI664" s="410"/>
      <c r="AJ664" s="410"/>
      <c r="AK664" s="410"/>
      <c r="AL664" s="410"/>
      <c r="AM664" s="410"/>
      <c r="AN664" s="410"/>
      <c r="AO664" s="410"/>
      <c r="AP664" s="410"/>
      <c r="AQ664" s="410"/>
      <c r="AR664" s="410"/>
      <c r="AS664" s="410"/>
      <c r="AT664" s="410"/>
      <c r="AU664" s="410"/>
      <c r="AV664" s="410"/>
      <c r="AW664" s="410"/>
      <c r="AX664" s="410"/>
      <c r="AY664" s="410"/>
      <c r="AZ664" s="410"/>
      <c r="BA664" s="410"/>
      <c r="BB664" s="410"/>
      <c r="BC664" s="410"/>
      <c r="BD664" s="410"/>
      <c r="BE664" s="410"/>
      <c r="BF664" s="410"/>
      <c r="BG664" s="410"/>
      <c r="BH664" s="410"/>
      <c r="BI664" s="410"/>
      <c r="BJ664" s="410"/>
      <c r="BK664" s="410"/>
      <c r="BL664" s="410"/>
      <c r="BM664" s="410"/>
      <c r="BN664" s="410"/>
    </row>
    <row r="665" spans="1:66" s="412" customFormat="1" ht="12.75" customHeight="1">
      <c r="A665" s="410"/>
      <c r="B665" s="317" t="s">
        <v>185</v>
      </c>
      <c r="C665" s="323"/>
      <c r="D665" s="324" t="s">
        <v>186</v>
      </c>
      <c r="E665" s="324"/>
      <c r="F665" s="344"/>
      <c r="G665" s="324"/>
      <c r="H665" s="324"/>
      <c r="I665" s="316">
        <f t="shared" si="346"/>
        <v>1047</v>
      </c>
      <c r="J665" s="316">
        <f t="shared" si="347"/>
        <v>461</v>
      </c>
      <c r="K665" s="316">
        <f t="shared" si="348"/>
        <v>513.5</v>
      </c>
      <c r="L665" s="291"/>
      <c r="M665" s="291"/>
      <c r="N665" s="291"/>
      <c r="O665" s="291"/>
      <c r="P665" s="291"/>
      <c r="Q665" s="291"/>
      <c r="R665" s="291"/>
      <c r="S665" s="291"/>
      <c r="T665" s="291"/>
      <c r="U665" s="291"/>
      <c r="V665" s="291"/>
      <c r="W665" s="291"/>
      <c r="X665" s="291"/>
      <c r="Y665" s="291"/>
      <c r="Z665" s="291"/>
      <c r="AA665" s="291"/>
      <c r="AB665" s="291"/>
      <c r="AC665" s="291"/>
      <c r="AD665" s="291"/>
      <c r="AE665" s="291"/>
      <c r="AF665" s="410"/>
      <c r="AG665" s="410"/>
      <c r="AH665" s="410"/>
      <c r="AI665" s="410"/>
      <c r="AJ665" s="410"/>
      <c r="AK665" s="410"/>
      <c r="AL665" s="410"/>
      <c r="AM665" s="410"/>
      <c r="AN665" s="410"/>
      <c r="AO665" s="410"/>
      <c r="AP665" s="410"/>
      <c r="AQ665" s="410"/>
      <c r="AR665" s="410"/>
      <c r="AS665" s="410"/>
      <c r="AT665" s="410"/>
      <c r="AU665" s="410"/>
      <c r="AV665" s="410"/>
      <c r="AW665" s="410"/>
      <c r="AX665" s="410"/>
      <c r="AY665" s="410"/>
      <c r="AZ665" s="410"/>
      <c r="BA665" s="410"/>
      <c r="BB665" s="410"/>
      <c r="BC665" s="410"/>
      <c r="BD665" s="410"/>
      <c r="BE665" s="410"/>
      <c r="BF665" s="410"/>
      <c r="BG665" s="410"/>
      <c r="BH665" s="410"/>
      <c r="BI665" s="410"/>
      <c r="BJ665" s="410"/>
      <c r="BK665" s="410"/>
      <c r="BL665" s="410"/>
      <c r="BM665" s="410"/>
      <c r="BN665" s="410"/>
    </row>
    <row r="666" spans="2:11" ht="12.75" customHeight="1">
      <c r="B666" s="184" t="s">
        <v>273</v>
      </c>
      <c r="C666" s="337"/>
      <c r="D666" s="185"/>
      <c r="E666" s="185"/>
      <c r="F666" s="186"/>
      <c r="G666" s="185"/>
      <c r="H666" s="185" t="s">
        <v>297</v>
      </c>
      <c r="I666" s="322">
        <f>I673+I676</f>
        <v>1047</v>
      </c>
      <c r="J666" s="322">
        <f>J673+J676</f>
        <v>461</v>
      </c>
      <c r="K666" s="322">
        <f>K673+K676</f>
        <v>513.5</v>
      </c>
    </row>
    <row r="667" spans="2:11" ht="12.75" customHeight="1" hidden="1">
      <c r="B667" s="184" t="s">
        <v>274</v>
      </c>
      <c r="C667" s="337"/>
      <c r="D667" s="185"/>
      <c r="E667" s="185"/>
      <c r="F667" s="186"/>
      <c r="G667" s="185"/>
      <c r="H667" s="185" t="s">
        <v>333</v>
      </c>
      <c r="I667" s="322"/>
      <c r="J667" s="322"/>
      <c r="K667" s="322"/>
    </row>
    <row r="668" spans="2:11" ht="28.5" customHeight="1">
      <c r="B668" s="325" t="s">
        <v>195</v>
      </c>
      <c r="C668" s="337"/>
      <c r="D668" s="327" t="s">
        <v>186</v>
      </c>
      <c r="E668" s="327" t="s">
        <v>196</v>
      </c>
      <c r="F668" s="185"/>
      <c r="G668" s="185"/>
      <c r="H668" s="185"/>
      <c r="I668" s="322">
        <f aca="true" t="shared" si="349" ref="I668:I669">I669</f>
        <v>1047</v>
      </c>
      <c r="J668" s="322">
        <f aca="true" t="shared" si="350" ref="J668:J669">J669</f>
        <v>461</v>
      </c>
      <c r="K668" s="322">
        <f aca="true" t="shared" si="351" ref="K668:K669">K669</f>
        <v>513.5</v>
      </c>
    </row>
    <row r="669" spans="2:11" ht="12.75" customHeight="1">
      <c r="B669" s="187" t="s">
        <v>277</v>
      </c>
      <c r="C669" s="337"/>
      <c r="D669" s="185" t="s">
        <v>186</v>
      </c>
      <c r="E669" s="185" t="s">
        <v>196</v>
      </c>
      <c r="F669" s="202" t="s">
        <v>278</v>
      </c>
      <c r="G669" s="185"/>
      <c r="H669" s="185"/>
      <c r="I669" s="322">
        <f t="shared" si="349"/>
        <v>1047</v>
      </c>
      <c r="J669" s="322">
        <f t="shared" si="350"/>
        <v>461</v>
      </c>
      <c r="K669" s="322">
        <f t="shared" si="351"/>
        <v>513.5</v>
      </c>
    </row>
    <row r="670" spans="2:11" ht="12.75" customHeight="1">
      <c r="B670" s="330" t="s">
        <v>303</v>
      </c>
      <c r="C670" s="337"/>
      <c r="D670" s="185" t="s">
        <v>186</v>
      </c>
      <c r="E670" s="185" t="s">
        <v>196</v>
      </c>
      <c r="F670" s="186" t="s">
        <v>288</v>
      </c>
      <c r="G670" s="185"/>
      <c r="H670" s="185"/>
      <c r="I670" s="322">
        <f>I673+I676</f>
        <v>1047</v>
      </c>
      <c r="J670" s="322">
        <f>J673+J676</f>
        <v>461</v>
      </c>
      <c r="K670" s="322">
        <f>K673+K676</f>
        <v>513.5</v>
      </c>
    </row>
    <row r="671" spans="2:11" ht="41.25" customHeight="1">
      <c r="B671" s="331" t="s">
        <v>281</v>
      </c>
      <c r="C671" s="337"/>
      <c r="D671" s="185" t="s">
        <v>186</v>
      </c>
      <c r="E671" s="185" t="s">
        <v>196</v>
      </c>
      <c r="F671" s="186" t="s">
        <v>288</v>
      </c>
      <c r="G671" s="185" t="s">
        <v>282</v>
      </c>
      <c r="H671" s="185"/>
      <c r="I671" s="322">
        <f aca="true" t="shared" si="352" ref="I671:I672">I672</f>
        <v>978.3</v>
      </c>
      <c r="J671" s="322">
        <f aca="true" t="shared" si="353" ref="J671:J672">J672</f>
        <v>447.5</v>
      </c>
      <c r="K671" s="322">
        <f aca="true" t="shared" si="354" ref="K671:K672">K672</f>
        <v>500</v>
      </c>
    </row>
    <row r="672" spans="2:11" ht="12.75" customHeight="1">
      <c r="B672" s="187" t="s">
        <v>283</v>
      </c>
      <c r="C672" s="337"/>
      <c r="D672" s="185" t="s">
        <v>186</v>
      </c>
      <c r="E672" s="185" t="s">
        <v>196</v>
      </c>
      <c r="F672" s="186" t="s">
        <v>288</v>
      </c>
      <c r="G672" s="185" t="s">
        <v>284</v>
      </c>
      <c r="H672" s="185"/>
      <c r="I672" s="322">
        <f t="shared" si="352"/>
        <v>978.3</v>
      </c>
      <c r="J672" s="322">
        <f t="shared" si="353"/>
        <v>447.5</v>
      </c>
      <c r="K672" s="322">
        <f t="shared" si="354"/>
        <v>500</v>
      </c>
    </row>
    <row r="673" spans="2:12" ht="12.75" customHeight="1">
      <c r="B673" s="187" t="s">
        <v>273</v>
      </c>
      <c r="C673" s="337"/>
      <c r="D673" s="185" t="s">
        <v>186</v>
      </c>
      <c r="E673" s="185" t="s">
        <v>196</v>
      </c>
      <c r="F673" s="186" t="s">
        <v>288</v>
      </c>
      <c r="G673" s="185" t="s">
        <v>284</v>
      </c>
      <c r="H673" s="185">
        <v>2</v>
      </c>
      <c r="I673" s="322">
        <v>978.3</v>
      </c>
      <c r="J673" s="322">
        <v>447.5</v>
      </c>
      <c r="K673" s="322">
        <v>500</v>
      </c>
      <c r="L673" s="291">
        <v>64</v>
      </c>
    </row>
    <row r="674" spans="2:11" ht="12.75" customHeight="1">
      <c r="B674" s="184" t="s">
        <v>289</v>
      </c>
      <c r="C674" s="337"/>
      <c r="D674" s="185" t="s">
        <v>186</v>
      </c>
      <c r="E674" s="185" t="s">
        <v>196</v>
      </c>
      <c r="F674" s="186" t="s">
        <v>288</v>
      </c>
      <c r="G674" s="185" t="s">
        <v>290</v>
      </c>
      <c r="H674" s="185"/>
      <c r="I674" s="322">
        <f aca="true" t="shared" si="355" ref="I674:I675">I675</f>
        <v>68.7</v>
      </c>
      <c r="J674" s="322">
        <f aca="true" t="shared" si="356" ref="J674:J675">J675</f>
        <v>13.5</v>
      </c>
      <c r="K674" s="322">
        <f aca="true" t="shared" si="357" ref="K674:K675">K675</f>
        <v>13.5</v>
      </c>
    </row>
    <row r="675" spans="2:11" ht="12.75" customHeight="1">
      <c r="B675" s="184" t="s">
        <v>291</v>
      </c>
      <c r="C675" s="337"/>
      <c r="D675" s="185" t="s">
        <v>186</v>
      </c>
      <c r="E675" s="185" t="s">
        <v>196</v>
      </c>
      <c r="F675" s="186" t="s">
        <v>288</v>
      </c>
      <c r="G675" s="185" t="s">
        <v>292</v>
      </c>
      <c r="H675" s="185"/>
      <c r="I675" s="322">
        <f t="shared" si="355"/>
        <v>68.7</v>
      </c>
      <c r="J675" s="322">
        <f t="shared" si="356"/>
        <v>13.5</v>
      </c>
      <c r="K675" s="322">
        <f t="shared" si="357"/>
        <v>13.5</v>
      </c>
    </row>
    <row r="676" spans="2:12" ht="12.75" customHeight="1">
      <c r="B676" s="187" t="s">
        <v>273</v>
      </c>
      <c r="C676" s="337"/>
      <c r="D676" s="185" t="s">
        <v>186</v>
      </c>
      <c r="E676" s="185" t="s">
        <v>196</v>
      </c>
      <c r="F676" s="186" t="s">
        <v>288</v>
      </c>
      <c r="G676" s="185" t="s">
        <v>292</v>
      </c>
      <c r="H676" s="185">
        <v>2</v>
      </c>
      <c r="I676" s="322">
        <v>68.7</v>
      </c>
      <c r="J676" s="322">
        <v>13.5</v>
      </c>
      <c r="K676" s="322">
        <v>13.5</v>
      </c>
      <c r="L676" s="291">
        <v>-39</v>
      </c>
    </row>
    <row r="677" spans="2:12" ht="27.75" customHeight="1">
      <c r="B677" s="413" t="s">
        <v>632</v>
      </c>
      <c r="C677" s="411">
        <v>905</v>
      </c>
      <c r="D677" s="324"/>
      <c r="E677" s="324"/>
      <c r="F677" s="360"/>
      <c r="G677" s="324"/>
      <c r="H677" s="324"/>
      <c r="I677" s="316">
        <f>I683+I697+I762+I690</f>
        <v>6342.5</v>
      </c>
      <c r="J677" s="316">
        <f>J683+J697</f>
        <v>4818.3</v>
      </c>
      <c r="K677" s="316">
        <f>K683+K697</f>
        <v>2078.2999999999997</v>
      </c>
      <c r="L677" s="320">
        <f>L713+L754+L741+L732+L745+L761+L751</f>
        <v>782</v>
      </c>
    </row>
    <row r="678" spans="2:11" ht="15.75" customHeight="1" hidden="1">
      <c r="B678" s="184" t="s">
        <v>272</v>
      </c>
      <c r="C678" s="411"/>
      <c r="D678" s="185"/>
      <c r="E678" s="185"/>
      <c r="F678" s="356"/>
      <c r="G678" s="185"/>
      <c r="H678" s="185" t="s">
        <v>532</v>
      </c>
      <c r="I678" s="322"/>
      <c r="J678" s="322"/>
      <c r="K678" s="322"/>
    </row>
    <row r="679" spans="2:11" ht="14.25" customHeight="1">
      <c r="B679" s="184" t="s">
        <v>273</v>
      </c>
      <c r="C679" s="411"/>
      <c r="D679" s="185"/>
      <c r="E679" s="185"/>
      <c r="F679" s="356"/>
      <c r="G679" s="185"/>
      <c r="H679" s="185" t="s">
        <v>297</v>
      </c>
      <c r="I679" s="322">
        <f>I689+I709+I713+I717+I721+I737+I751+I754+I757+I726+I768+I703+I696+I741+I732+I745</f>
        <v>6286.200000000001</v>
      </c>
      <c r="J679" s="322">
        <f>J689+J709+J713+J717+J721+J737+J751+J754+J757</f>
        <v>1878.3</v>
      </c>
      <c r="K679" s="322">
        <f>K689+K709+K713+K717+K721+K737+K751+K754+K757</f>
        <v>2078.2999999999997</v>
      </c>
    </row>
    <row r="680" spans="2:11" ht="14.25" customHeight="1" hidden="1">
      <c r="B680" s="184" t="s">
        <v>274</v>
      </c>
      <c r="C680" s="411"/>
      <c r="D680" s="185"/>
      <c r="E680" s="185"/>
      <c r="F680" s="356"/>
      <c r="G680" s="185"/>
      <c r="H680" s="185" t="s">
        <v>333</v>
      </c>
      <c r="I680" s="322">
        <f>I761+I769</f>
        <v>56.3</v>
      </c>
      <c r="J680" s="322"/>
      <c r="K680" s="322"/>
    </row>
    <row r="681" spans="2:11" ht="14.25" customHeight="1" hidden="1">
      <c r="B681" s="184" t="s">
        <v>275</v>
      </c>
      <c r="C681" s="411"/>
      <c r="D681" s="185"/>
      <c r="E681" s="185"/>
      <c r="F681" s="356"/>
      <c r="G681" s="185"/>
      <c r="H681" s="185" t="s">
        <v>307</v>
      </c>
      <c r="I681" s="322"/>
      <c r="J681" s="322"/>
      <c r="K681" s="322"/>
    </row>
    <row r="682" spans="2:11" ht="14.25" customHeight="1" hidden="1">
      <c r="B682" s="184" t="s">
        <v>276</v>
      </c>
      <c r="C682" s="411"/>
      <c r="D682" s="185"/>
      <c r="E682" s="185"/>
      <c r="F682" s="356"/>
      <c r="G682" s="185"/>
      <c r="H682" s="185" t="s">
        <v>533</v>
      </c>
      <c r="I682" s="322"/>
      <c r="J682" s="322"/>
      <c r="K682" s="322"/>
    </row>
    <row r="683" spans="2:11" ht="14.25" customHeight="1" hidden="1">
      <c r="B683" s="317" t="s">
        <v>185</v>
      </c>
      <c r="C683" s="337"/>
      <c r="D683" s="324" t="s">
        <v>186</v>
      </c>
      <c r="E683" s="324"/>
      <c r="F683" s="360"/>
      <c r="G683" s="324"/>
      <c r="H683" s="324"/>
      <c r="I683" s="316">
        <f aca="true" t="shared" si="358" ref="I683:I688">I684</f>
        <v>0</v>
      </c>
      <c r="J683" s="316">
        <f aca="true" t="shared" si="359" ref="J683:J688">J684</f>
        <v>0</v>
      </c>
      <c r="K683" s="316">
        <f aca="true" t="shared" si="360" ref="K683:K688">K684</f>
        <v>0</v>
      </c>
    </row>
    <row r="684" spans="2:11" ht="12.75" customHeight="1" hidden="1">
      <c r="B684" s="336" t="s">
        <v>199</v>
      </c>
      <c r="C684" s="337"/>
      <c r="D684" s="327" t="s">
        <v>186</v>
      </c>
      <c r="E684" s="327" t="s">
        <v>200</v>
      </c>
      <c r="F684" s="93"/>
      <c r="G684" s="185"/>
      <c r="H684" s="185"/>
      <c r="I684" s="322">
        <f t="shared" si="358"/>
        <v>0</v>
      </c>
      <c r="J684" s="322">
        <f t="shared" si="359"/>
        <v>0</v>
      </c>
      <c r="K684" s="322">
        <f t="shared" si="360"/>
        <v>0</v>
      </c>
    </row>
    <row r="685" spans="2:11" ht="12.75" customHeight="1" hidden="1">
      <c r="B685" s="187" t="s">
        <v>277</v>
      </c>
      <c r="C685" s="337"/>
      <c r="D685" s="185" t="s">
        <v>186</v>
      </c>
      <c r="E685" s="185" t="s">
        <v>200</v>
      </c>
      <c r="F685" s="93" t="s">
        <v>278</v>
      </c>
      <c r="G685" s="185"/>
      <c r="H685" s="185"/>
      <c r="I685" s="322">
        <f t="shared" si="358"/>
        <v>0</v>
      </c>
      <c r="J685" s="322">
        <f t="shared" si="359"/>
        <v>0</v>
      </c>
      <c r="K685" s="322">
        <f t="shared" si="360"/>
        <v>0</v>
      </c>
    </row>
    <row r="686" spans="2:11" ht="27.75" customHeight="1" hidden="1">
      <c r="B686" s="187" t="s">
        <v>342</v>
      </c>
      <c r="C686" s="337"/>
      <c r="D686" s="185" t="s">
        <v>186</v>
      </c>
      <c r="E686" s="185" t="s">
        <v>200</v>
      </c>
      <c r="F686" s="186" t="s">
        <v>343</v>
      </c>
      <c r="G686" s="309"/>
      <c r="H686" s="309"/>
      <c r="I686" s="322">
        <f t="shared" si="358"/>
        <v>0</v>
      </c>
      <c r="J686" s="322">
        <f t="shared" si="359"/>
        <v>0</v>
      </c>
      <c r="K686" s="322">
        <f t="shared" si="360"/>
        <v>0</v>
      </c>
    </row>
    <row r="687" spans="2:11" ht="12.75" customHeight="1" hidden="1">
      <c r="B687" s="184" t="s">
        <v>289</v>
      </c>
      <c r="C687" s="337"/>
      <c r="D687" s="185" t="s">
        <v>186</v>
      </c>
      <c r="E687" s="185" t="s">
        <v>200</v>
      </c>
      <c r="F687" s="186" t="s">
        <v>343</v>
      </c>
      <c r="G687" s="309">
        <v>200</v>
      </c>
      <c r="H687" s="309"/>
      <c r="I687" s="322">
        <f t="shared" si="358"/>
        <v>0</v>
      </c>
      <c r="J687" s="322">
        <f t="shared" si="359"/>
        <v>0</v>
      </c>
      <c r="K687" s="322">
        <f t="shared" si="360"/>
        <v>0</v>
      </c>
    </row>
    <row r="688" spans="2:11" ht="14.25" customHeight="1" hidden="1">
      <c r="B688" s="184" t="s">
        <v>291</v>
      </c>
      <c r="C688" s="337"/>
      <c r="D688" s="185" t="s">
        <v>186</v>
      </c>
      <c r="E688" s="185" t="s">
        <v>200</v>
      </c>
      <c r="F688" s="186" t="s">
        <v>343</v>
      </c>
      <c r="G688" s="309">
        <v>240</v>
      </c>
      <c r="H688" s="309"/>
      <c r="I688" s="322">
        <f t="shared" si="358"/>
        <v>0</v>
      </c>
      <c r="J688" s="322">
        <f t="shared" si="359"/>
        <v>0</v>
      </c>
      <c r="K688" s="322">
        <f t="shared" si="360"/>
        <v>0</v>
      </c>
    </row>
    <row r="689" spans="2:11" ht="12.75" customHeight="1" hidden="1">
      <c r="B689" s="187" t="s">
        <v>273</v>
      </c>
      <c r="C689" s="329"/>
      <c r="D689" s="185" t="s">
        <v>186</v>
      </c>
      <c r="E689" s="185" t="s">
        <v>200</v>
      </c>
      <c r="F689" s="186" t="s">
        <v>343</v>
      </c>
      <c r="G689" s="309">
        <v>240</v>
      </c>
      <c r="H689" s="185" t="s">
        <v>297</v>
      </c>
      <c r="I689" s="322"/>
      <c r="J689" s="322"/>
      <c r="K689" s="322"/>
    </row>
    <row r="690" spans="2:11" ht="12.75" customHeight="1">
      <c r="B690" s="317" t="s">
        <v>205</v>
      </c>
      <c r="C690" s="329"/>
      <c r="D690" s="324" t="s">
        <v>206</v>
      </c>
      <c r="E690" s="185"/>
      <c r="F690" s="186"/>
      <c r="G690" s="309"/>
      <c r="H690" s="185"/>
      <c r="I690" s="316">
        <f aca="true" t="shared" si="361" ref="I690:I695">I691</f>
        <v>22.3</v>
      </c>
      <c r="J690" s="316">
        <f aca="true" t="shared" si="362" ref="J690:J695">J691</f>
        <v>0</v>
      </c>
      <c r="K690" s="316">
        <f aca="true" t="shared" si="363" ref="K690:K695">K691</f>
        <v>0</v>
      </c>
    </row>
    <row r="691" spans="2:11" ht="12.75" customHeight="1">
      <c r="B691" s="340" t="s">
        <v>209</v>
      </c>
      <c r="C691" s="329"/>
      <c r="D691" s="327" t="s">
        <v>206</v>
      </c>
      <c r="E691" s="327" t="s">
        <v>210</v>
      </c>
      <c r="F691" s="186"/>
      <c r="G691" s="309"/>
      <c r="H691" s="185"/>
      <c r="I691" s="382">
        <f t="shared" si="361"/>
        <v>22.3</v>
      </c>
      <c r="J691" s="382">
        <f t="shared" si="362"/>
        <v>0</v>
      </c>
      <c r="K691" s="382">
        <f t="shared" si="363"/>
        <v>0</v>
      </c>
    </row>
    <row r="692" spans="2:11" ht="27.75" customHeight="1">
      <c r="B692" s="341" t="s">
        <v>365</v>
      </c>
      <c r="C692" s="329"/>
      <c r="D692" s="185" t="s">
        <v>206</v>
      </c>
      <c r="E692" s="185" t="s">
        <v>210</v>
      </c>
      <c r="F692" s="414" t="s">
        <v>366</v>
      </c>
      <c r="G692" s="309"/>
      <c r="H692" s="185"/>
      <c r="I692" s="322">
        <f t="shared" si="361"/>
        <v>22.3</v>
      </c>
      <c r="J692" s="322">
        <f t="shared" si="362"/>
        <v>0</v>
      </c>
      <c r="K692" s="322">
        <f t="shared" si="363"/>
        <v>0</v>
      </c>
    </row>
    <row r="693" spans="2:11" ht="12.75" customHeight="1">
      <c r="B693" s="415" t="s">
        <v>379</v>
      </c>
      <c r="C693" s="329"/>
      <c r="D693" s="185" t="s">
        <v>206</v>
      </c>
      <c r="E693" s="185" t="s">
        <v>210</v>
      </c>
      <c r="F693" s="414" t="s">
        <v>380</v>
      </c>
      <c r="G693" s="309"/>
      <c r="H693" s="185"/>
      <c r="I693" s="322">
        <f t="shared" si="361"/>
        <v>22.3</v>
      </c>
      <c r="J693" s="322">
        <f t="shared" si="362"/>
        <v>0</v>
      </c>
      <c r="K693" s="322">
        <f t="shared" si="363"/>
        <v>0</v>
      </c>
    </row>
    <row r="694" spans="2:11" ht="12.75" customHeight="1">
      <c r="B694" s="184" t="s">
        <v>289</v>
      </c>
      <c r="C694" s="329"/>
      <c r="D694" s="185" t="s">
        <v>206</v>
      </c>
      <c r="E694" s="185" t="s">
        <v>210</v>
      </c>
      <c r="F694" s="414" t="s">
        <v>380</v>
      </c>
      <c r="G694" s="309">
        <v>200</v>
      </c>
      <c r="H694" s="309"/>
      <c r="I694" s="322">
        <f t="shared" si="361"/>
        <v>22.3</v>
      </c>
      <c r="J694" s="322">
        <f t="shared" si="362"/>
        <v>0</v>
      </c>
      <c r="K694" s="322">
        <f t="shared" si="363"/>
        <v>0</v>
      </c>
    </row>
    <row r="695" spans="2:11" ht="12.75" customHeight="1">
      <c r="B695" s="184" t="s">
        <v>291</v>
      </c>
      <c r="C695" s="329"/>
      <c r="D695" s="185" t="s">
        <v>206</v>
      </c>
      <c r="E695" s="185" t="s">
        <v>210</v>
      </c>
      <c r="F695" s="414" t="s">
        <v>380</v>
      </c>
      <c r="G695" s="309">
        <v>240</v>
      </c>
      <c r="H695" s="309"/>
      <c r="I695" s="322">
        <f t="shared" si="361"/>
        <v>22.3</v>
      </c>
      <c r="J695" s="322">
        <f t="shared" si="362"/>
        <v>0</v>
      </c>
      <c r="K695" s="322">
        <f t="shared" si="363"/>
        <v>0</v>
      </c>
    </row>
    <row r="696" spans="2:11" ht="12.75" customHeight="1">
      <c r="B696" s="187" t="s">
        <v>273</v>
      </c>
      <c r="C696" s="329"/>
      <c r="D696" s="185" t="s">
        <v>206</v>
      </c>
      <c r="E696" s="185" t="s">
        <v>210</v>
      </c>
      <c r="F696" s="414" t="s">
        <v>380</v>
      </c>
      <c r="G696" s="309">
        <v>240</v>
      </c>
      <c r="H696" s="185" t="s">
        <v>297</v>
      </c>
      <c r="I696" s="322">
        <v>22.3</v>
      </c>
      <c r="J696" s="322"/>
      <c r="K696" s="322"/>
    </row>
    <row r="697" spans="2:11" ht="14.25" customHeight="1">
      <c r="B697" s="317" t="s">
        <v>211</v>
      </c>
      <c r="C697" s="323"/>
      <c r="D697" s="324" t="s">
        <v>212</v>
      </c>
      <c r="E697" s="185"/>
      <c r="F697" s="185"/>
      <c r="G697" s="185"/>
      <c r="H697" s="309"/>
      <c r="I697" s="322">
        <f>I704+I727+I746+I698</f>
        <v>6320.2</v>
      </c>
      <c r="J697" s="322">
        <f>J704+J727+J746+J741</f>
        <v>4818.3</v>
      </c>
      <c r="K697" s="322">
        <f>K704+K727+K746</f>
        <v>2078.2999999999997</v>
      </c>
    </row>
    <row r="698" spans="2:11" ht="14.25" customHeight="1">
      <c r="B698" s="325" t="s">
        <v>213</v>
      </c>
      <c r="C698" s="323"/>
      <c r="D698" s="327" t="s">
        <v>212</v>
      </c>
      <c r="E698" s="327" t="s">
        <v>214</v>
      </c>
      <c r="F698" s="327"/>
      <c r="G698" s="327"/>
      <c r="H698" s="416"/>
      <c r="I698" s="382">
        <f aca="true" t="shared" si="364" ref="I698:I702">I699</f>
        <v>85</v>
      </c>
      <c r="J698" s="382">
        <f aca="true" t="shared" si="365" ref="J698:J702">J699</f>
        <v>0</v>
      </c>
      <c r="K698" s="382">
        <f aca="true" t="shared" si="366" ref="K698:K702">K699</f>
        <v>0</v>
      </c>
    </row>
    <row r="699" spans="2:11" ht="14.25" customHeight="1">
      <c r="B699" s="331" t="s">
        <v>277</v>
      </c>
      <c r="C699" s="323"/>
      <c r="D699" s="185" t="s">
        <v>212</v>
      </c>
      <c r="E699" s="185" t="s">
        <v>214</v>
      </c>
      <c r="F699" s="93" t="s">
        <v>278</v>
      </c>
      <c r="G699" s="185"/>
      <c r="H699" s="309"/>
      <c r="I699" s="322">
        <f t="shared" si="364"/>
        <v>85</v>
      </c>
      <c r="J699" s="322">
        <f t="shared" si="365"/>
        <v>0</v>
      </c>
      <c r="K699" s="322">
        <f t="shared" si="366"/>
        <v>0</v>
      </c>
    </row>
    <row r="700" spans="2:11" ht="27.75" customHeight="1">
      <c r="B700" s="338" t="s">
        <v>383</v>
      </c>
      <c r="C700" s="323"/>
      <c r="D700" s="185" t="s">
        <v>212</v>
      </c>
      <c r="E700" s="185" t="s">
        <v>214</v>
      </c>
      <c r="F700" s="186" t="s">
        <v>384</v>
      </c>
      <c r="G700" s="185"/>
      <c r="H700" s="309"/>
      <c r="I700" s="322">
        <f t="shared" si="364"/>
        <v>85</v>
      </c>
      <c r="J700" s="322">
        <f t="shared" si="365"/>
        <v>0</v>
      </c>
      <c r="K700" s="322">
        <f t="shared" si="366"/>
        <v>0</v>
      </c>
    </row>
    <row r="701" spans="2:11" ht="14.25" customHeight="1">
      <c r="B701" s="331" t="s">
        <v>289</v>
      </c>
      <c r="C701" s="323"/>
      <c r="D701" s="185" t="s">
        <v>212</v>
      </c>
      <c r="E701" s="185" t="s">
        <v>214</v>
      </c>
      <c r="F701" s="186" t="s">
        <v>384</v>
      </c>
      <c r="G701" s="309">
        <v>200</v>
      </c>
      <c r="H701" s="309"/>
      <c r="I701" s="322">
        <f t="shared" si="364"/>
        <v>85</v>
      </c>
      <c r="J701" s="322">
        <f t="shared" si="365"/>
        <v>0</v>
      </c>
      <c r="K701" s="322">
        <f t="shared" si="366"/>
        <v>0</v>
      </c>
    </row>
    <row r="702" spans="2:11" ht="14.25" customHeight="1">
      <c r="B702" s="331" t="s">
        <v>291</v>
      </c>
      <c r="C702" s="323"/>
      <c r="D702" s="185" t="s">
        <v>212</v>
      </c>
      <c r="E702" s="185" t="s">
        <v>214</v>
      </c>
      <c r="F702" s="186" t="s">
        <v>384</v>
      </c>
      <c r="G702" s="309">
        <v>240</v>
      </c>
      <c r="H702" s="309"/>
      <c r="I702" s="322">
        <f t="shared" si="364"/>
        <v>85</v>
      </c>
      <c r="J702" s="322">
        <f t="shared" si="365"/>
        <v>0</v>
      </c>
      <c r="K702" s="322">
        <f t="shared" si="366"/>
        <v>0</v>
      </c>
    </row>
    <row r="703" spans="2:11" ht="14.25" customHeight="1">
      <c r="B703" s="331" t="s">
        <v>273</v>
      </c>
      <c r="C703" s="323"/>
      <c r="D703" s="185" t="s">
        <v>212</v>
      </c>
      <c r="E703" s="185" t="s">
        <v>214</v>
      </c>
      <c r="F703" s="186" t="s">
        <v>384</v>
      </c>
      <c r="G703" s="309">
        <v>240</v>
      </c>
      <c r="H703" s="309">
        <v>2</v>
      </c>
      <c r="I703" s="322">
        <v>85</v>
      </c>
      <c r="J703" s="322"/>
      <c r="K703" s="322"/>
    </row>
    <row r="704" spans="2:11" ht="14.25" customHeight="1">
      <c r="B704" s="345" t="s">
        <v>215</v>
      </c>
      <c r="C704" s="339"/>
      <c r="D704" s="327" t="s">
        <v>212</v>
      </c>
      <c r="E704" s="327" t="s">
        <v>216</v>
      </c>
      <c r="F704" s="185"/>
      <c r="G704" s="185"/>
      <c r="H704" s="185"/>
      <c r="I704" s="322">
        <f>I705+I722</f>
        <v>538.8</v>
      </c>
      <c r="J704" s="322">
        <f>J705</f>
        <v>0</v>
      </c>
      <c r="K704" s="322">
        <f>K705</f>
        <v>0</v>
      </c>
    </row>
    <row r="705" spans="2:11" ht="26.25" customHeight="1">
      <c r="B705" s="313" t="s">
        <v>402</v>
      </c>
      <c r="C705" s="329"/>
      <c r="D705" s="185" t="s">
        <v>212</v>
      </c>
      <c r="E705" s="185" t="s">
        <v>216</v>
      </c>
      <c r="F705" s="186" t="s">
        <v>403</v>
      </c>
      <c r="G705" s="185"/>
      <c r="H705" s="185"/>
      <c r="I705" s="322">
        <f>I706+I710+I714+I718</f>
        <v>538.8</v>
      </c>
      <c r="J705" s="322">
        <f>J706+J710+J714+J718</f>
        <v>0</v>
      </c>
      <c r="K705" s="322">
        <f>K706+K710+K714+K718</f>
        <v>0</v>
      </c>
    </row>
    <row r="706" spans="2:11" ht="14.25" customHeight="1" hidden="1">
      <c r="B706" s="359" t="s">
        <v>404</v>
      </c>
      <c r="C706" s="329"/>
      <c r="D706" s="185" t="s">
        <v>212</v>
      </c>
      <c r="E706" s="185" t="s">
        <v>216</v>
      </c>
      <c r="F706" s="186" t="s">
        <v>405</v>
      </c>
      <c r="G706" s="185"/>
      <c r="H706" s="185"/>
      <c r="I706" s="322">
        <f aca="true" t="shared" si="367" ref="I706:I708">I707</f>
        <v>0</v>
      </c>
      <c r="J706" s="322">
        <f aca="true" t="shared" si="368" ref="J706:J708">J707</f>
        <v>0</v>
      </c>
      <c r="K706" s="322">
        <f aca="true" t="shared" si="369" ref="K706:K708">K707</f>
        <v>0</v>
      </c>
    </row>
    <row r="707" spans="2:11" ht="14.25" customHeight="1" hidden="1">
      <c r="B707" s="184" t="s">
        <v>289</v>
      </c>
      <c r="C707" s="329"/>
      <c r="D707" s="185" t="s">
        <v>212</v>
      </c>
      <c r="E707" s="185" t="s">
        <v>216</v>
      </c>
      <c r="F707" s="186" t="s">
        <v>405</v>
      </c>
      <c r="G707" s="185" t="s">
        <v>290</v>
      </c>
      <c r="H707" s="380"/>
      <c r="I707" s="322">
        <f t="shared" si="367"/>
        <v>0</v>
      </c>
      <c r="J707" s="322">
        <f t="shared" si="368"/>
        <v>0</v>
      </c>
      <c r="K707" s="322">
        <f t="shared" si="369"/>
        <v>0</v>
      </c>
    </row>
    <row r="708" spans="2:11" ht="12.75" customHeight="1" hidden="1">
      <c r="B708" s="184" t="s">
        <v>291</v>
      </c>
      <c r="C708" s="329"/>
      <c r="D708" s="185" t="s">
        <v>212</v>
      </c>
      <c r="E708" s="185" t="s">
        <v>216</v>
      </c>
      <c r="F708" s="186" t="s">
        <v>405</v>
      </c>
      <c r="G708" s="185" t="s">
        <v>292</v>
      </c>
      <c r="H708" s="185"/>
      <c r="I708" s="322">
        <f t="shared" si="367"/>
        <v>0</v>
      </c>
      <c r="J708" s="322">
        <f t="shared" si="368"/>
        <v>0</v>
      </c>
      <c r="K708" s="322">
        <f t="shared" si="369"/>
        <v>0</v>
      </c>
    </row>
    <row r="709" spans="2:11" ht="12.75" customHeight="1" hidden="1">
      <c r="B709" s="187" t="s">
        <v>273</v>
      </c>
      <c r="C709" s="329"/>
      <c r="D709" s="185" t="s">
        <v>212</v>
      </c>
      <c r="E709" s="185" t="s">
        <v>216</v>
      </c>
      <c r="F709" s="186" t="s">
        <v>405</v>
      </c>
      <c r="G709" s="185" t="s">
        <v>292</v>
      </c>
      <c r="H709" s="185">
        <v>2</v>
      </c>
      <c r="I709" s="322"/>
      <c r="J709" s="322"/>
      <c r="K709" s="322"/>
    </row>
    <row r="710" spans="2:11" ht="14.25" customHeight="1">
      <c r="B710" s="359" t="s">
        <v>406</v>
      </c>
      <c r="C710" s="321"/>
      <c r="D710" s="185" t="s">
        <v>212</v>
      </c>
      <c r="E710" s="185" t="s">
        <v>216</v>
      </c>
      <c r="F710" s="186" t="s">
        <v>407</v>
      </c>
      <c r="G710" s="185"/>
      <c r="H710" s="185"/>
      <c r="I710" s="322">
        <f aca="true" t="shared" si="370" ref="I710:I712">I711</f>
        <v>538.8</v>
      </c>
      <c r="J710" s="322">
        <f aca="true" t="shared" si="371" ref="J710:J712">J711</f>
        <v>0</v>
      </c>
      <c r="K710" s="322">
        <f aca="true" t="shared" si="372" ref="K710:K712">K711</f>
        <v>0</v>
      </c>
    </row>
    <row r="711" spans="2:11" ht="14.25" customHeight="1">
      <c r="B711" s="184" t="s">
        <v>289</v>
      </c>
      <c r="C711" s="321"/>
      <c r="D711" s="185" t="s">
        <v>212</v>
      </c>
      <c r="E711" s="185" t="s">
        <v>216</v>
      </c>
      <c r="F711" s="186" t="s">
        <v>407</v>
      </c>
      <c r="G711" s="185" t="s">
        <v>290</v>
      </c>
      <c r="H711" s="185"/>
      <c r="I711" s="322">
        <f t="shared" si="370"/>
        <v>538.8</v>
      </c>
      <c r="J711" s="322">
        <f t="shared" si="371"/>
        <v>0</v>
      </c>
      <c r="K711" s="322">
        <f t="shared" si="372"/>
        <v>0</v>
      </c>
    </row>
    <row r="712" spans="2:11" ht="14.25" customHeight="1">
      <c r="B712" s="184" t="s">
        <v>291</v>
      </c>
      <c r="C712" s="329"/>
      <c r="D712" s="185" t="s">
        <v>212</v>
      </c>
      <c r="E712" s="185" t="s">
        <v>216</v>
      </c>
      <c r="F712" s="186" t="s">
        <v>407</v>
      </c>
      <c r="G712" s="185" t="s">
        <v>292</v>
      </c>
      <c r="H712" s="185"/>
      <c r="I712" s="322">
        <f t="shared" si="370"/>
        <v>538.8</v>
      </c>
      <c r="J712" s="322">
        <f t="shared" si="371"/>
        <v>0</v>
      </c>
      <c r="K712" s="322">
        <f t="shared" si="372"/>
        <v>0</v>
      </c>
    </row>
    <row r="713" spans="2:11" ht="12.75" customHeight="1">
      <c r="B713" s="187" t="s">
        <v>273</v>
      </c>
      <c r="C713" s="321"/>
      <c r="D713" s="185" t="s">
        <v>212</v>
      </c>
      <c r="E713" s="185" t="s">
        <v>216</v>
      </c>
      <c r="F713" s="186" t="s">
        <v>407</v>
      </c>
      <c r="G713" s="185" t="s">
        <v>292</v>
      </c>
      <c r="H713" s="185" t="s">
        <v>297</v>
      </c>
      <c r="I713" s="322">
        <v>538.8</v>
      </c>
      <c r="J713" s="322"/>
      <c r="K713" s="322"/>
    </row>
    <row r="714" spans="2:11" ht="12.75" customHeight="1" hidden="1">
      <c r="B714" s="359" t="s">
        <v>408</v>
      </c>
      <c r="C714" s="321"/>
      <c r="D714" s="185" t="s">
        <v>212</v>
      </c>
      <c r="E714" s="185" t="s">
        <v>216</v>
      </c>
      <c r="F714" s="186" t="s">
        <v>409</v>
      </c>
      <c r="G714" s="185"/>
      <c r="H714" s="185"/>
      <c r="I714" s="322">
        <f aca="true" t="shared" si="373" ref="I714:I716">I715</f>
        <v>0</v>
      </c>
      <c r="J714" s="322">
        <f aca="true" t="shared" si="374" ref="J714:J716">J715</f>
        <v>0</v>
      </c>
      <c r="K714" s="322">
        <f aca="true" t="shared" si="375" ref="K714:K716">K715</f>
        <v>0</v>
      </c>
    </row>
    <row r="715" spans="2:11" ht="12.75" customHeight="1" hidden="1">
      <c r="B715" s="184" t="s">
        <v>289</v>
      </c>
      <c r="C715" s="321"/>
      <c r="D715" s="185" t="s">
        <v>212</v>
      </c>
      <c r="E715" s="185" t="s">
        <v>216</v>
      </c>
      <c r="F715" s="186" t="s">
        <v>409</v>
      </c>
      <c r="G715" s="185" t="s">
        <v>290</v>
      </c>
      <c r="H715" s="185"/>
      <c r="I715" s="322">
        <f t="shared" si="373"/>
        <v>0</v>
      </c>
      <c r="J715" s="322">
        <f t="shared" si="374"/>
        <v>0</v>
      </c>
      <c r="K715" s="322">
        <f t="shared" si="375"/>
        <v>0</v>
      </c>
    </row>
    <row r="716" spans="2:11" ht="14.25" customHeight="1" hidden="1">
      <c r="B716" s="184" t="s">
        <v>291</v>
      </c>
      <c r="C716" s="321"/>
      <c r="D716" s="185" t="s">
        <v>212</v>
      </c>
      <c r="E716" s="185" t="s">
        <v>216</v>
      </c>
      <c r="F716" s="186" t="s">
        <v>409</v>
      </c>
      <c r="G716" s="185" t="s">
        <v>292</v>
      </c>
      <c r="H716" s="185"/>
      <c r="I716" s="322">
        <f t="shared" si="373"/>
        <v>0</v>
      </c>
      <c r="J716" s="322">
        <f t="shared" si="374"/>
        <v>0</v>
      </c>
      <c r="K716" s="322">
        <f t="shared" si="375"/>
        <v>0</v>
      </c>
    </row>
    <row r="717" spans="2:11" ht="14.25" customHeight="1" hidden="1">
      <c r="B717" s="187" t="s">
        <v>273</v>
      </c>
      <c r="C717" s="321"/>
      <c r="D717" s="185" t="s">
        <v>212</v>
      </c>
      <c r="E717" s="185" t="s">
        <v>216</v>
      </c>
      <c r="F717" s="186" t="s">
        <v>409</v>
      </c>
      <c r="G717" s="185" t="s">
        <v>292</v>
      </c>
      <c r="H717" s="185" t="s">
        <v>297</v>
      </c>
      <c r="I717" s="322"/>
      <c r="J717" s="322"/>
      <c r="K717" s="322"/>
    </row>
    <row r="718" spans="2:11" ht="12.75" customHeight="1" hidden="1">
      <c r="B718" s="359" t="s">
        <v>410</v>
      </c>
      <c r="C718" s="329"/>
      <c r="D718" s="185" t="s">
        <v>212</v>
      </c>
      <c r="E718" s="185" t="s">
        <v>216</v>
      </c>
      <c r="F718" s="186" t="s">
        <v>411</v>
      </c>
      <c r="G718" s="185"/>
      <c r="H718" s="185"/>
      <c r="I718" s="322">
        <f aca="true" t="shared" si="376" ref="I718:I720">I719</f>
        <v>0</v>
      </c>
      <c r="J718" s="322">
        <f aca="true" t="shared" si="377" ref="J718:J720">J719</f>
        <v>0</v>
      </c>
      <c r="K718" s="322">
        <f aca="true" t="shared" si="378" ref="K718:K720">K719</f>
        <v>0</v>
      </c>
    </row>
    <row r="719" spans="2:11" ht="12.75" customHeight="1" hidden="1">
      <c r="B719" s="184" t="s">
        <v>289</v>
      </c>
      <c r="C719" s="329"/>
      <c r="D719" s="185" t="s">
        <v>212</v>
      </c>
      <c r="E719" s="185" t="s">
        <v>216</v>
      </c>
      <c r="F719" s="186" t="s">
        <v>411</v>
      </c>
      <c r="G719" s="185" t="s">
        <v>290</v>
      </c>
      <c r="H719" s="185"/>
      <c r="I719" s="322">
        <f t="shared" si="376"/>
        <v>0</v>
      </c>
      <c r="J719" s="322">
        <f t="shared" si="377"/>
        <v>0</v>
      </c>
      <c r="K719" s="322">
        <f t="shared" si="378"/>
        <v>0</v>
      </c>
    </row>
    <row r="720" spans="2:11" ht="12.75" customHeight="1" hidden="1">
      <c r="B720" s="184" t="s">
        <v>291</v>
      </c>
      <c r="C720" s="329"/>
      <c r="D720" s="185" t="s">
        <v>212</v>
      </c>
      <c r="E720" s="185" t="s">
        <v>216</v>
      </c>
      <c r="F720" s="186" t="s">
        <v>411</v>
      </c>
      <c r="G720" s="185" t="s">
        <v>292</v>
      </c>
      <c r="H720" s="185"/>
      <c r="I720" s="322">
        <f t="shared" si="376"/>
        <v>0</v>
      </c>
      <c r="J720" s="322">
        <f t="shared" si="377"/>
        <v>0</v>
      </c>
      <c r="K720" s="322">
        <f t="shared" si="378"/>
        <v>0</v>
      </c>
    </row>
    <row r="721" spans="2:11" ht="12.75" customHeight="1" hidden="1">
      <c r="B721" s="187" t="s">
        <v>273</v>
      </c>
      <c r="C721" s="339"/>
      <c r="D721" s="185" t="s">
        <v>212</v>
      </c>
      <c r="E721" s="185" t="s">
        <v>216</v>
      </c>
      <c r="F721" s="186" t="s">
        <v>411</v>
      </c>
      <c r="G721" s="185" t="s">
        <v>292</v>
      </c>
      <c r="H721" s="185" t="s">
        <v>297</v>
      </c>
      <c r="I721" s="322"/>
      <c r="J721" s="322"/>
      <c r="K721" s="322"/>
    </row>
    <row r="722" spans="2:11" ht="12.75" customHeight="1" hidden="1">
      <c r="B722" s="364" t="s">
        <v>277</v>
      </c>
      <c r="C722" s="329"/>
      <c r="D722" s="185" t="s">
        <v>212</v>
      </c>
      <c r="E722" s="185" t="s">
        <v>216</v>
      </c>
      <c r="F722" s="93" t="s">
        <v>278</v>
      </c>
      <c r="G722" s="185"/>
      <c r="H722" s="185"/>
      <c r="I722" s="322">
        <f aca="true" t="shared" si="379" ref="I722:I725">I723</f>
        <v>0</v>
      </c>
      <c r="J722" s="322">
        <f aca="true" t="shared" si="380" ref="J722:J725">J723</f>
        <v>0</v>
      </c>
      <c r="K722" s="322">
        <f aca="true" t="shared" si="381" ref="K722:K725">K723</f>
        <v>0</v>
      </c>
    </row>
    <row r="723" spans="2:11" ht="27.75" customHeight="1" hidden="1">
      <c r="B723" s="364" t="s">
        <v>342</v>
      </c>
      <c r="C723" s="329"/>
      <c r="D723" s="185" t="s">
        <v>212</v>
      </c>
      <c r="E723" s="185" t="s">
        <v>216</v>
      </c>
      <c r="F723" s="93" t="s">
        <v>343</v>
      </c>
      <c r="G723" s="185"/>
      <c r="H723" s="185"/>
      <c r="I723" s="322">
        <f t="shared" si="379"/>
        <v>0</v>
      </c>
      <c r="J723" s="322">
        <f t="shared" si="380"/>
        <v>0</v>
      </c>
      <c r="K723" s="322">
        <f t="shared" si="381"/>
        <v>0</v>
      </c>
    </row>
    <row r="724" spans="2:11" ht="12.75" customHeight="1" hidden="1">
      <c r="B724" s="184" t="s">
        <v>289</v>
      </c>
      <c r="C724" s="329"/>
      <c r="D724" s="185" t="s">
        <v>212</v>
      </c>
      <c r="E724" s="185" t="s">
        <v>216</v>
      </c>
      <c r="F724" s="93" t="s">
        <v>343</v>
      </c>
      <c r="G724" s="185" t="s">
        <v>290</v>
      </c>
      <c r="H724" s="185"/>
      <c r="I724" s="322">
        <f t="shared" si="379"/>
        <v>0</v>
      </c>
      <c r="J724" s="322">
        <f t="shared" si="380"/>
        <v>0</v>
      </c>
      <c r="K724" s="322">
        <f t="shared" si="381"/>
        <v>0</v>
      </c>
    </row>
    <row r="725" spans="2:11" ht="12.75" customHeight="1" hidden="1">
      <c r="B725" s="184" t="s">
        <v>291</v>
      </c>
      <c r="C725" s="329"/>
      <c r="D725" s="185" t="s">
        <v>212</v>
      </c>
      <c r="E725" s="185" t="s">
        <v>216</v>
      </c>
      <c r="F725" s="93" t="s">
        <v>343</v>
      </c>
      <c r="G725" s="185" t="s">
        <v>292</v>
      </c>
      <c r="H725" s="185"/>
      <c r="I725" s="322">
        <f t="shared" si="379"/>
        <v>0</v>
      </c>
      <c r="J725" s="322">
        <f t="shared" si="380"/>
        <v>0</v>
      </c>
      <c r="K725" s="322">
        <f t="shared" si="381"/>
        <v>0</v>
      </c>
    </row>
    <row r="726" spans="2:11" ht="12.75" customHeight="1" hidden="1">
      <c r="B726" s="187" t="s">
        <v>273</v>
      </c>
      <c r="C726" s="329"/>
      <c r="D726" s="185" t="s">
        <v>212</v>
      </c>
      <c r="E726" s="185" t="s">
        <v>216</v>
      </c>
      <c r="F726" s="93" t="s">
        <v>343</v>
      </c>
      <c r="G726" s="185" t="s">
        <v>292</v>
      </c>
      <c r="H726" s="185" t="s">
        <v>297</v>
      </c>
      <c r="I726" s="322"/>
      <c r="J726" s="322"/>
      <c r="K726" s="322"/>
    </row>
    <row r="727" spans="2:11" ht="14.25" customHeight="1">
      <c r="B727" s="381" t="s">
        <v>217</v>
      </c>
      <c r="C727" s="329"/>
      <c r="D727" s="327" t="s">
        <v>212</v>
      </c>
      <c r="E727" s="327" t="s">
        <v>218</v>
      </c>
      <c r="F727" s="93"/>
      <c r="G727" s="185"/>
      <c r="H727" s="185"/>
      <c r="I727" s="417">
        <f>I733+I728+I742</f>
        <v>3124.7999999999997</v>
      </c>
      <c r="J727" s="417">
        <f>J733+J728</f>
        <v>0</v>
      </c>
      <c r="K727" s="417">
        <f>K733+K728</f>
        <v>0</v>
      </c>
    </row>
    <row r="728" spans="2:11" ht="29.25" customHeight="1">
      <c r="B728" s="418" t="s">
        <v>444</v>
      </c>
      <c r="C728" s="419"/>
      <c r="D728" s="185" t="s">
        <v>212</v>
      </c>
      <c r="E728" s="185" t="s">
        <v>218</v>
      </c>
      <c r="F728" s="93" t="s">
        <v>422</v>
      </c>
      <c r="G728" s="185"/>
      <c r="H728" s="185"/>
      <c r="I728" s="322">
        <f aca="true" t="shared" si="382" ref="I728:I731">I729</f>
        <v>20.1</v>
      </c>
      <c r="J728" s="322">
        <f aca="true" t="shared" si="383" ref="J728:J731">J729</f>
        <v>0</v>
      </c>
      <c r="K728" s="322">
        <f aca="true" t="shared" si="384" ref="K728:K731">K729</f>
        <v>0</v>
      </c>
    </row>
    <row r="729" spans="2:11" ht="15.75">
      <c r="B729" s="420" t="s">
        <v>437</v>
      </c>
      <c r="C729" s="419"/>
      <c r="D729" s="185" t="s">
        <v>212</v>
      </c>
      <c r="E729" s="185" t="s">
        <v>218</v>
      </c>
      <c r="F729" s="93" t="s">
        <v>436</v>
      </c>
      <c r="G729" s="185"/>
      <c r="H729" s="185"/>
      <c r="I729" s="322">
        <f t="shared" si="382"/>
        <v>20.1</v>
      </c>
      <c r="J729" s="322">
        <f t="shared" si="383"/>
        <v>0</v>
      </c>
      <c r="K729" s="322">
        <f t="shared" si="384"/>
        <v>0</v>
      </c>
    </row>
    <row r="730" spans="2:11" ht="15.75">
      <c r="B730" s="420" t="s">
        <v>289</v>
      </c>
      <c r="C730" s="419"/>
      <c r="D730" s="185" t="s">
        <v>212</v>
      </c>
      <c r="E730" s="185" t="s">
        <v>218</v>
      </c>
      <c r="F730" s="93" t="s">
        <v>436</v>
      </c>
      <c r="G730" s="185" t="s">
        <v>290</v>
      </c>
      <c r="H730" s="185"/>
      <c r="I730" s="322">
        <f t="shared" si="382"/>
        <v>20.1</v>
      </c>
      <c r="J730" s="322">
        <f t="shared" si="383"/>
        <v>0</v>
      </c>
      <c r="K730" s="322">
        <f t="shared" si="384"/>
        <v>0</v>
      </c>
    </row>
    <row r="731" spans="2:11" ht="15.75">
      <c r="B731" s="420" t="s">
        <v>291</v>
      </c>
      <c r="C731" s="419"/>
      <c r="D731" s="185" t="s">
        <v>212</v>
      </c>
      <c r="E731" s="185" t="s">
        <v>218</v>
      </c>
      <c r="F731" s="93" t="s">
        <v>436</v>
      </c>
      <c r="G731" s="185" t="s">
        <v>292</v>
      </c>
      <c r="H731" s="185"/>
      <c r="I731" s="322">
        <f t="shared" si="382"/>
        <v>20.1</v>
      </c>
      <c r="J731" s="322">
        <f t="shared" si="383"/>
        <v>0</v>
      </c>
      <c r="K731" s="322">
        <f t="shared" si="384"/>
        <v>0</v>
      </c>
    </row>
    <row r="732" spans="2:11" ht="15.75">
      <c r="B732" s="331" t="s">
        <v>273</v>
      </c>
      <c r="C732" s="419"/>
      <c r="D732" s="185" t="s">
        <v>212</v>
      </c>
      <c r="E732" s="185" t="s">
        <v>218</v>
      </c>
      <c r="F732" s="93" t="s">
        <v>436</v>
      </c>
      <c r="G732" s="185" t="s">
        <v>292</v>
      </c>
      <c r="H732" s="185" t="s">
        <v>297</v>
      </c>
      <c r="I732" s="322">
        <v>20.1</v>
      </c>
      <c r="J732" s="322">
        <v>0</v>
      </c>
      <c r="K732" s="322">
        <v>0</v>
      </c>
    </row>
    <row r="733" spans="2:11" ht="12.75" customHeight="1">
      <c r="B733" s="364" t="s">
        <v>277</v>
      </c>
      <c r="C733" s="329"/>
      <c r="D733" s="185" t="s">
        <v>212</v>
      </c>
      <c r="E733" s="185" t="s">
        <v>218</v>
      </c>
      <c r="F733" s="93" t="s">
        <v>278</v>
      </c>
      <c r="G733" s="185"/>
      <c r="H733" s="185"/>
      <c r="I733" s="322">
        <f>I734+I738</f>
        <v>2404.7</v>
      </c>
      <c r="J733" s="322">
        <f aca="true" t="shared" si="385" ref="J733:J736">J734</f>
        <v>0</v>
      </c>
      <c r="K733" s="322">
        <f aca="true" t="shared" si="386" ref="K733:K736">K734</f>
        <v>0</v>
      </c>
    </row>
    <row r="734" spans="2:11" ht="27.75" customHeight="1" hidden="1">
      <c r="B734" s="364" t="s">
        <v>342</v>
      </c>
      <c r="C734" s="329"/>
      <c r="D734" s="185" t="s">
        <v>212</v>
      </c>
      <c r="E734" s="185" t="s">
        <v>218</v>
      </c>
      <c r="F734" s="93" t="s">
        <v>343</v>
      </c>
      <c r="G734" s="185"/>
      <c r="H734" s="185"/>
      <c r="I734" s="322">
        <f aca="true" t="shared" si="387" ref="I734:I736">I735</f>
        <v>0</v>
      </c>
      <c r="J734" s="322">
        <f t="shared" si="385"/>
        <v>0</v>
      </c>
      <c r="K734" s="322">
        <f t="shared" si="386"/>
        <v>0</v>
      </c>
    </row>
    <row r="735" spans="2:11" ht="15.75" customHeight="1" hidden="1">
      <c r="B735" s="184" t="s">
        <v>289</v>
      </c>
      <c r="C735" s="329"/>
      <c r="D735" s="185" t="s">
        <v>212</v>
      </c>
      <c r="E735" s="185" t="s">
        <v>218</v>
      </c>
      <c r="F735" s="93" t="s">
        <v>343</v>
      </c>
      <c r="G735" s="185" t="s">
        <v>290</v>
      </c>
      <c r="H735" s="185"/>
      <c r="I735" s="322">
        <f t="shared" si="387"/>
        <v>0</v>
      </c>
      <c r="J735" s="322">
        <f t="shared" si="385"/>
        <v>0</v>
      </c>
      <c r="K735" s="322">
        <f t="shared" si="386"/>
        <v>0</v>
      </c>
    </row>
    <row r="736" spans="2:11" ht="14.25" customHeight="1" hidden="1">
      <c r="B736" s="184" t="s">
        <v>291</v>
      </c>
      <c r="C736" s="329"/>
      <c r="D736" s="185" t="s">
        <v>212</v>
      </c>
      <c r="E736" s="185" t="s">
        <v>218</v>
      </c>
      <c r="F736" s="93" t="s">
        <v>343</v>
      </c>
      <c r="G736" s="185" t="s">
        <v>292</v>
      </c>
      <c r="H736" s="185"/>
      <c r="I736" s="322">
        <f t="shared" si="387"/>
        <v>0</v>
      </c>
      <c r="J736" s="322">
        <f t="shared" si="385"/>
        <v>0</v>
      </c>
      <c r="K736" s="322">
        <f t="shared" si="386"/>
        <v>0</v>
      </c>
    </row>
    <row r="737" spans="2:11" ht="12.75" customHeight="1" hidden="1">
      <c r="B737" s="187" t="s">
        <v>273</v>
      </c>
      <c r="C737" s="329"/>
      <c r="D737" s="185" t="s">
        <v>212</v>
      </c>
      <c r="E737" s="185" t="s">
        <v>218</v>
      </c>
      <c r="F737" s="93" t="s">
        <v>343</v>
      </c>
      <c r="G737" s="185" t="s">
        <v>292</v>
      </c>
      <c r="H737" s="185" t="s">
        <v>297</v>
      </c>
      <c r="I737" s="322"/>
      <c r="J737" s="322"/>
      <c r="K737" s="322"/>
    </row>
    <row r="738" spans="2:11" ht="12.75" customHeight="1">
      <c r="B738" s="364" t="s">
        <v>217</v>
      </c>
      <c r="C738" s="329"/>
      <c r="D738" s="185" t="s">
        <v>212</v>
      </c>
      <c r="E738" s="185" t="s">
        <v>218</v>
      </c>
      <c r="F738" s="93" t="s">
        <v>439</v>
      </c>
      <c r="G738" s="185"/>
      <c r="H738" s="185"/>
      <c r="I738" s="322">
        <f aca="true" t="shared" si="388" ref="I738:I740">I739</f>
        <v>2404.7</v>
      </c>
      <c r="J738" s="322">
        <f aca="true" t="shared" si="389" ref="J738:J740">J739</f>
        <v>2940</v>
      </c>
      <c r="K738" s="322">
        <f aca="true" t="shared" si="390" ref="K738:K740">K739</f>
        <v>0</v>
      </c>
    </row>
    <row r="739" spans="2:11" ht="12.75" customHeight="1">
      <c r="B739" s="184" t="s">
        <v>289</v>
      </c>
      <c r="C739" s="329"/>
      <c r="D739" s="185" t="s">
        <v>212</v>
      </c>
      <c r="E739" s="185" t="s">
        <v>218</v>
      </c>
      <c r="F739" s="93" t="s">
        <v>439</v>
      </c>
      <c r="G739" s="185" t="s">
        <v>290</v>
      </c>
      <c r="H739" s="185"/>
      <c r="I739" s="322">
        <f t="shared" si="388"/>
        <v>2404.7</v>
      </c>
      <c r="J739" s="322">
        <f t="shared" si="389"/>
        <v>2940</v>
      </c>
      <c r="K739" s="322">
        <f t="shared" si="390"/>
        <v>0</v>
      </c>
    </row>
    <row r="740" spans="2:11" ht="12.75" customHeight="1">
      <c r="B740" s="184" t="s">
        <v>291</v>
      </c>
      <c r="C740" s="329"/>
      <c r="D740" s="185" t="s">
        <v>212</v>
      </c>
      <c r="E740" s="185" t="s">
        <v>218</v>
      </c>
      <c r="F740" s="93" t="s">
        <v>439</v>
      </c>
      <c r="G740" s="185" t="s">
        <v>292</v>
      </c>
      <c r="H740" s="185"/>
      <c r="I740" s="322">
        <f t="shared" si="388"/>
        <v>2404.7</v>
      </c>
      <c r="J740" s="322">
        <f t="shared" si="389"/>
        <v>2940</v>
      </c>
      <c r="K740" s="322">
        <f t="shared" si="390"/>
        <v>0</v>
      </c>
    </row>
    <row r="741" spans="2:12" ht="12.75" customHeight="1">
      <c r="B741" s="187" t="s">
        <v>273</v>
      </c>
      <c r="C741" s="329"/>
      <c r="D741" s="185" t="s">
        <v>212</v>
      </c>
      <c r="E741" s="185" t="s">
        <v>218</v>
      </c>
      <c r="F741" s="93" t="s">
        <v>439</v>
      </c>
      <c r="G741" s="185" t="s">
        <v>292</v>
      </c>
      <c r="H741" s="185" t="s">
        <v>297</v>
      </c>
      <c r="I741" s="322">
        <v>2404.7</v>
      </c>
      <c r="J741" s="322">
        <v>2940</v>
      </c>
      <c r="K741" s="322"/>
      <c r="L741" s="291">
        <v>1260</v>
      </c>
    </row>
    <row r="742" spans="2:11" ht="15.75">
      <c r="B742" s="240" t="s">
        <v>440</v>
      </c>
      <c r="C742" s="329"/>
      <c r="D742" s="117" t="s">
        <v>212</v>
      </c>
      <c r="E742" s="117" t="s">
        <v>218</v>
      </c>
      <c r="F742" s="172" t="s">
        <v>441</v>
      </c>
      <c r="G742" s="185"/>
      <c r="H742" s="185"/>
      <c r="I742" s="322">
        <f aca="true" t="shared" si="391" ref="I742:I744">I743</f>
        <v>700</v>
      </c>
      <c r="J742" s="322">
        <f aca="true" t="shared" si="392" ref="J742:J744">J743</f>
        <v>0</v>
      </c>
      <c r="K742" s="322">
        <f aca="true" t="shared" si="393" ref="K742:K744">K743</f>
        <v>0</v>
      </c>
    </row>
    <row r="743" spans="2:11" ht="12.75" customHeight="1">
      <c r="B743" s="184" t="s">
        <v>289</v>
      </c>
      <c r="C743" s="329"/>
      <c r="D743" s="117" t="s">
        <v>212</v>
      </c>
      <c r="E743" s="117" t="s">
        <v>218</v>
      </c>
      <c r="F743" s="172" t="s">
        <v>441</v>
      </c>
      <c r="G743" s="185" t="s">
        <v>290</v>
      </c>
      <c r="H743" s="185"/>
      <c r="I743" s="322">
        <f t="shared" si="391"/>
        <v>700</v>
      </c>
      <c r="J743" s="322">
        <f t="shared" si="392"/>
        <v>0</v>
      </c>
      <c r="K743" s="322">
        <f t="shared" si="393"/>
        <v>0</v>
      </c>
    </row>
    <row r="744" spans="2:11" ht="12.75" customHeight="1">
      <c r="B744" s="184" t="s">
        <v>291</v>
      </c>
      <c r="C744" s="329"/>
      <c r="D744" s="117" t="s">
        <v>212</v>
      </c>
      <c r="E744" s="117" t="s">
        <v>218</v>
      </c>
      <c r="F744" s="172" t="s">
        <v>441</v>
      </c>
      <c r="G744" s="185" t="s">
        <v>292</v>
      </c>
      <c r="H744" s="185"/>
      <c r="I744" s="322">
        <f t="shared" si="391"/>
        <v>700</v>
      </c>
      <c r="J744" s="322">
        <f t="shared" si="392"/>
        <v>0</v>
      </c>
      <c r="K744" s="322">
        <f t="shared" si="393"/>
        <v>0</v>
      </c>
    </row>
    <row r="745" spans="2:12" ht="12.75" customHeight="1">
      <c r="B745" s="187" t="s">
        <v>273</v>
      </c>
      <c r="C745" s="329"/>
      <c r="D745" s="117" t="s">
        <v>212</v>
      </c>
      <c r="E745" s="117" t="s">
        <v>218</v>
      </c>
      <c r="F745" s="172" t="s">
        <v>441</v>
      </c>
      <c r="G745" s="185" t="s">
        <v>292</v>
      </c>
      <c r="H745" s="185" t="s">
        <v>297</v>
      </c>
      <c r="I745" s="322">
        <v>700</v>
      </c>
      <c r="J745" s="322"/>
      <c r="K745" s="322"/>
      <c r="L745" s="291">
        <v>-500</v>
      </c>
    </row>
    <row r="746" spans="2:11" ht="12.75" customHeight="1">
      <c r="B746" s="345" t="s">
        <v>219</v>
      </c>
      <c r="C746" s="329"/>
      <c r="D746" s="327" t="s">
        <v>212</v>
      </c>
      <c r="E746" s="327" t="s">
        <v>220</v>
      </c>
      <c r="F746" s="93"/>
      <c r="G746" s="185"/>
      <c r="H746" s="185"/>
      <c r="I746" s="322">
        <f>I747+I758</f>
        <v>2571.6000000000004</v>
      </c>
      <c r="J746" s="322">
        <f aca="true" t="shared" si="394" ref="J746:J747">J747</f>
        <v>1878.3</v>
      </c>
      <c r="K746" s="322">
        <f aca="true" t="shared" si="395" ref="K746:K747">K747</f>
        <v>2078.2999999999997</v>
      </c>
    </row>
    <row r="747" spans="2:11" ht="12.75" customHeight="1">
      <c r="B747" s="187" t="s">
        <v>277</v>
      </c>
      <c r="C747" s="329"/>
      <c r="D747" s="185" t="s">
        <v>212</v>
      </c>
      <c r="E747" s="185" t="s">
        <v>220</v>
      </c>
      <c r="F747" s="93" t="s">
        <v>304</v>
      </c>
      <c r="G747" s="185"/>
      <c r="H747" s="185"/>
      <c r="I747" s="322">
        <f>I748</f>
        <v>2515.3</v>
      </c>
      <c r="J747" s="322">
        <f t="shared" si="394"/>
        <v>1878.3</v>
      </c>
      <c r="K747" s="322">
        <f t="shared" si="395"/>
        <v>2078.2999999999997</v>
      </c>
    </row>
    <row r="748" spans="2:11" ht="14.25" customHeight="1">
      <c r="B748" s="330" t="s">
        <v>303</v>
      </c>
      <c r="C748" s="335"/>
      <c r="D748" s="185" t="s">
        <v>212</v>
      </c>
      <c r="E748" s="185" t="s">
        <v>220</v>
      </c>
      <c r="F748" s="93" t="s">
        <v>304</v>
      </c>
      <c r="G748" s="185"/>
      <c r="H748" s="185"/>
      <c r="I748" s="322">
        <f>I751+I754+I757</f>
        <v>2515.3</v>
      </c>
      <c r="J748" s="322">
        <f>J751+J754+J757</f>
        <v>1878.3</v>
      </c>
      <c r="K748" s="322">
        <f>K751+K754+K757</f>
        <v>2078.2999999999997</v>
      </c>
    </row>
    <row r="749" spans="2:11" ht="40.5" customHeight="1">
      <c r="B749" s="331" t="s">
        <v>281</v>
      </c>
      <c r="C749" s="329"/>
      <c r="D749" s="185" t="s">
        <v>212</v>
      </c>
      <c r="E749" s="185" t="s">
        <v>220</v>
      </c>
      <c r="F749" s="93" t="s">
        <v>304</v>
      </c>
      <c r="G749" s="185" t="s">
        <v>282</v>
      </c>
      <c r="H749" s="185"/>
      <c r="I749" s="322">
        <f aca="true" t="shared" si="396" ref="I749:I750">I750</f>
        <v>2255.5</v>
      </c>
      <c r="J749" s="322">
        <f aca="true" t="shared" si="397" ref="J749:J750">J750</f>
        <v>1852.6</v>
      </c>
      <c r="K749" s="322">
        <f aca="true" t="shared" si="398" ref="K749:K750">K750</f>
        <v>2052.6</v>
      </c>
    </row>
    <row r="750" spans="2:11" ht="12.75" customHeight="1">
      <c r="B750" s="187" t="s">
        <v>283</v>
      </c>
      <c r="C750" s="329"/>
      <c r="D750" s="185" t="s">
        <v>212</v>
      </c>
      <c r="E750" s="185" t="s">
        <v>220</v>
      </c>
      <c r="F750" s="93" t="s">
        <v>304</v>
      </c>
      <c r="G750" s="185" t="s">
        <v>284</v>
      </c>
      <c r="H750" s="185"/>
      <c r="I750" s="322">
        <f t="shared" si="396"/>
        <v>2255.5</v>
      </c>
      <c r="J750" s="322">
        <f t="shared" si="397"/>
        <v>1852.6</v>
      </c>
      <c r="K750" s="322">
        <f t="shared" si="398"/>
        <v>2052.6</v>
      </c>
    </row>
    <row r="751" spans="2:12" ht="14.25" customHeight="1">
      <c r="B751" s="187" t="s">
        <v>273</v>
      </c>
      <c r="C751" s="339"/>
      <c r="D751" s="185" t="s">
        <v>212</v>
      </c>
      <c r="E751" s="185" t="s">
        <v>220</v>
      </c>
      <c r="F751" s="93" t="s">
        <v>304</v>
      </c>
      <c r="G751" s="185" t="s">
        <v>284</v>
      </c>
      <c r="H751" s="185">
        <v>2</v>
      </c>
      <c r="I751" s="322">
        <v>2255.5</v>
      </c>
      <c r="J751" s="322">
        <v>1852.6</v>
      </c>
      <c r="K751" s="322">
        <v>2052.6</v>
      </c>
      <c r="L751" s="291">
        <v>-13.5</v>
      </c>
    </row>
    <row r="752" spans="2:11" ht="12.75" customHeight="1">
      <c r="B752" s="184" t="s">
        <v>289</v>
      </c>
      <c r="C752" s="339"/>
      <c r="D752" s="185" t="s">
        <v>212</v>
      </c>
      <c r="E752" s="185" t="s">
        <v>220</v>
      </c>
      <c r="F752" s="93" t="s">
        <v>304</v>
      </c>
      <c r="G752" s="185" t="s">
        <v>290</v>
      </c>
      <c r="H752" s="185"/>
      <c r="I752" s="322">
        <f aca="true" t="shared" si="399" ref="I752:I753">I753</f>
        <v>251</v>
      </c>
      <c r="J752" s="322">
        <f aca="true" t="shared" si="400" ref="J752:J753">J753</f>
        <v>25.7</v>
      </c>
      <c r="K752" s="322">
        <f aca="true" t="shared" si="401" ref="K752:K753">K753</f>
        <v>25.7</v>
      </c>
    </row>
    <row r="753" spans="2:11" ht="12.75" customHeight="1">
      <c r="B753" s="184" t="s">
        <v>291</v>
      </c>
      <c r="C753" s="339"/>
      <c r="D753" s="185" t="s">
        <v>212</v>
      </c>
      <c r="E753" s="185" t="s">
        <v>220</v>
      </c>
      <c r="F753" s="93" t="s">
        <v>304</v>
      </c>
      <c r="G753" s="185" t="s">
        <v>292</v>
      </c>
      <c r="H753" s="185"/>
      <c r="I753" s="322">
        <f t="shared" si="399"/>
        <v>251</v>
      </c>
      <c r="J753" s="322">
        <f t="shared" si="400"/>
        <v>25.7</v>
      </c>
      <c r="K753" s="322">
        <f t="shared" si="401"/>
        <v>25.7</v>
      </c>
    </row>
    <row r="754" spans="2:12" ht="12.75" customHeight="1">
      <c r="B754" s="187" t="s">
        <v>273</v>
      </c>
      <c r="C754" s="339"/>
      <c r="D754" s="185" t="s">
        <v>212</v>
      </c>
      <c r="E754" s="185" t="s">
        <v>220</v>
      </c>
      <c r="F754" s="93" t="s">
        <v>304</v>
      </c>
      <c r="G754" s="185" t="s">
        <v>292</v>
      </c>
      <c r="H754" s="185">
        <v>2</v>
      </c>
      <c r="I754" s="322">
        <v>251</v>
      </c>
      <c r="J754" s="322">
        <v>25.7</v>
      </c>
      <c r="K754" s="322">
        <v>25.7</v>
      </c>
      <c r="L754" s="291">
        <v>35.5</v>
      </c>
    </row>
    <row r="755" spans="2:11" ht="12.75" customHeight="1">
      <c r="B755" s="332" t="s">
        <v>293</v>
      </c>
      <c r="C755" s="339"/>
      <c r="D755" s="185" t="s">
        <v>212</v>
      </c>
      <c r="E755" s="185" t="s">
        <v>220</v>
      </c>
      <c r="F755" s="93" t="s">
        <v>304</v>
      </c>
      <c r="G755" s="333">
        <v>800</v>
      </c>
      <c r="H755" s="337"/>
      <c r="I755" s="322">
        <f aca="true" t="shared" si="402" ref="I755:I756">I756</f>
        <v>8.8</v>
      </c>
      <c r="J755" s="322">
        <f aca="true" t="shared" si="403" ref="J755:J756">J756</f>
        <v>0</v>
      </c>
      <c r="K755" s="322">
        <f aca="true" t="shared" si="404" ref="K755:K756">K756</f>
        <v>0</v>
      </c>
    </row>
    <row r="756" spans="2:11" ht="12.75" customHeight="1">
      <c r="B756" s="332" t="s">
        <v>295</v>
      </c>
      <c r="C756" s="339"/>
      <c r="D756" s="185" t="s">
        <v>212</v>
      </c>
      <c r="E756" s="185" t="s">
        <v>220</v>
      </c>
      <c r="F756" s="93" t="s">
        <v>304</v>
      </c>
      <c r="G756" s="333">
        <v>850</v>
      </c>
      <c r="H756" s="337"/>
      <c r="I756" s="322">
        <f t="shared" si="402"/>
        <v>8.8</v>
      </c>
      <c r="J756" s="322">
        <f t="shared" si="403"/>
        <v>0</v>
      </c>
      <c r="K756" s="322">
        <f t="shared" si="404"/>
        <v>0</v>
      </c>
    </row>
    <row r="757" spans="2:11" ht="14.25" customHeight="1">
      <c r="B757" s="332" t="s">
        <v>273</v>
      </c>
      <c r="C757" s="339"/>
      <c r="D757" s="185" t="s">
        <v>212</v>
      </c>
      <c r="E757" s="185" t="s">
        <v>220</v>
      </c>
      <c r="F757" s="93" t="s">
        <v>304</v>
      </c>
      <c r="G757" s="333">
        <v>850</v>
      </c>
      <c r="H757" s="333">
        <v>2</v>
      </c>
      <c r="I757" s="322">
        <v>8.8</v>
      </c>
      <c r="J757" s="322"/>
      <c r="K757" s="322"/>
    </row>
    <row r="758" spans="2:11" ht="41.25" customHeight="1">
      <c r="B758" s="334" t="s">
        <v>285</v>
      </c>
      <c r="C758" s="421"/>
      <c r="D758" s="185" t="s">
        <v>212</v>
      </c>
      <c r="E758" s="185" t="s">
        <v>220</v>
      </c>
      <c r="F758" s="93" t="s">
        <v>286</v>
      </c>
      <c r="G758" s="422"/>
      <c r="H758" s="422"/>
      <c r="I758" s="423">
        <f aca="true" t="shared" si="405" ref="I758:I760">I759</f>
        <v>56.3</v>
      </c>
      <c r="J758" s="423">
        <f aca="true" t="shared" si="406" ref="J758:J760">J759</f>
        <v>0</v>
      </c>
      <c r="K758" s="423">
        <f aca="true" t="shared" si="407" ref="K758:K760">K759</f>
        <v>0</v>
      </c>
    </row>
    <row r="759" spans="2:11" ht="41.25" customHeight="1">
      <c r="B759" s="205" t="s">
        <v>281</v>
      </c>
      <c r="C759" s="421"/>
      <c r="D759" s="185" t="s">
        <v>212</v>
      </c>
      <c r="E759" s="185" t="s">
        <v>220</v>
      </c>
      <c r="F759" s="93" t="s">
        <v>286</v>
      </c>
      <c r="G759" s="185" t="s">
        <v>282</v>
      </c>
      <c r="H759" s="185"/>
      <c r="I759" s="423">
        <f t="shared" si="405"/>
        <v>56.3</v>
      </c>
      <c r="J759" s="423">
        <f t="shared" si="406"/>
        <v>0</v>
      </c>
      <c r="K759" s="423">
        <f t="shared" si="407"/>
        <v>0</v>
      </c>
    </row>
    <row r="760" spans="2:11" ht="14.25" customHeight="1">
      <c r="B760" s="187" t="s">
        <v>283</v>
      </c>
      <c r="C760" s="339"/>
      <c r="D760" s="185" t="s">
        <v>212</v>
      </c>
      <c r="E760" s="185" t="s">
        <v>220</v>
      </c>
      <c r="F760" s="93" t="s">
        <v>286</v>
      </c>
      <c r="G760" s="185" t="s">
        <v>284</v>
      </c>
      <c r="H760" s="185"/>
      <c r="I760" s="322">
        <f t="shared" si="405"/>
        <v>56.3</v>
      </c>
      <c r="J760" s="322">
        <f t="shared" si="406"/>
        <v>0</v>
      </c>
      <c r="K760" s="322">
        <f t="shared" si="407"/>
        <v>0</v>
      </c>
    </row>
    <row r="761" spans="2:11" ht="14.25" customHeight="1">
      <c r="B761" s="187" t="s">
        <v>274</v>
      </c>
      <c r="C761" s="339"/>
      <c r="D761" s="185" t="s">
        <v>212</v>
      </c>
      <c r="E761" s="185" t="s">
        <v>220</v>
      </c>
      <c r="F761" s="93" t="s">
        <v>286</v>
      </c>
      <c r="G761" s="185" t="s">
        <v>284</v>
      </c>
      <c r="H761" s="185" t="s">
        <v>333</v>
      </c>
      <c r="I761" s="322">
        <v>56.3</v>
      </c>
      <c r="J761" s="322"/>
      <c r="K761" s="322"/>
    </row>
    <row r="762" spans="1:66" s="412" customFormat="1" ht="14.25" customHeight="1" hidden="1">
      <c r="A762" s="410"/>
      <c r="B762" s="400" t="s">
        <v>221</v>
      </c>
      <c r="C762" s="393"/>
      <c r="D762" s="324" t="s">
        <v>222</v>
      </c>
      <c r="E762" s="324"/>
      <c r="F762" s="384"/>
      <c r="G762" s="401"/>
      <c r="H762" s="401"/>
      <c r="I762" s="424">
        <f>I763</f>
        <v>0</v>
      </c>
      <c r="J762" s="424">
        <f>J763</f>
        <v>0</v>
      </c>
      <c r="K762" s="424">
        <f>K763</f>
        <v>0</v>
      </c>
      <c r="L762" s="291"/>
      <c r="M762" s="291"/>
      <c r="N762" s="291"/>
      <c r="O762" s="291"/>
      <c r="P762" s="291"/>
      <c r="Q762" s="291"/>
      <c r="R762" s="291"/>
      <c r="S762" s="291"/>
      <c r="T762" s="291"/>
      <c r="U762" s="291"/>
      <c r="V762" s="291"/>
      <c r="W762" s="291"/>
      <c r="X762" s="291"/>
      <c r="Y762" s="291"/>
      <c r="Z762" s="291"/>
      <c r="AA762" s="291"/>
      <c r="AB762" s="291"/>
      <c r="AC762" s="291"/>
      <c r="AD762" s="291"/>
      <c r="AE762" s="291"/>
      <c r="AF762" s="410"/>
      <c r="AG762" s="410"/>
      <c r="AH762" s="410"/>
      <c r="AI762" s="410"/>
      <c r="AJ762" s="410"/>
      <c r="AK762" s="410"/>
      <c r="AL762" s="410"/>
      <c r="AM762" s="410"/>
      <c r="AN762" s="410"/>
      <c r="AO762" s="410"/>
      <c r="AP762" s="410"/>
      <c r="AQ762" s="410"/>
      <c r="AR762" s="410"/>
      <c r="AS762" s="410"/>
      <c r="AT762" s="410"/>
      <c r="AU762" s="410"/>
      <c r="AV762" s="410"/>
      <c r="AW762" s="410"/>
      <c r="AX762" s="410"/>
      <c r="AY762" s="410"/>
      <c r="AZ762" s="410"/>
      <c r="BA762" s="410"/>
      <c r="BB762" s="410"/>
      <c r="BC762" s="410"/>
      <c r="BD762" s="410"/>
      <c r="BE762" s="410"/>
      <c r="BF762" s="410"/>
      <c r="BG762" s="410"/>
      <c r="BH762" s="410"/>
      <c r="BI762" s="410"/>
      <c r="BJ762" s="410"/>
      <c r="BK762" s="410"/>
      <c r="BL762" s="410"/>
      <c r="BM762" s="410"/>
      <c r="BN762" s="410"/>
    </row>
    <row r="763" spans="1:66" s="431" customFormat="1" ht="14.25" customHeight="1" hidden="1">
      <c r="A763" s="425"/>
      <c r="B763" s="426" t="s">
        <v>223</v>
      </c>
      <c r="C763" s="427"/>
      <c r="D763" s="327" t="s">
        <v>222</v>
      </c>
      <c r="E763" s="327" t="s">
        <v>224</v>
      </c>
      <c r="F763" s="428"/>
      <c r="G763" s="429"/>
      <c r="H763" s="429"/>
      <c r="I763" s="430">
        <f>I765+I768</f>
        <v>0</v>
      </c>
      <c r="J763" s="430">
        <f>J765</f>
        <v>0</v>
      </c>
      <c r="K763" s="430">
        <f>K765</f>
        <v>0</v>
      </c>
      <c r="L763" s="291"/>
      <c r="M763" s="291"/>
      <c r="N763" s="291"/>
      <c r="O763" s="291"/>
      <c r="P763" s="291"/>
      <c r="Q763" s="291"/>
      <c r="R763" s="291"/>
      <c r="S763" s="291"/>
      <c r="T763" s="291"/>
      <c r="U763" s="291"/>
      <c r="V763" s="291"/>
      <c r="W763" s="291"/>
      <c r="X763" s="291"/>
      <c r="Y763" s="291"/>
      <c r="Z763" s="291"/>
      <c r="AA763" s="291"/>
      <c r="AB763" s="291"/>
      <c r="AC763" s="291"/>
      <c r="AD763" s="291"/>
      <c r="AE763" s="291"/>
      <c r="AF763" s="425"/>
      <c r="AG763" s="425"/>
      <c r="AH763" s="425"/>
      <c r="AI763" s="425"/>
      <c r="AJ763" s="425"/>
      <c r="AK763" s="425"/>
      <c r="AL763" s="425"/>
      <c r="AM763" s="425"/>
      <c r="AN763" s="425"/>
      <c r="AO763" s="425"/>
      <c r="AP763" s="425"/>
      <c r="AQ763" s="425"/>
      <c r="AR763" s="425"/>
      <c r="AS763" s="425"/>
      <c r="AT763" s="425"/>
      <c r="AU763" s="425"/>
      <c r="AV763" s="425"/>
      <c r="AW763" s="425"/>
      <c r="AX763" s="425"/>
      <c r="AY763" s="425"/>
      <c r="AZ763" s="425"/>
      <c r="BA763" s="425"/>
      <c r="BB763" s="425"/>
      <c r="BC763" s="425"/>
      <c r="BD763" s="425"/>
      <c r="BE763" s="425"/>
      <c r="BF763" s="425"/>
      <c r="BG763" s="425"/>
      <c r="BH763" s="425"/>
      <c r="BI763" s="425"/>
      <c r="BJ763" s="425"/>
      <c r="BK763" s="425"/>
      <c r="BL763" s="425"/>
      <c r="BM763" s="425"/>
      <c r="BN763" s="425"/>
    </row>
    <row r="764" spans="1:66" s="431" customFormat="1" ht="28.5" customHeight="1" hidden="1">
      <c r="A764" s="425"/>
      <c r="B764" s="397" t="s">
        <v>444</v>
      </c>
      <c r="C764" s="427"/>
      <c r="D764" s="185" t="s">
        <v>222</v>
      </c>
      <c r="E764" s="185" t="s">
        <v>224</v>
      </c>
      <c r="F764" s="93" t="s">
        <v>422</v>
      </c>
      <c r="G764" s="333"/>
      <c r="H764" s="333"/>
      <c r="I764" s="203">
        <f aca="true" t="shared" si="408" ref="I764:I766">I765</f>
        <v>0</v>
      </c>
      <c r="J764" s="203">
        <f aca="true" t="shared" si="409" ref="J764:J766">J765</f>
        <v>0</v>
      </c>
      <c r="K764" s="203">
        <f aca="true" t="shared" si="410" ref="K764:K766">K765</f>
        <v>0</v>
      </c>
      <c r="L764" s="291"/>
      <c r="M764" s="291"/>
      <c r="N764" s="291"/>
      <c r="O764" s="291"/>
      <c r="P764" s="291"/>
      <c r="Q764" s="291"/>
      <c r="R764" s="291"/>
      <c r="S764" s="291"/>
      <c r="T764" s="291"/>
      <c r="U764" s="291"/>
      <c r="V764" s="291"/>
      <c r="W764" s="291"/>
      <c r="X764" s="291"/>
      <c r="Y764" s="291"/>
      <c r="Z764" s="291"/>
      <c r="AA764" s="291"/>
      <c r="AB764" s="291"/>
      <c r="AC764" s="291"/>
      <c r="AD764" s="291"/>
      <c r="AE764" s="291"/>
      <c r="AF764" s="425"/>
      <c r="AG764" s="425"/>
      <c r="AH764" s="425"/>
      <c r="AI764" s="425"/>
      <c r="AJ764" s="425"/>
      <c r="AK764" s="425"/>
      <c r="AL764" s="425"/>
      <c r="AM764" s="425"/>
      <c r="AN764" s="425"/>
      <c r="AO764" s="425"/>
      <c r="AP764" s="425"/>
      <c r="AQ764" s="425"/>
      <c r="AR764" s="425"/>
      <c r="AS764" s="425"/>
      <c r="AT764" s="425"/>
      <c r="AU764" s="425"/>
      <c r="AV764" s="425"/>
      <c r="AW764" s="425"/>
      <c r="AX764" s="425"/>
      <c r="AY764" s="425"/>
      <c r="AZ764" s="425"/>
      <c r="BA764" s="425"/>
      <c r="BB764" s="425"/>
      <c r="BC764" s="425"/>
      <c r="BD764" s="425"/>
      <c r="BE764" s="425"/>
      <c r="BF764" s="425"/>
      <c r="BG764" s="425"/>
      <c r="BH764" s="425"/>
      <c r="BI764" s="425"/>
      <c r="BJ764" s="425"/>
      <c r="BK764" s="425"/>
      <c r="BL764" s="425"/>
      <c r="BM764" s="425"/>
      <c r="BN764" s="425"/>
    </row>
    <row r="765" spans="2:11" ht="28.5" customHeight="1" hidden="1">
      <c r="B765" s="432" t="s">
        <v>445</v>
      </c>
      <c r="C765" s="339"/>
      <c r="D765" s="185" t="s">
        <v>222</v>
      </c>
      <c r="E765" s="185" t="s">
        <v>224</v>
      </c>
      <c r="F765" s="93" t="s">
        <v>446</v>
      </c>
      <c r="G765" s="333"/>
      <c r="H765" s="333"/>
      <c r="I765" s="203">
        <f t="shared" si="408"/>
        <v>0</v>
      </c>
      <c r="J765" s="203">
        <f t="shared" si="409"/>
        <v>0</v>
      </c>
      <c r="K765" s="203">
        <f t="shared" si="410"/>
        <v>0</v>
      </c>
    </row>
    <row r="766" spans="2:11" ht="14.25" customHeight="1" hidden="1">
      <c r="B766" s="184" t="s">
        <v>289</v>
      </c>
      <c r="C766" s="339"/>
      <c r="D766" s="185" t="s">
        <v>222</v>
      </c>
      <c r="E766" s="185" t="s">
        <v>224</v>
      </c>
      <c r="F766" s="93" t="s">
        <v>446</v>
      </c>
      <c r="G766" s="333">
        <v>200</v>
      </c>
      <c r="H766" s="333"/>
      <c r="I766" s="203">
        <f t="shared" si="408"/>
        <v>0</v>
      </c>
      <c r="J766" s="203">
        <f t="shared" si="409"/>
        <v>0</v>
      </c>
      <c r="K766" s="203">
        <f t="shared" si="410"/>
        <v>0</v>
      </c>
    </row>
    <row r="767" spans="2:11" ht="14.25" customHeight="1" hidden="1">
      <c r="B767" s="184" t="s">
        <v>291</v>
      </c>
      <c r="C767" s="339"/>
      <c r="D767" s="185" t="s">
        <v>222</v>
      </c>
      <c r="E767" s="185" t="s">
        <v>224</v>
      </c>
      <c r="F767" s="93" t="s">
        <v>446</v>
      </c>
      <c r="G767" s="333">
        <v>240</v>
      </c>
      <c r="H767" s="333"/>
      <c r="I767" s="203">
        <f>I769</f>
        <v>0</v>
      </c>
      <c r="J767" s="203">
        <f>J769</f>
        <v>0</v>
      </c>
      <c r="K767" s="203">
        <f>K769</f>
        <v>0</v>
      </c>
    </row>
    <row r="768" spans="2:11" ht="14.25" customHeight="1" hidden="1">
      <c r="B768" s="187" t="s">
        <v>273</v>
      </c>
      <c r="C768" s="339"/>
      <c r="D768" s="185" t="s">
        <v>222</v>
      </c>
      <c r="E768" s="185" t="s">
        <v>224</v>
      </c>
      <c r="F768" s="93" t="s">
        <v>446</v>
      </c>
      <c r="G768" s="333">
        <v>240</v>
      </c>
      <c r="H768" s="333">
        <v>2</v>
      </c>
      <c r="I768" s="203"/>
      <c r="J768" s="203"/>
      <c r="K768" s="203"/>
    </row>
    <row r="769" spans="2:11" ht="14.25" customHeight="1" hidden="1">
      <c r="B769" s="187" t="s">
        <v>274</v>
      </c>
      <c r="C769" s="339"/>
      <c r="D769" s="185" t="s">
        <v>222</v>
      </c>
      <c r="E769" s="185" t="s">
        <v>224</v>
      </c>
      <c r="F769" s="93" t="s">
        <v>446</v>
      </c>
      <c r="G769" s="333">
        <v>240</v>
      </c>
      <c r="H769" s="333">
        <v>3</v>
      </c>
      <c r="I769" s="203"/>
      <c r="J769" s="203"/>
      <c r="K769" s="203"/>
    </row>
    <row r="770" spans="2:15" ht="31.5" customHeight="1">
      <c r="B770" s="433" t="s">
        <v>633</v>
      </c>
      <c r="C770" s="393">
        <v>907</v>
      </c>
      <c r="D770" s="324"/>
      <c r="E770" s="324"/>
      <c r="F770" s="434"/>
      <c r="G770" s="324"/>
      <c r="H770" s="324"/>
      <c r="I770" s="316">
        <f>I776+I807+I975+I993</f>
        <v>174471.7</v>
      </c>
      <c r="J770" s="316">
        <f>J776+J807+J975+J993</f>
        <v>145750.7</v>
      </c>
      <c r="K770" s="316">
        <f>K776+K807+K975+K993</f>
        <v>145217.50000000003</v>
      </c>
      <c r="L770" s="291">
        <f>L844+L849+L850+L830+L893+L941+L882+L789+L806+L968+L781+L974+L992+L820+L860+L954+L965+L815+L796+L792</f>
        <v>130.7</v>
      </c>
      <c r="N770" s="291">
        <f>L806</f>
        <v>-26.5</v>
      </c>
      <c r="O770" s="291">
        <v>2</v>
      </c>
    </row>
    <row r="771" spans="2:11" ht="14.25" customHeight="1" hidden="1">
      <c r="B771" s="313" t="s">
        <v>272</v>
      </c>
      <c r="C771" s="393"/>
      <c r="D771" s="324"/>
      <c r="E771" s="324"/>
      <c r="F771" s="434"/>
      <c r="G771" s="324"/>
      <c r="H771" s="324" t="s">
        <v>532</v>
      </c>
      <c r="I771" s="316"/>
      <c r="J771" s="316"/>
      <c r="K771" s="316"/>
    </row>
    <row r="772" spans="2:15" ht="14.25" customHeight="1">
      <c r="B772" s="313" t="s">
        <v>273</v>
      </c>
      <c r="C772" s="393"/>
      <c r="D772" s="324"/>
      <c r="E772" s="324"/>
      <c r="F772" s="434"/>
      <c r="G772" s="324"/>
      <c r="H772" s="324" t="s">
        <v>297</v>
      </c>
      <c r="I772" s="316">
        <f>I796+I815+I844+I850+I854+I876+I882+I908+I936+I947+I954+I957+I960+I965+I968+I980+I987+I998+I1004+I803+I941+I1001+I839+I912+I915+I918+I921+I785+I900+I893+I830+I971+I806</f>
        <v>60722.19999999999</v>
      </c>
      <c r="J772" s="316">
        <f>J796+J815+J844+J850+J854+J876+J882+J908+J936+J947+J954+J957+J960+J965+J968+J980+J987+J998+J1004+J803+J941+J1001+J839+J912+J915+J918+J921+J785+J900+J893+J830+J925</f>
        <v>49792.6</v>
      </c>
      <c r="K772" s="316">
        <f>K796+K815+K844+K850+K854+K876+K882+K908+K936+K947+K954+K957+K960+K965+K968+K980+K987+K998+K1004+K803+K941+K1001+K839+K912+K915+K918+K921+K785+K900+K893+K830</f>
        <v>52299.7</v>
      </c>
      <c r="N772" s="291">
        <f>L789+L781+L820+L860++L992</f>
        <v>1.5</v>
      </c>
      <c r="O772" s="291">
        <v>3</v>
      </c>
    </row>
    <row r="773" spans="2:15" ht="14.25" customHeight="1">
      <c r="B773" s="313" t="s">
        <v>274</v>
      </c>
      <c r="C773" s="393"/>
      <c r="D773" s="324"/>
      <c r="E773" s="324"/>
      <c r="F773" s="434"/>
      <c r="G773" s="324"/>
      <c r="H773" s="324" t="s">
        <v>333</v>
      </c>
      <c r="I773" s="316">
        <f>I789+I792+I820+I825+I849+I855+I860+I865+I877+I883+I888+I988+I992+I942+I974+I781+I901</f>
        <v>98099.59999999998</v>
      </c>
      <c r="J773" s="316">
        <f>J789+J792+J820+J825+J849+J855+J860+J865+J877+J883+J888+J988+J992+J942+J974+J781+J901+J926</f>
        <v>82938.49999999999</v>
      </c>
      <c r="K773" s="316">
        <f>K789+K792+K820+K825+K849+K855+K860+K865+K877+K883+K888+K988+K992+K942+K974+K781+K901</f>
        <v>81087.09999999999</v>
      </c>
      <c r="O773" s="291">
        <v>4</v>
      </c>
    </row>
    <row r="774" spans="2:11" ht="14.25" customHeight="1">
      <c r="B774" s="313" t="s">
        <v>275</v>
      </c>
      <c r="C774" s="393"/>
      <c r="D774" s="324"/>
      <c r="E774" s="324"/>
      <c r="F774" s="434"/>
      <c r="G774" s="324"/>
      <c r="H774" s="324" t="s">
        <v>307</v>
      </c>
      <c r="I774" s="316">
        <f>I856+I884+I871+I902</f>
        <v>15649.900000000001</v>
      </c>
      <c r="J774" s="316">
        <f>J856+J884+J871+J902+J927</f>
        <v>13019.599999999999</v>
      </c>
      <c r="K774" s="316">
        <f>K856+K884+K871+K902+K927</f>
        <v>11830.7</v>
      </c>
    </row>
    <row r="775" spans="2:11" ht="14.25" customHeight="1" hidden="1">
      <c r="B775" s="313" t="s">
        <v>276</v>
      </c>
      <c r="C775" s="393"/>
      <c r="D775" s="324"/>
      <c r="E775" s="324"/>
      <c r="F775" s="434"/>
      <c r="G775" s="324"/>
      <c r="H775" s="324" t="s">
        <v>533</v>
      </c>
      <c r="I775" s="316"/>
      <c r="J775" s="316"/>
      <c r="K775" s="316"/>
    </row>
    <row r="776" spans="2:11" ht="12.75" customHeight="1">
      <c r="B776" s="317" t="s">
        <v>185</v>
      </c>
      <c r="C776" s="339"/>
      <c r="D776" s="324" t="s">
        <v>186</v>
      </c>
      <c r="E776" s="324"/>
      <c r="F776" s="434"/>
      <c r="G776" s="324"/>
      <c r="H776" s="324"/>
      <c r="I776" s="316">
        <f>I777</f>
        <v>644.6999999999999</v>
      </c>
      <c r="J776" s="316">
        <f>J777</f>
        <v>406.2</v>
      </c>
      <c r="K776" s="316">
        <f>K777</f>
        <v>406.2</v>
      </c>
    </row>
    <row r="777" spans="2:11" ht="12.75" customHeight="1">
      <c r="B777" s="336" t="s">
        <v>199</v>
      </c>
      <c r="C777" s="339"/>
      <c r="D777" s="327" t="s">
        <v>186</v>
      </c>
      <c r="E777" s="327" t="s">
        <v>200</v>
      </c>
      <c r="F777" s="435"/>
      <c r="G777" s="185"/>
      <c r="H777" s="185"/>
      <c r="I777" s="322">
        <f>I786+I793+I797+I778+I782</f>
        <v>644.6999999999999</v>
      </c>
      <c r="J777" s="322">
        <f>J786+J793</f>
        <v>406.2</v>
      </c>
      <c r="K777" s="322">
        <f>K786+K793</f>
        <v>406.2</v>
      </c>
    </row>
    <row r="778" spans="2:11" ht="42.75" customHeight="1">
      <c r="B778" s="334" t="s">
        <v>285</v>
      </c>
      <c r="C778" s="339"/>
      <c r="D778" s="185" t="s">
        <v>186</v>
      </c>
      <c r="E778" s="185" t="s">
        <v>200</v>
      </c>
      <c r="F778" s="186" t="s">
        <v>286</v>
      </c>
      <c r="G778" s="185"/>
      <c r="H778" s="185"/>
      <c r="I778" s="322">
        <f aca="true" t="shared" si="411" ref="I778:I780">I779</f>
        <v>12.4</v>
      </c>
      <c r="J778" s="322">
        <f aca="true" t="shared" si="412" ref="J778:J780">J779</f>
        <v>0</v>
      </c>
      <c r="K778" s="322">
        <f aca="true" t="shared" si="413" ref="K778:K780">K779</f>
        <v>0</v>
      </c>
    </row>
    <row r="779" spans="2:11" ht="41.25" customHeight="1">
      <c r="B779" s="205" t="s">
        <v>281</v>
      </c>
      <c r="C779" s="339"/>
      <c r="D779" s="185" t="s">
        <v>186</v>
      </c>
      <c r="E779" s="185" t="s">
        <v>200</v>
      </c>
      <c r="F779" s="186" t="s">
        <v>286</v>
      </c>
      <c r="G779" s="185" t="s">
        <v>282</v>
      </c>
      <c r="H779" s="185"/>
      <c r="I779" s="322">
        <f t="shared" si="411"/>
        <v>12.4</v>
      </c>
      <c r="J779" s="322">
        <f t="shared" si="412"/>
        <v>0</v>
      </c>
      <c r="K779" s="322">
        <f t="shared" si="413"/>
        <v>0</v>
      </c>
    </row>
    <row r="780" spans="2:11" ht="14.25" customHeight="1">
      <c r="B780" s="205" t="s">
        <v>283</v>
      </c>
      <c r="C780" s="339"/>
      <c r="D780" s="185" t="s">
        <v>186</v>
      </c>
      <c r="E780" s="185" t="s">
        <v>200</v>
      </c>
      <c r="F780" s="186" t="s">
        <v>286</v>
      </c>
      <c r="G780" s="185" t="s">
        <v>284</v>
      </c>
      <c r="H780" s="185"/>
      <c r="I780" s="322">
        <f t="shared" si="411"/>
        <v>12.4</v>
      </c>
      <c r="J780" s="322">
        <f t="shared" si="412"/>
        <v>0</v>
      </c>
      <c r="K780" s="322">
        <f t="shared" si="413"/>
        <v>0</v>
      </c>
    </row>
    <row r="781" spans="2:11" ht="12.75" customHeight="1">
      <c r="B781" s="205" t="s">
        <v>274</v>
      </c>
      <c r="C781" s="339"/>
      <c r="D781" s="185" t="s">
        <v>186</v>
      </c>
      <c r="E781" s="185" t="s">
        <v>200</v>
      </c>
      <c r="F781" s="186" t="s">
        <v>286</v>
      </c>
      <c r="G781" s="185" t="s">
        <v>284</v>
      </c>
      <c r="H781" s="185">
        <v>3</v>
      </c>
      <c r="I781" s="322">
        <v>12.4</v>
      </c>
      <c r="J781" s="322"/>
      <c r="K781" s="322"/>
    </row>
    <row r="782" spans="2:11" ht="42" customHeight="1" hidden="1">
      <c r="B782" s="436" t="s">
        <v>338</v>
      </c>
      <c r="C782" s="339"/>
      <c r="D782" s="185" t="s">
        <v>186</v>
      </c>
      <c r="E782" s="185" t="s">
        <v>200</v>
      </c>
      <c r="F782" s="186" t="s">
        <v>339</v>
      </c>
      <c r="G782" s="185"/>
      <c r="H782" s="185"/>
      <c r="I782" s="203">
        <f aca="true" t="shared" si="414" ref="I782:I784">I783</f>
        <v>0</v>
      </c>
      <c r="J782" s="203">
        <f aca="true" t="shared" si="415" ref="J782:J784">J783</f>
        <v>0</v>
      </c>
      <c r="K782" s="203">
        <f aca="true" t="shared" si="416" ref="K782:K784">K783</f>
        <v>0</v>
      </c>
    </row>
    <row r="783" spans="2:11" ht="41.25" customHeight="1" hidden="1">
      <c r="B783" s="437" t="s">
        <v>281</v>
      </c>
      <c r="C783" s="339"/>
      <c r="D783" s="185" t="s">
        <v>186</v>
      </c>
      <c r="E783" s="185" t="s">
        <v>200</v>
      </c>
      <c r="F783" s="186" t="s">
        <v>339</v>
      </c>
      <c r="G783" s="185" t="s">
        <v>282</v>
      </c>
      <c r="H783" s="185"/>
      <c r="I783" s="203">
        <f t="shared" si="414"/>
        <v>0</v>
      </c>
      <c r="J783" s="203">
        <f t="shared" si="415"/>
        <v>0</v>
      </c>
      <c r="K783" s="203">
        <f t="shared" si="416"/>
        <v>0</v>
      </c>
    </row>
    <row r="784" spans="2:11" ht="12.75" customHeight="1" hidden="1">
      <c r="B784" s="187" t="s">
        <v>283</v>
      </c>
      <c r="C784" s="339"/>
      <c r="D784" s="185" t="s">
        <v>186</v>
      </c>
      <c r="E784" s="185" t="s">
        <v>200</v>
      </c>
      <c r="F784" s="186" t="s">
        <v>339</v>
      </c>
      <c r="G784" s="185" t="s">
        <v>284</v>
      </c>
      <c r="H784" s="185"/>
      <c r="I784" s="203">
        <f t="shared" si="414"/>
        <v>0</v>
      </c>
      <c r="J784" s="203">
        <f t="shared" si="415"/>
        <v>0</v>
      </c>
      <c r="K784" s="203">
        <f t="shared" si="416"/>
        <v>0</v>
      </c>
    </row>
    <row r="785" spans="2:11" ht="12.75" customHeight="1" hidden="1">
      <c r="B785" s="187" t="s">
        <v>273</v>
      </c>
      <c r="C785" s="339"/>
      <c r="D785" s="185" t="s">
        <v>186</v>
      </c>
      <c r="E785" s="185" t="s">
        <v>200</v>
      </c>
      <c r="F785" s="186" t="s">
        <v>339</v>
      </c>
      <c r="G785" s="185" t="s">
        <v>284</v>
      </c>
      <c r="H785" s="185" t="s">
        <v>297</v>
      </c>
      <c r="I785" s="203"/>
      <c r="J785" s="203"/>
      <c r="K785" s="203"/>
    </row>
    <row r="786" spans="2:11" ht="40.5">
      <c r="B786" s="338" t="s">
        <v>334</v>
      </c>
      <c r="C786" s="339"/>
      <c r="D786" s="185" t="s">
        <v>186</v>
      </c>
      <c r="E786" s="185" t="s">
        <v>200</v>
      </c>
      <c r="F786" s="186" t="s">
        <v>335</v>
      </c>
      <c r="G786" s="185"/>
      <c r="H786" s="185"/>
      <c r="I786" s="322">
        <f>I787+I790</f>
        <v>359.3</v>
      </c>
      <c r="J786" s="322">
        <f>J787+J790</f>
        <v>359.3</v>
      </c>
      <c r="K786" s="322">
        <f>K787+K790</f>
        <v>359.3</v>
      </c>
    </row>
    <row r="787" spans="2:11" ht="29.25" customHeight="1">
      <c r="B787" s="331" t="s">
        <v>281</v>
      </c>
      <c r="C787" s="339"/>
      <c r="D787" s="185" t="s">
        <v>186</v>
      </c>
      <c r="E787" s="185" t="s">
        <v>200</v>
      </c>
      <c r="F787" s="186" t="s">
        <v>335</v>
      </c>
      <c r="G787" s="185" t="s">
        <v>282</v>
      </c>
      <c r="H787" s="185"/>
      <c r="I787" s="322">
        <f aca="true" t="shared" si="417" ref="I787:I788">I788</f>
        <v>310.8</v>
      </c>
      <c r="J787" s="322">
        <f aca="true" t="shared" si="418" ref="J787:J788">J788</f>
        <v>309.3</v>
      </c>
      <c r="K787" s="322">
        <f aca="true" t="shared" si="419" ref="K787:K788">K788</f>
        <v>309.3</v>
      </c>
    </row>
    <row r="788" spans="2:11" ht="14.25" customHeight="1">
      <c r="B788" s="187" t="s">
        <v>283</v>
      </c>
      <c r="C788" s="339"/>
      <c r="D788" s="185" t="s">
        <v>186</v>
      </c>
      <c r="E788" s="185" t="s">
        <v>200</v>
      </c>
      <c r="F788" s="186" t="s">
        <v>335</v>
      </c>
      <c r="G788" s="185" t="s">
        <v>284</v>
      </c>
      <c r="H788" s="185"/>
      <c r="I788" s="322">
        <f t="shared" si="417"/>
        <v>310.8</v>
      </c>
      <c r="J788" s="322">
        <f t="shared" si="418"/>
        <v>309.3</v>
      </c>
      <c r="K788" s="322">
        <f t="shared" si="419"/>
        <v>309.3</v>
      </c>
    </row>
    <row r="789" spans="2:12" ht="12.75" customHeight="1">
      <c r="B789" s="187" t="s">
        <v>274</v>
      </c>
      <c r="C789" s="339"/>
      <c r="D789" s="185" t="s">
        <v>186</v>
      </c>
      <c r="E789" s="185" t="s">
        <v>200</v>
      </c>
      <c r="F789" s="186" t="s">
        <v>335</v>
      </c>
      <c r="G789" s="185" t="s">
        <v>284</v>
      </c>
      <c r="H789" s="185">
        <v>3</v>
      </c>
      <c r="I789" s="322">
        <v>310.8</v>
      </c>
      <c r="J789" s="322">
        <v>309.3</v>
      </c>
      <c r="K789" s="322">
        <v>309.3</v>
      </c>
      <c r="L789" s="291">
        <v>1.5</v>
      </c>
    </row>
    <row r="790" spans="2:11" ht="12.75" customHeight="1">
      <c r="B790" s="184" t="s">
        <v>289</v>
      </c>
      <c r="C790" s="339"/>
      <c r="D790" s="185" t="s">
        <v>186</v>
      </c>
      <c r="E790" s="185" t="s">
        <v>200</v>
      </c>
      <c r="F790" s="186" t="s">
        <v>335</v>
      </c>
      <c r="G790" s="309">
        <v>200</v>
      </c>
      <c r="H790" s="185"/>
      <c r="I790" s="322">
        <f aca="true" t="shared" si="420" ref="I790:I791">I791</f>
        <v>48.5</v>
      </c>
      <c r="J790" s="322">
        <f aca="true" t="shared" si="421" ref="J790:J791">J791</f>
        <v>50</v>
      </c>
      <c r="K790" s="322">
        <f aca="true" t="shared" si="422" ref="K790:K791">K791</f>
        <v>50</v>
      </c>
    </row>
    <row r="791" spans="2:11" ht="12.75" customHeight="1">
      <c r="B791" s="184" t="s">
        <v>291</v>
      </c>
      <c r="C791" s="339"/>
      <c r="D791" s="185" t="s">
        <v>186</v>
      </c>
      <c r="E791" s="185" t="s">
        <v>200</v>
      </c>
      <c r="F791" s="186" t="s">
        <v>335</v>
      </c>
      <c r="G791" s="309">
        <v>240</v>
      </c>
      <c r="H791" s="185"/>
      <c r="I791" s="322">
        <f t="shared" si="420"/>
        <v>48.5</v>
      </c>
      <c r="J791" s="322">
        <f t="shared" si="421"/>
        <v>50</v>
      </c>
      <c r="K791" s="322">
        <f t="shared" si="422"/>
        <v>50</v>
      </c>
    </row>
    <row r="792" spans="2:12" ht="14.25" customHeight="1">
      <c r="B792" s="187" t="s">
        <v>274</v>
      </c>
      <c r="C792" s="339"/>
      <c r="D792" s="185" t="s">
        <v>186</v>
      </c>
      <c r="E792" s="185" t="s">
        <v>200</v>
      </c>
      <c r="F792" s="186" t="s">
        <v>335</v>
      </c>
      <c r="G792" s="309">
        <v>240</v>
      </c>
      <c r="H792" s="185" t="s">
        <v>333</v>
      </c>
      <c r="I792" s="322">
        <v>48.5</v>
      </c>
      <c r="J792" s="322">
        <v>50</v>
      </c>
      <c r="K792" s="322">
        <v>50</v>
      </c>
      <c r="L792" s="291">
        <v>-1.5</v>
      </c>
    </row>
    <row r="793" spans="2:11" ht="27.75" customHeight="1">
      <c r="B793" s="331" t="s">
        <v>342</v>
      </c>
      <c r="C793" s="339"/>
      <c r="D793" s="185" t="s">
        <v>186</v>
      </c>
      <c r="E793" s="185" t="s">
        <v>200</v>
      </c>
      <c r="F793" s="186" t="s">
        <v>343</v>
      </c>
      <c r="G793" s="185"/>
      <c r="H793" s="185"/>
      <c r="I793" s="322">
        <f>I794+I804</f>
        <v>273</v>
      </c>
      <c r="J793" s="322">
        <f aca="true" t="shared" si="423" ref="J793:J795">J794</f>
        <v>46.9</v>
      </c>
      <c r="K793" s="322">
        <f aca="true" t="shared" si="424" ref="K793:K795">K794</f>
        <v>46.9</v>
      </c>
    </row>
    <row r="794" spans="2:11" ht="41.25" customHeight="1">
      <c r="B794" s="331" t="s">
        <v>281</v>
      </c>
      <c r="C794" s="339"/>
      <c r="D794" s="185" t="s">
        <v>186</v>
      </c>
      <c r="E794" s="185" t="s">
        <v>200</v>
      </c>
      <c r="F794" s="186" t="s">
        <v>343</v>
      </c>
      <c r="G794" s="185" t="s">
        <v>282</v>
      </c>
      <c r="H794" s="185"/>
      <c r="I794" s="322">
        <f aca="true" t="shared" si="425" ref="I794:I795">I795</f>
        <v>118.5</v>
      </c>
      <c r="J794" s="322">
        <f t="shared" si="423"/>
        <v>46.9</v>
      </c>
      <c r="K794" s="322">
        <f t="shared" si="424"/>
        <v>46.9</v>
      </c>
    </row>
    <row r="795" spans="2:11" ht="12.75" customHeight="1">
      <c r="B795" s="187" t="s">
        <v>283</v>
      </c>
      <c r="C795" s="339"/>
      <c r="D795" s="185" t="s">
        <v>186</v>
      </c>
      <c r="E795" s="185" t="s">
        <v>200</v>
      </c>
      <c r="F795" s="186" t="s">
        <v>343</v>
      </c>
      <c r="G795" s="185" t="s">
        <v>284</v>
      </c>
      <c r="H795" s="185"/>
      <c r="I795" s="322">
        <f t="shared" si="425"/>
        <v>118.5</v>
      </c>
      <c r="J795" s="322">
        <f t="shared" si="423"/>
        <v>46.9</v>
      </c>
      <c r="K795" s="322">
        <f t="shared" si="424"/>
        <v>46.9</v>
      </c>
    </row>
    <row r="796" spans="2:12" ht="12.75" customHeight="1">
      <c r="B796" s="187" t="s">
        <v>273</v>
      </c>
      <c r="C796" s="339"/>
      <c r="D796" s="185" t="s">
        <v>186</v>
      </c>
      <c r="E796" s="185" t="s">
        <v>200</v>
      </c>
      <c r="F796" s="186" t="s">
        <v>343</v>
      </c>
      <c r="G796" s="185" t="s">
        <v>284</v>
      </c>
      <c r="H796" s="185" t="s">
        <v>297</v>
      </c>
      <c r="I796" s="322">
        <v>118.5</v>
      </c>
      <c r="J796" s="322">
        <v>46.9</v>
      </c>
      <c r="K796" s="322">
        <v>46.9</v>
      </c>
      <c r="L796" s="291">
        <v>62.2</v>
      </c>
    </row>
    <row r="797" spans="2:11" ht="40.5" customHeight="1" hidden="1">
      <c r="B797" s="438" t="s">
        <v>326</v>
      </c>
      <c r="C797" s="337"/>
      <c r="D797" s="185" t="s">
        <v>186</v>
      </c>
      <c r="E797" s="185" t="s">
        <v>200</v>
      </c>
      <c r="F797" s="356" t="s">
        <v>327</v>
      </c>
      <c r="G797" s="185"/>
      <c r="H797" s="185"/>
      <c r="I797" s="322">
        <f>I800</f>
        <v>0</v>
      </c>
      <c r="J797" s="322">
        <f>J800</f>
        <v>0</v>
      </c>
      <c r="K797" s="322">
        <f>K800</f>
        <v>0</v>
      </c>
    </row>
    <row r="798" spans="2:11" ht="12.75" customHeight="1" hidden="1">
      <c r="B798" s="330"/>
      <c r="C798" s="337"/>
      <c r="D798" s="185"/>
      <c r="E798" s="185"/>
      <c r="F798" s="356" t="s">
        <v>318</v>
      </c>
      <c r="G798" s="185"/>
      <c r="H798" s="185"/>
      <c r="I798" s="322">
        <f aca="true" t="shared" si="426" ref="I798:I802">I799</f>
        <v>0</v>
      </c>
      <c r="J798" s="322"/>
      <c r="K798" s="322"/>
    </row>
    <row r="799" spans="2:11" ht="15.75" customHeight="1" hidden="1">
      <c r="B799" s="330"/>
      <c r="C799" s="329"/>
      <c r="D799" s="185"/>
      <c r="E799" s="185"/>
      <c r="F799" s="356" t="s">
        <v>318</v>
      </c>
      <c r="G799" s="185"/>
      <c r="H799" s="185"/>
      <c r="I799" s="322">
        <f t="shared" si="426"/>
        <v>0</v>
      </c>
      <c r="J799" s="322"/>
      <c r="K799" s="322"/>
    </row>
    <row r="800" spans="2:11" ht="12.75" customHeight="1" hidden="1">
      <c r="B800" s="330" t="s">
        <v>301</v>
      </c>
      <c r="C800" s="329"/>
      <c r="D800" s="185" t="s">
        <v>186</v>
      </c>
      <c r="E800" s="185" t="s">
        <v>200</v>
      </c>
      <c r="F800" s="93" t="s">
        <v>328</v>
      </c>
      <c r="G800" s="185"/>
      <c r="H800" s="185"/>
      <c r="I800" s="322">
        <f t="shared" si="426"/>
        <v>0</v>
      </c>
      <c r="J800" s="322">
        <f aca="true" t="shared" si="427" ref="J800:J802">J801</f>
        <v>0</v>
      </c>
      <c r="K800" s="322">
        <f aca="true" t="shared" si="428" ref="K800:K802">K801</f>
        <v>0</v>
      </c>
    </row>
    <row r="801" spans="2:11" ht="12.75" customHeight="1" hidden="1">
      <c r="B801" s="184" t="s">
        <v>289</v>
      </c>
      <c r="C801" s="329"/>
      <c r="D801" s="185" t="s">
        <v>186</v>
      </c>
      <c r="E801" s="185" t="s">
        <v>200</v>
      </c>
      <c r="F801" s="93" t="s">
        <v>328</v>
      </c>
      <c r="G801" s="185" t="s">
        <v>290</v>
      </c>
      <c r="H801" s="185"/>
      <c r="I801" s="322">
        <f t="shared" si="426"/>
        <v>0</v>
      </c>
      <c r="J801" s="322">
        <f t="shared" si="427"/>
        <v>0</v>
      </c>
      <c r="K801" s="322">
        <f t="shared" si="428"/>
        <v>0</v>
      </c>
    </row>
    <row r="802" spans="2:11" ht="12.75" customHeight="1" hidden="1">
      <c r="B802" s="184" t="s">
        <v>291</v>
      </c>
      <c r="C802" s="329"/>
      <c r="D802" s="185" t="s">
        <v>186</v>
      </c>
      <c r="E802" s="185" t="s">
        <v>200</v>
      </c>
      <c r="F802" s="93" t="s">
        <v>328</v>
      </c>
      <c r="G802" s="185" t="s">
        <v>292</v>
      </c>
      <c r="H802" s="185"/>
      <c r="I802" s="322">
        <f t="shared" si="426"/>
        <v>0</v>
      </c>
      <c r="J802" s="322">
        <f t="shared" si="427"/>
        <v>0</v>
      </c>
      <c r="K802" s="322">
        <f t="shared" si="428"/>
        <v>0</v>
      </c>
    </row>
    <row r="803" spans="2:11" ht="12.75" customHeight="1" hidden="1">
      <c r="B803" s="187" t="s">
        <v>273</v>
      </c>
      <c r="C803" s="329"/>
      <c r="D803" s="185" t="s">
        <v>186</v>
      </c>
      <c r="E803" s="185" t="s">
        <v>200</v>
      </c>
      <c r="F803" s="93" t="s">
        <v>328</v>
      </c>
      <c r="G803" s="185" t="s">
        <v>292</v>
      </c>
      <c r="H803" s="185">
        <v>2</v>
      </c>
      <c r="I803" s="322"/>
      <c r="J803" s="322"/>
      <c r="K803" s="322"/>
    </row>
    <row r="804" spans="2:11" ht="12.75" customHeight="1">
      <c r="B804" s="439" t="s">
        <v>289</v>
      </c>
      <c r="C804" s="329"/>
      <c r="D804" s="117" t="s">
        <v>186</v>
      </c>
      <c r="E804" s="117" t="s">
        <v>200</v>
      </c>
      <c r="F804" s="170" t="s">
        <v>343</v>
      </c>
      <c r="G804" s="111">
        <v>200</v>
      </c>
      <c r="H804" s="111"/>
      <c r="I804" s="322">
        <f>I806</f>
        <v>154.5</v>
      </c>
      <c r="J804" s="322"/>
      <c r="K804" s="322"/>
    </row>
    <row r="805" spans="2:11" ht="12.75" customHeight="1">
      <c r="B805" s="439" t="s">
        <v>291</v>
      </c>
      <c r="C805" s="329"/>
      <c r="D805" s="117" t="s">
        <v>186</v>
      </c>
      <c r="E805" s="117" t="s">
        <v>200</v>
      </c>
      <c r="F805" s="170" t="s">
        <v>343</v>
      </c>
      <c r="G805" s="111">
        <v>240</v>
      </c>
      <c r="H805" s="111"/>
      <c r="I805" s="322">
        <f>I806</f>
        <v>154.5</v>
      </c>
      <c r="J805" s="322"/>
      <c r="K805" s="322"/>
    </row>
    <row r="806" spans="2:12" ht="12.75" customHeight="1">
      <c r="B806" s="230" t="s">
        <v>273</v>
      </c>
      <c r="C806" s="329"/>
      <c r="D806" s="117" t="s">
        <v>186</v>
      </c>
      <c r="E806" s="117" t="s">
        <v>200</v>
      </c>
      <c r="F806" s="170" t="s">
        <v>343</v>
      </c>
      <c r="G806" s="111">
        <v>240</v>
      </c>
      <c r="H806" s="111">
        <v>2</v>
      </c>
      <c r="I806" s="322">
        <v>154.5</v>
      </c>
      <c r="J806" s="322"/>
      <c r="K806" s="322"/>
      <c r="L806" s="291">
        <v>-26.5</v>
      </c>
    </row>
    <row r="807" spans="2:11" ht="14.25" customHeight="1">
      <c r="B807" s="317" t="s">
        <v>225</v>
      </c>
      <c r="C807" s="393"/>
      <c r="D807" s="324" t="s">
        <v>226</v>
      </c>
      <c r="E807" s="440"/>
      <c r="F807" s="324"/>
      <c r="G807" s="324"/>
      <c r="H807" s="324"/>
      <c r="I807" s="316">
        <f>I808+I831+I894+I930+I948</f>
        <v>172977.7</v>
      </c>
      <c r="J807" s="316">
        <f>J808+J831+J894+J930+J948</f>
        <v>144425.9</v>
      </c>
      <c r="K807" s="316">
        <f>K808+K831+K894+K930+K948</f>
        <v>143919.7</v>
      </c>
    </row>
    <row r="808" spans="2:11" ht="12.75" customHeight="1">
      <c r="B808" s="340" t="s">
        <v>227</v>
      </c>
      <c r="C808" s="339"/>
      <c r="D808" s="327" t="s">
        <v>226</v>
      </c>
      <c r="E808" s="327" t="s">
        <v>228</v>
      </c>
      <c r="F808" s="324"/>
      <c r="G808" s="324"/>
      <c r="H808" s="324"/>
      <c r="I808" s="322">
        <f>I809+I816+I821+I826</f>
        <v>25167.699999999997</v>
      </c>
      <c r="J808" s="322">
        <f>J809+J816+J821+J826</f>
        <v>22935.199999999997</v>
      </c>
      <c r="K808" s="322">
        <f>K809+K816+K821+K826</f>
        <v>22437</v>
      </c>
    </row>
    <row r="809" spans="2:11" ht="26.25" customHeight="1">
      <c r="B809" s="341" t="s">
        <v>447</v>
      </c>
      <c r="C809" s="339"/>
      <c r="D809" s="185" t="s">
        <v>226</v>
      </c>
      <c r="E809" s="185" t="s">
        <v>228</v>
      </c>
      <c r="F809" s="356" t="s">
        <v>448</v>
      </c>
      <c r="G809" s="185"/>
      <c r="H809" s="185"/>
      <c r="I809" s="322">
        <f aca="true" t="shared" si="429" ref="I809:I814">I810</f>
        <v>10517.3</v>
      </c>
      <c r="J809" s="322">
        <f aca="true" t="shared" si="430" ref="J809:J814">J810</f>
        <v>8831.4</v>
      </c>
      <c r="K809" s="322">
        <f aca="true" t="shared" si="431" ref="K809:K814">K810</f>
        <v>8531.4</v>
      </c>
    </row>
    <row r="810" spans="2:11" ht="12.75" customHeight="1">
      <c r="B810" s="359" t="s">
        <v>449</v>
      </c>
      <c r="C810" s="339"/>
      <c r="D810" s="185" t="s">
        <v>226</v>
      </c>
      <c r="E810" s="185" t="s">
        <v>228</v>
      </c>
      <c r="F810" s="93" t="s">
        <v>450</v>
      </c>
      <c r="G810" s="185"/>
      <c r="H810" s="185"/>
      <c r="I810" s="322">
        <f t="shared" si="429"/>
        <v>10517.3</v>
      </c>
      <c r="J810" s="322">
        <f t="shared" si="430"/>
        <v>8831.4</v>
      </c>
      <c r="K810" s="322">
        <f t="shared" si="431"/>
        <v>8531.4</v>
      </c>
    </row>
    <row r="811" spans="2:11" ht="14.25" customHeight="1">
      <c r="B811" s="359" t="s">
        <v>451</v>
      </c>
      <c r="C811" s="339"/>
      <c r="D811" s="185" t="s">
        <v>226</v>
      </c>
      <c r="E811" s="185" t="s">
        <v>228</v>
      </c>
      <c r="F811" s="93" t="s">
        <v>452</v>
      </c>
      <c r="G811" s="185"/>
      <c r="H811" s="185"/>
      <c r="I811" s="322">
        <f t="shared" si="429"/>
        <v>10517.3</v>
      </c>
      <c r="J811" s="322">
        <f t="shared" si="430"/>
        <v>8831.4</v>
      </c>
      <c r="K811" s="322">
        <f t="shared" si="431"/>
        <v>8531.4</v>
      </c>
    </row>
    <row r="812" spans="2:11" ht="12.75" customHeight="1">
      <c r="B812" s="358" t="s">
        <v>453</v>
      </c>
      <c r="C812" s="339"/>
      <c r="D812" s="185" t="s">
        <v>226</v>
      </c>
      <c r="E812" s="185" t="s">
        <v>228</v>
      </c>
      <c r="F812" s="356" t="s">
        <v>454</v>
      </c>
      <c r="G812" s="185"/>
      <c r="H812" s="185"/>
      <c r="I812" s="322">
        <f t="shared" si="429"/>
        <v>10517.3</v>
      </c>
      <c r="J812" s="322">
        <f t="shared" si="430"/>
        <v>8831.4</v>
      </c>
      <c r="K812" s="322">
        <f t="shared" si="431"/>
        <v>8531.4</v>
      </c>
    </row>
    <row r="813" spans="2:11" ht="14.25" customHeight="1">
      <c r="B813" s="187" t="s">
        <v>455</v>
      </c>
      <c r="C813" s="339"/>
      <c r="D813" s="185" t="s">
        <v>226</v>
      </c>
      <c r="E813" s="185" t="s">
        <v>228</v>
      </c>
      <c r="F813" s="356" t="s">
        <v>454</v>
      </c>
      <c r="G813" s="185" t="s">
        <v>363</v>
      </c>
      <c r="H813" s="185"/>
      <c r="I813" s="322">
        <f t="shared" si="429"/>
        <v>10517.3</v>
      </c>
      <c r="J813" s="322">
        <f t="shared" si="430"/>
        <v>8831.4</v>
      </c>
      <c r="K813" s="322">
        <f t="shared" si="431"/>
        <v>8531.4</v>
      </c>
    </row>
    <row r="814" spans="2:11" ht="12.75" customHeight="1">
      <c r="B814" s="187" t="s">
        <v>456</v>
      </c>
      <c r="C814" s="339"/>
      <c r="D814" s="185" t="s">
        <v>226</v>
      </c>
      <c r="E814" s="185" t="s">
        <v>228</v>
      </c>
      <c r="F814" s="356" t="s">
        <v>454</v>
      </c>
      <c r="G814" s="185">
        <v>610</v>
      </c>
      <c r="H814" s="185"/>
      <c r="I814" s="322">
        <f t="shared" si="429"/>
        <v>10517.3</v>
      </c>
      <c r="J814" s="322">
        <f t="shared" si="430"/>
        <v>8831.4</v>
      </c>
      <c r="K814" s="322">
        <f t="shared" si="431"/>
        <v>8531.4</v>
      </c>
    </row>
    <row r="815" spans="2:12" ht="12.75" customHeight="1">
      <c r="B815" s="187" t="s">
        <v>273</v>
      </c>
      <c r="C815" s="339"/>
      <c r="D815" s="185" t="s">
        <v>226</v>
      </c>
      <c r="E815" s="185" t="s">
        <v>228</v>
      </c>
      <c r="F815" s="356" t="s">
        <v>454</v>
      </c>
      <c r="G815" s="185">
        <v>610</v>
      </c>
      <c r="H815" s="185">
        <v>2</v>
      </c>
      <c r="I815" s="322">
        <v>10517.3</v>
      </c>
      <c r="J815" s="322">
        <v>8831.4</v>
      </c>
      <c r="K815" s="322">
        <v>8531.4</v>
      </c>
      <c r="L815" s="291">
        <v>100</v>
      </c>
    </row>
    <row r="816" spans="2:11" ht="66.75" customHeight="1">
      <c r="B816" s="441" t="s">
        <v>457</v>
      </c>
      <c r="C816" s="339"/>
      <c r="D816" s="185" t="s">
        <v>226</v>
      </c>
      <c r="E816" s="185" t="s">
        <v>228</v>
      </c>
      <c r="F816" s="435" t="s">
        <v>458</v>
      </c>
      <c r="G816" s="185"/>
      <c r="H816" s="185"/>
      <c r="I816" s="322">
        <f aca="true" t="shared" si="432" ref="I816:I819">I817</f>
        <v>14650.4</v>
      </c>
      <c r="J816" s="322">
        <f aca="true" t="shared" si="433" ref="J816:J819">J817</f>
        <v>14103.8</v>
      </c>
      <c r="K816" s="322">
        <f aca="true" t="shared" si="434" ref="K816:K819">K817</f>
        <v>13905.6</v>
      </c>
    </row>
    <row r="817" spans="2:11" ht="12.75" customHeight="1">
      <c r="B817" s="359" t="s">
        <v>451</v>
      </c>
      <c r="C817" s="329"/>
      <c r="D817" s="185" t="s">
        <v>226</v>
      </c>
      <c r="E817" s="185" t="s">
        <v>228</v>
      </c>
      <c r="F817" s="435" t="s">
        <v>459</v>
      </c>
      <c r="G817" s="185"/>
      <c r="H817" s="185"/>
      <c r="I817" s="322">
        <f t="shared" si="432"/>
        <v>14650.4</v>
      </c>
      <c r="J817" s="322">
        <f t="shared" si="433"/>
        <v>14103.8</v>
      </c>
      <c r="K817" s="322">
        <f t="shared" si="434"/>
        <v>13905.6</v>
      </c>
    </row>
    <row r="818" spans="2:11" ht="14.25" customHeight="1">
      <c r="B818" s="187" t="s">
        <v>455</v>
      </c>
      <c r="C818" s="329"/>
      <c r="D818" s="185" t="s">
        <v>226</v>
      </c>
      <c r="E818" s="185" t="s">
        <v>228</v>
      </c>
      <c r="F818" s="435" t="s">
        <v>459</v>
      </c>
      <c r="G818" s="185" t="s">
        <v>363</v>
      </c>
      <c r="H818" s="185"/>
      <c r="I818" s="322">
        <f t="shared" si="432"/>
        <v>14650.4</v>
      </c>
      <c r="J818" s="322">
        <f t="shared" si="433"/>
        <v>14103.8</v>
      </c>
      <c r="K818" s="322">
        <f t="shared" si="434"/>
        <v>13905.6</v>
      </c>
    </row>
    <row r="819" spans="2:11" ht="12.75" customHeight="1">
      <c r="B819" s="187" t="s">
        <v>456</v>
      </c>
      <c r="C819" s="329"/>
      <c r="D819" s="185" t="s">
        <v>226</v>
      </c>
      <c r="E819" s="185" t="s">
        <v>228</v>
      </c>
      <c r="F819" s="435" t="s">
        <v>459</v>
      </c>
      <c r="G819" s="185">
        <v>610</v>
      </c>
      <c r="H819" s="185"/>
      <c r="I819" s="322">
        <f t="shared" si="432"/>
        <v>14650.4</v>
      </c>
      <c r="J819" s="322">
        <f t="shared" si="433"/>
        <v>14103.8</v>
      </c>
      <c r="K819" s="322">
        <f t="shared" si="434"/>
        <v>13905.6</v>
      </c>
    </row>
    <row r="820" spans="2:11" ht="14.25" customHeight="1">
      <c r="B820" s="359" t="s">
        <v>274</v>
      </c>
      <c r="C820" s="329"/>
      <c r="D820" s="185" t="s">
        <v>226</v>
      </c>
      <c r="E820" s="185" t="s">
        <v>228</v>
      </c>
      <c r="F820" s="435" t="s">
        <v>459</v>
      </c>
      <c r="G820" s="185">
        <v>610</v>
      </c>
      <c r="H820" s="185" t="s">
        <v>333</v>
      </c>
      <c r="I820" s="322">
        <v>14650.4</v>
      </c>
      <c r="J820" s="322">
        <v>14103.8</v>
      </c>
      <c r="K820" s="322">
        <v>13905.6</v>
      </c>
    </row>
    <row r="821" spans="2:11" ht="12.75" customHeight="1" hidden="1">
      <c r="B821" s="187" t="s">
        <v>277</v>
      </c>
      <c r="C821" s="329"/>
      <c r="D821" s="185" t="s">
        <v>226</v>
      </c>
      <c r="E821" s="185" t="s">
        <v>228</v>
      </c>
      <c r="F821" s="356" t="s">
        <v>278</v>
      </c>
      <c r="G821" s="185"/>
      <c r="H821" s="185"/>
      <c r="I821" s="203">
        <f aca="true" t="shared" si="435" ref="I821:I824">I822</f>
        <v>0</v>
      </c>
      <c r="J821" s="203">
        <f aca="true" t="shared" si="436" ref="J821:J824">J822</f>
        <v>0</v>
      </c>
      <c r="K821" s="203">
        <f aca="true" t="shared" si="437" ref="K821:K824">K822</f>
        <v>0</v>
      </c>
    </row>
    <row r="822" spans="2:11" ht="26.25" customHeight="1" hidden="1">
      <c r="B822" s="331" t="s">
        <v>419</v>
      </c>
      <c r="C822" s="329"/>
      <c r="D822" s="185" t="s">
        <v>226</v>
      </c>
      <c r="E822" s="185" t="s">
        <v>228</v>
      </c>
      <c r="F822" s="356" t="s">
        <v>420</v>
      </c>
      <c r="G822" s="185"/>
      <c r="H822" s="185"/>
      <c r="I822" s="203">
        <f t="shared" si="435"/>
        <v>0</v>
      </c>
      <c r="J822" s="203">
        <f t="shared" si="436"/>
        <v>0</v>
      </c>
      <c r="K822" s="203">
        <f t="shared" si="437"/>
        <v>0</v>
      </c>
    </row>
    <row r="823" spans="2:11" ht="12.75" customHeight="1" hidden="1">
      <c r="B823" s="187" t="s">
        <v>455</v>
      </c>
      <c r="C823" s="329"/>
      <c r="D823" s="185" t="s">
        <v>226</v>
      </c>
      <c r="E823" s="185" t="s">
        <v>228</v>
      </c>
      <c r="F823" s="356" t="s">
        <v>420</v>
      </c>
      <c r="G823" s="185" t="s">
        <v>363</v>
      </c>
      <c r="H823" s="185"/>
      <c r="I823" s="203">
        <f t="shared" si="435"/>
        <v>0</v>
      </c>
      <c r="J823" s="203">
        <f t="shared" si="436"/>
        <v>0</v>
      </c>
      <c r="K823" s="203">
        <f t="shared" si="437"/>
        <v>0</v>
      </c>
    </row>
    <row r="824" spans="2:11" ht="14.25" customHeight="1" hidden="1">
      <c r="B824" s="187" t="s">
        <v>456</v>
      </c>
      <c r="C824" s="329"/>
      <c r="D824" s="185" t="s">
        <v>226</v>
      </c>
      <c r="E824" s="185" t="s">
        <v>228</v>
      </c>
      <c r="F824" s="356" t="s">
        <v>420</v>
      </c>
      <c r="G824" s="185">
        <v>610</v>
      </c>
      <c r="H824" s="185"/>
      <c r="I824" s="203">
        <f t="shared" si="435"/>
        <v>0</v>
      </c>
      <c r="J824" s="203">
        <f t="shared" si="436"/>
        <v>0</v>
      </c>
      <c r="K824" s="203">
        <f t="shared" si="437"/>
        <v>0</v>
      </c>
    </row>
    <row r="825" spans="2:11" ht="12.75" customHeight="1" hidden="1">
      <c r="B825" s="359" t="s">
        <v>274</v>
      </c>
      <c r="C825" s="329"/>
      <c r="D825" s="185" t="s">
        <v>226</v>
      </c>
      <c r="E825" s="185" t="s">
        <v>228</v>
      </c>
      <c r="F825" s="356" t="s">
        <v>420</v>
      </c>
      <c r="G825" s="185">
        <v>610</v>
      </c>
      <c r="H825" s="185" t="s">
        <v>333</v>
      </c>
      <c r="I825" s="203"/>
      <c r="J825" s="203"/>
      <c r="K825" s="203"/>
    </row>
    <row r="826" spans="2:11" ht="28.5" customHeight="1" hidden="1">
      <c r="B826" s="361" t="s">
        <v>329</v>
      </c>
      <c r="C826" s="329"/>
      <c r="D826" s="185" t="s">
        <v>226</v>
      </c>
      <c r="E826" s="185" t="s">
        <v>228</v>
      </c>
      <c r="F826" s="442" t="s">
        <v>318</v>
      </c>
      <c r="G826" s="185"/>
      <c r="H826" s="185"/>
      <c r="I826" s="203">
        <f aca="true" t="shared" si="438" ref="I826:I829">I827</f>
        <v>0</v>
      </c>
      <c r="J826" s="203">
        <f aca="true" t="shared" si="439" ref="J826:J829">J827</f>
        <v>0</v>
      </c>
      <c r="K826" s="203">
        <f aca="true" t="shared" si="440" ref="K826:K829">K827</f>
        <v>0</v>
      </c>
    </row>
    <row r="827" spans="2:11" ht="12.75" customHeight="1" hidden="1">
      <c r="B827" s="330" t="s">
        <v>301</v>
      </c>
      <c r="C827" s="329"/>
      <c r="D827" s="185" t="s">
        <v>226</v>
      </c>
      <c r="E827" s="185" t="s">
        <v>228</v>
      </c>
      <c r="F827" s="363" t="s">
        <v>330</v>
      </c>
      <c r="G827" s="185"/>
      <c r="H827" s="185"/>
      <c r="I827" s="203">
        <f t="shared" si="438"/>
        <v>0</v>
      </c>
      <c r="J827" s="203">
        <f t="shared" si="439"/>
        <v>0</v>
      </c>
      <c r="K827" s="203">
        <f t="shared" si="440"/>
        <v>0</v>
      </c>
    </row>
    <row r="828" spans="2:11" ht="12.75" customHeight="1" hidden="1">
      <c r="B828" s="187" t="s">
        <v>455</v>
      </c>
      <c r="C828" s="329"/>
      <c r="D828" s="185" t="s">
        <v>226</v>
      </c>
      <c r="E828" s="185" t="s">
        <v>228</v>
      </c>
      <c r="F828" s="363" t="s">
        <v>330</v>
      </c>
      <c r="G828" s="185" t="s">
        <v>363</v>
      </c>
      <c r="H828" s="185"/>
      <c r="I828" s="203">
        <f t="shared" si="438"/>
        <v>0</v>
      </c>
      <c r="J828" s="203">
        <f t="shared" si="439"/>
        <v>0</v>
      </c>
      <c r="K828" s="203">
        <f t="shared" si="440"/>
        <v>0</v>
      </c>
    </row>
    <row r="829" spans="2:11" ht="12.75" customHeight="1" hidden="1">
      <c r="B829" s="187" t="s">
        <v>456</v>
      </c>
      <c r="C829" s="329"/>
      <c r="D829" s="185" t="s">
        <v>226</v>
      </c>
      <c r="E829" s="185" t="s">
        <v>228</v>
      </c>
      <c r="F829" s="363" t="s">
        <v>330</v>
      </c>
      <c r="G829" s="185" t="s">
        <v>460</v>
      </c>
      <c r="H829" s="185"/>
      <c r="I829" s="203">
        <f t="shared" si="438"/>
        <v>0</v>
      </c>
      <c r="J829" s="203">
        <f t="shared" si="439"/>
        <v>0</v>
      </c>
      <c r="K829" s="203">
        <f t="shared" si="440"/>
        <v>0</v>
      </c>
    </row>
    <row r="830" spans="2:11" ht="12.75" customHeight="1" hidden="1">
      <c r="B830" s="187" t="s">
        <v>273</v>
      </c>
      <c r="C830" s="329"/>
      <c r="D830" s="185" t="s">
        <v>226</v>
      </c>
      <c r="E830" s="185" t="s">
        <v>228</v>
      </c>
      <c r="F830" s="363" t="s">
        <v>330</v>
      </c>
      <c r="G830" s="185" t="s">
        <v>460</v>
      </c>
      <c r="H830" s="185" t="s">
        <v>297</v>
      </c>
      <c r="I830" s="203"/>
      <c r="J830" s="203"/>
      <c r="K830" s="203"/>
    </row>
    <row r="831" spans="2:11" ht="14.25" customHeight="1">
      <c r="B831" s="340" t="s">
        <v>229</v>
      </c>
      <c r="C831" s="329"/>
      <c r="D831" s="327" t="s">
        <v>226</v>
      </c>
      <c r="E831" s="327" t="s">
        <v>230</v>
      </c>
      <c r="F831" s="185"/>
      <c r="G831" s="185"/>
      <c r="H831" s="185"/>
      <c r="I831" s="382">
        <f>IK833+I840+I846+I851+I857+I861+I866+I878+I885+I833+I889</f>
        <v>134904.5</v>
      </c>
      <c r="J831" s="382">
        <f>IL833+J840+J846+J851+J857+J861+J866+J878+J885+J833+J889</f>
        <v>109613.7</v>
      </c>
      <c r="K831" s="382">
        <f>IM833+K840+K846+K851+K857+K861+K866+K878+K885+K833+K889</f>
        <v>110994.49999999999</v>
      </c>
    </row>
    <row r="832" spans="2:11" ht="14.25" customHeight="1">
      <c r="B832" s="359" t="s">
        <v>461</v>
      </c>
      <c r="C832" s="329"/>
      <c r="D832" s="185" t="s">
        <v>226</v>
      </c>
      <c r="E832" s="185" t="s">
        <v>230</v>
      </c>
      <c r="F832" s="356" t="s">
        <v>462</v>
      </c>
      <c r="G832" s="185"/>
      <c r="H832" s="185"/>
      <c r="I832" s="322">
        <f>I840+I845+I851+I857+I861+I866+I878</f>
        <v>134767.8</v>
      </c>
      <c r="J832" s="322">
        <f>J840+J845+J851+J857+J861+J866+J878</f>
        <v>109613.7</v>
      </c>
      <c r="K832" s="322">
        <f>K840+K845+K851+K857+K861+K866+K878</f>
        <v>110994.49999999999</v>
      </c>
    </row>
    <row r="833" spans="2:11" ht="43.5" customHeight="1">
      <c r="B833" s="341" t="s">
        <v>326</v>
      </c>
      <c r="C833" s="337"/>
      <c r="D833" s="185" t="s">
        <v>226</v>
      </c>
      <c r="E833" s="185" t="s">
        <v>230</v>
      </c>
      <c r="F833" s="356" t="s">
        <v>327</v>
      </c>
      <c r="G833" s="185"/>
      <c r="H833" s="185"/>
      <c r="I833" s="322">
        <f>I836</f>
        <v>36.7</v>
      </c>
      <c r="J833" s="322">
        <f>J836</f>
        <v>0</v>
      </c>
      <c r="K833" s="322">
        <f>K836</f>
        <v>0</v>
      </c>
    </row>
    <row r="834" spans="2:11" ht="14.25" customHeight="1" hidden="1">
      <c r="B834" s="330"/>
      <c r="C834" s="337"/>
      <c r="D834" s="185" t="s">
        <v>226</v>
      </c>
      <c r="E834" s="185" t="s">
        <v>230</v>
      </c>
      <c r="F834" s="356" t="s">
        <v>318</v>
      </c>
      <c r="G834" s="185"/>
      <c r="H834" s="185"/>
      <c r="I834" s="322">
        <f aca="true" t="shared" si="441" ref="I834:I838">I835</f>
        <v>36.7</v>
      </c>
      <c r="J834" s="322"/>
      <c r="K834" s="322"/>
    </row>
    <row r="835" spans="2:11" ht="14.25" customHeight="1" hidden="1">
      <c r="B835" s="330"/>
      <c r="C835" s="329"/>
      <c r="D835" s="185" t="s">
        <v>226</v>
      </c>
      <c r="E835" s="185" t="s">
        <v>230</v>
      </c>
      <c r="F835" s="356" t="s">
        <v>318</v>
      </c>
      <c r="G835" s="185"/>
      <c r="H835" s="185"/>
      <c r="I835" s="322">
        <f t="shared" si="441"/>
        <v>36.7</v>
      </c>
      <c r="J835" s="322"/>
      <c r="K835" s="322"/>
    </row>
    <row r="836" spans="2:11" ht="14.25" customHeight="1">
      <c r="B836" s="330" t="s">
        <v>301</v>
      </c>
      <c r="C836" s="329"/>
      <c r="D836" s="185" t="s">
        <v>226</v>
      </c>
      <c r="E836" s="185" t="s">
        <v>230</v>
      </c>
      <c r="F836" s="93" t="s">
        <v>328</v>
      </c>
      <c r="G836" s="185"/>
      <c r="H836" s="185"/>
      <c r="I836" s="322">
        <f t="shared" si="441"/>
        <v>36.7</v>
      </c>
      <c r="J836" s="322">
        <f aca="true" t="shared" si="442" ref="J836:J838">J837</f>
        <v>0</v>
      </c>
      <c r="K836" s="322">
        <f aca="true" t="shared" si="443" ref="K836:K838">K837</f>
        <v>0</v>
      </c>
    </row>
    <row r="837" spans="2:11" ht="14.25" customHeight="1">
      <c r="B837" s="187" t="s">
        <v>455</v>
      </c>
      <c r="C837" s="329"/>
      <c r="D837" s="185" t="s">
        <v>226</v>
      </c>
      <c r="E837" s="185" t="s">
        <v>230</v>
      </c>
      <c r="F837" s="93" t="s">
        <v>328</v>
      </c>
      <c r="G837" s="185" t="s">
        <v>363</v>
      </c>
      <c r="H837" s="185"/>
      <c r="I837" s="322">
        <f t="shared" si="441"/>
        <v>36.7</v>
      </c>
      <c r="J837" s="322">
        <f t="shared" si="442"/>
        <v>0</v>
      </c>
      <c r="K837" s="322">
        <f t="shared" si="443"/>
        <v>0</v>
      </c>
    </row>
    <row r="838" spans="2:11" ht="15.75" customHeight="1">
      <c r="B838" s="187" t="s">
        <v>456</v>
      </c>
      <c r="C838" s="329"/>
      <c r="D838" s="185" t="s">
        <v>226</v>
      </c>
      <c r="E838" s="185" t="s">
        <v>230</v>
      </c>
      <c r="F838" s="93" t="s">
        <v>328</v>
      </c>
      <c r="G838" s="185">
        <v>610</v>
      </c>
      <c r="H838" s="185"/>
      <c r="I838" s="322">
        <f t="shared" si="441"/>
        <v>36.7</v>
      </c>
      <c r="J838" s="322">
        <f t="shared" si="442"/>
        <v>0</v>
      </c>
      <c r="K838" s="322">
        <f t="shared" si="443"/>
        <v>0</v>
      </c>
    </row>
    <row r="839" spans="2:11" ht="12.75" customHeight="1">
      <c r="B839" s="187" t="s">
        <v>273</v>
      </c>
      <c r="C839" s="329"/>
      <c r="D839" s="185" t="s">
        <v>226</v>
      </c>
      <c r="E839" s="185" t="s">
        <v>230</v>
      </c>
      <c r="F839" s="93" t="s">
        <v>328</v>
      </c>
      <c r="G839" s="185">
        <v>610</v>
      </c>
      <c r="H839" s="185">
        <v>2</v>
      </c>
      <c r="I839" s="322">
        <v>36.7</v>
      </c>
      <c r="J839" s="322"/>
      <c r="K839" s="322"/>
    </row>
    <row r="840" spans="2:11" ht="14.25" customHeight="1">
      <c r="B840" s="331" t="s">
        <v>463</v>
      </c>
      <c r="C840" s="329"/>
      <c r="D840" s="185" t="s">
        <v>226</v>
      </c>
      <c r="E840" s="185" t="s">
        <v>230</v>
      </c>
      <c r="F840" s="356" t="s">
        <v>464</v>
      </c>
      <c r="G840" s="185"/>
      <c r="H840" s="185"/>
      <c r="I840" s="322">
        <f aca="true" t="shared" si="444" ref="I840:I843">I841</f>
        <v>34581.4</v>
      </c>
      <c r="J840" s="322">
        <f aca="true" t="shared" si="445" ref="J840:J843">J841</f>
        <v>28035.9</v>
      </c>
      <c r="K840" s="322">
        <f aca="true" t="shared" si="446" ref="K840:K843">K841</f>
        <v>30590.5</v>
      </c>
    </row>
    <row r="841" spans="2:11" ht="14.25" customHeight="1">
      <c r="B841" s="184" t="s">
        <v>465</v>
      </c>
      <c r="C841" s="329"/>
      <c r="D841" s="185" t="s">
        <v>226</v>
      </c>
      <c r="E841" s="185" t="s">
        <v>230</v>
      </c>
      <c r="F841" s="356" t="s">
        <v>466</v>
      </c>
      <c r="G841" s="185"/>
      <c r="H841" s="185"/>
      <c r="I841" s="322">
        <f t="shared" si="444"/>
        <v>34581.4</v>
      </c>
      <c r="J841" s="322">
        <f t="shared" si="445"/>
        <v>28035.9</v>
      </c>
      <c r="K841" s="322">
        <f t="shared" si="446"/>
        <v>30590.5</v>
      </c>
    </row>
    <row r="842" spans="2:11" ht="12.75" customHeight="1">
      <c r="B842" s="187" t="s">
        <v>455</v>
      </c>
      <c r="C842" s="329"/>
      <c r="D842" s="185" t="s">
        <v>226</v>
      </c>
      <c r="E842" s="185" t="s">
        <v>230</v>
      </c>
      <c r="F842" s="356" t="s">
        <v>466</v>
      </c>
      <c r="G842" s="185" t="s">
        <v>363</v>
      </c>
      <c r="H842" s="185"/>
      <c r="I842" s="322">
        <f t="shared" si="444"/>
        <v>34581.4</v>
      </c>
      <c r="J842" s="322">
        <f t="shared" si="445"/>
        <v>28035.9</v>
      </c>
      <c r="K842" s="322">
        <f t="shared" si="446"/>
        <v>30590.5</v>
      </c>
    </row>
    <row r="843" spans="2:11" ht="12.75" customHeight="1">
      <c r="B843" s="187" t="s">
        <v>456</v>
      </c>
      <c r="C843" s="329"/>
      <c r="D843" s="185" t="s">
        <v>226</v>
      </c>
      <c r="E843" s="185" t="s">
        <v>230</v>
      </c>
      <c r="F843" s="356" t="s">
        <v>466</v>
      </c>
      <c r="G843" s="185">
        <v>610</v>
      </c>
      <c r="H843" s="185"/>
      <c r="I843" s="322">
        <f t="shared" si="444"/>
        <v>34581.4</v>
      </c>
      <c r="J843" s="322">
        <f t="shared" si="445"/>
        <v>28035.9</v>
      </c>
      <c r="K843" s="322">
        <f t="shared" si="446"/>
        <v>30590.5</v>
      </c>
    </row>
    <row r="844" spans="2:11" ht="12.75" customHeight="1">
      <c r="B844" s="187" t="s">
        <v>273</v>
      </c>
      <c r="C844" s="329"/>
      <c r="D844" s="185" t="s">
        <v>226</v>
      </c>
      <c r="E844" s="185" t="s">
        <v>230</v>
      </c>
      <c r="F844" s="356" t="s">
        <v>466</v>
      </c>
      <c r="G844" s="185">
        <v>610</v>
      </c>
      <c r="H844" s="185">
        <v>2</v>
      </c>
      <c r="I844" s="322">
        <v>34581.4</v>
      </c>
      <c r="J844" s="322">
        <v>28035.9</v>
      </c>
      <c r="K844" s="322">
        <v>30590.5</v>
      </c>
    </row>
    <row r="845" spans="2:11" ht="12.75" customHeight="1">
      <c r="B845" s="187" t="s">
        <v>467</v>
      </c>
      <c r="C845" s="329"/>
      <c r="D845" s="185" t="s">
        <v>226</v>
      </c>
      <c r="E845" s="185" t="s">
        <v>230</v>
      </c>
      <c r="F845" s="356" t="s">
        <v>468</v>
      </c>
      <c r="G845" s="185"/>
      <c r="H845" s="185"/>
      <c r="I845" s="322">
        <f aca="true" t="shared" si="447" ref="I845:I847">I846</f>
        <v>4517.8</v>
      </c>
      <c r="J845" s="322">
        <f aca="true" t="shared" si="448" ref="J845:J847">J846</f>
        <v>4504.6</v>
      </c>
      <c r="K845" s="322">
        <f aca="true" t="shared" si="449" ref="K845:K847">K846</f>
        <v>4440.4</v>
      </c>
    </row>
    <row r="846" spans="2:11" ht="27.75" customHeight="1">
      <c r="B846" s="331" t="s">
        <v>469</v>
      </c>
      <c r="C846" s="329"/>
      <c r="D846" s="185" t="s">
        <v>226</v>
      </c>
      <c r="E846" s="185" t="s">
        <v>230</v>
      </c>
      <c r="F846" s="356" t="s">
        <v>470</v>
      </c>
      <c r="G846" s="185"/>
      <c r="H846" s="185"/>
      <c r="I846" s="322">
        <f t="shared" si="447"/>
        <v>4517.8</v>
      </c>
      <c r="J846" s="322">
        <f t="shared" si="448"/>
        <v>4504.6</v>
      </c>
      <c r="K846" s="322">
        <f t="shared" si="449"/>
        <v>4440.4</v>
      </c>
    </row>
    <row r="847" spans="2:11" ht="12.75" customHeight="1">
      <c r="B847" s="187" t="s">
        <v>455</v>
      </c>
      <c r="C847" s="329"/>
      <c r="D847" s="185" t="s">
        <v>226</v>
      </c>
      <c r="E847" s="185" t="s">
        <v>230</v>
      </c>
      <c r="F847" s="356" t="s">
        <v>470</v>
      </c>
      <c r="G847" s="185" t="s">
        <v>363</v>
      </c>
      <c r="H847" s="185"/>
      <c r="I847" s="322">
        <f t="shared" si="447"/>
        <v>4517.8</v>
      </c>
      <c r="J847" s="322">
        <f t="shared" si="448"/>
        <v>4504.6</v>
      </c>
      <c r="K847" s="322">
        <f t="shared" si="449"/>
        <v>4440.4</v>
      </c>
    </row>
    <row r="848" spans="2:11" ht="14.25" customHeight="1">
      <c r="B848" s="187" t="s">
        <v>456</v>
      </c>
      <c r="C848" s="329"/>
      <c r="D848" s="185" t="s">
        <v>226</v>
      </c>
      <c r="E848" s="185" t="s">
        <v>230</v>
      </c>
      <c r="F848" s="356" t="s">
        <v>470</v>
      </c>
      <c r="G848" s="185">
        <v>610</v>
      </c>
      <c r="H848" s="185"/>
      <c r="I848" s="322">
        <f>I850+I849</f>
        <v>4517.8</v>
      </c>
      <c r="J848" s="322">
        <f>J850+J849</f>
        <v>4504.6</v>
      </c>
      <c r="K848" s="322">
        <f>K850+K849</f>
        <v>4440.4</v>
      </c>
    </row>
    <row r="849" spans="2:11" ht="12.75" customHeight="1">
      <c r="B849" s="359" t="s">
        <v>274</v>
      </c>
      <c r="C849" s="329"/>
      <c r="D849" s="185" t="s">
        <v>226</v>
      </c>
      <c r="E849" s="185" t="s">
        <v>230</v>
      </c>
      <c r="F849" s="356" t="s">
        <v>470</v>
      </c>
      <c r="G849" s="185" t="s">
        <v>460</v>
      </c>
      <c r="H849" s="185" t="s">
        <v>333</v>
      </c>
      <c r="I849" s="322">
        <v>2258.9</v>
      </c>
      <c r="J849" s="322">
        <v>2252.3</v>
      </c>
      <c r="K849" s="322">
        <v>2220.2</v>
      </c>
    </row>
    <row r="850" spans="2:11" ht="14.25" customHeight="1">
      <c r="B850" s="359" t="s">
        <v>273</v>
      </c>
      <c r="C850" s="329"/>
      <c r="D850" s="185" t="s">
        <v>226</v>
      </c>
      <c r="E850" s="185" t="s">
        <v>230</v>
      </c>
      <c r="F850" s="356" t="s">
        <v>471</v>
      </c>
      <c r="G850" s="185">
        <v>610</v>
      </c>
      <c r="H850" s="185" t="s">
        <v>297</v>
      </c>
      <c r="I850" s="322">
        <v>2258.9</v>
      </c>
      <c r="J850" s="322">
        <v>2252.3</v>
      </c>
      <c r="K850" s="322">
        <v>2220.2</v>
      </c>
    </row>
    <row r="851" spans="2:11" ht="26.25" customHeight="1">
      <c r="B851" s="338" t="s">
        <v>472</v>
      </c>
      <c r="C851" s="329"/>
      <c r="D851" s="185" t="s">
        <v>226</v>
      </c>
      <c r="E851" s="185" t="s">
        <v>230</v>
      </c>
      <c r="F851" s="356" t="s">
        <v>473</v>
      </c>
      <c r="G851" s="185"/>
      <c r="H851" s="185"/>
      <c r="I851" s="322">
        <f aca="true" t="shared" si="450" ref="I851:I852">I852</f>
        <v>3974.4</v>
      </c>
      <c r="J851" s="322">
        <f aca="true" t="shared" si="451" ref="J851:J852">J852</f>
        <v>3902.7999999999997</v>
      </c>
      <c r="K851" s="322">
        <f aca="true" t="shared" si="452" ref="K851:K852">K852</f>
        <v>4049.1000000000004</v>
      </c>
    </row>
    <row r="852" spans="2:11" ht="14.25" customHeight="1">
      <c r="B852" s="187" t="s">
        <v>455</v>
      </c>
      <c r="C852" s="329"/>
      <c r="D852" s="185" t="s">
        <v>226</v>
      </c>
      <c r="E852" s="185" t="s">
        <v>230</v>
      </c>
      <c r="F852" s="356" t="s">
        <v>474</v>
      </c>
      <c r="G852" s="185" t="s">
        <v>363</v>
      </c>
      <c r="H852" s="185"/>
      <c r="I852" s="322">
        <f t="shared" si="450"/>
        <v>3974.4</v>
      </c>
      <c r="J852" s="322">
        <f t="shared" si="451"/>
        <v>3902.7999999999997</v>
      </c>
      <c r="K852" s="322">
        <f t="shared" si="452"/>
        <v>4049.1000000000004</v>
      </c>
    </row>
    <row r="853" spans="2:11" ht="12.75" customHeight="1">
      <c r="B853" s="187" t="s">
        <v>456</v>
      </c>
      <c r="C853" s="329"/>
      <c r="D853" s="185" t="s">
        <v>226</v>
      </c>
      <c r="E853" s="185" t="s">
        <v>230</v>
      </c>
      <c r="F853" s="356" t="s">
        <v>474</v>
      </c>
      <c r="G853" s="185">
        <v>610</v>
      </c>
      <c r="H853" s="185"/>
      <c r="I853" s="322">
        <f>I855+I854+I856</f>
        <v>3974.4</v>
      </c>
      <c r="J853" s="322">
        <f>J855+J854+J856</f>
        <v>3902.7999999999997</v>
      </c>
      <c r="K853" s="322">
        <f>K855+K854+K856</f>
        <v>4049.1000000000004</v>
      </c>
    </row>
    <row r="854" spans="2:11" ht="14.25" customHeight="1">
      <c r="B854" s="359" t="s">
        <v>273</v>
      </c>
      <c r="C854" s="329"/>
      <c r="D854" s="185" t="s">
        <v>226</v>
      </c>
      <c r="E854" s="185" t="s">
        <v>230</v>
      </c>
      <c r="F854" s="356" t="s">
        <v>474</v>
      </c>
      <c r="G854" s="185">
        <v>610</v>
      </c>
      <c r="H854" s="185" t="s">
        <v>297</v>
      </c>
      <c r="I854" s="322">
        <v>39.7</v>
      </c>
      <c r="J854" s="322">
        <v>39</v>
      </c>
      <c r="K854" s="322">
        <v>40.5</v>
      </c>
    </row>
    <row r="855" spans="2:11" ht="15" customHeight="1">
      <c r="B855" s="359" t="s">
        <v>274</v>
      </c>
      <c r="C855" s="329"/>
      <c r="D855" s="185" t="s">
        <v>226</v>
      </c>
      <c r="E855" s="185" t="s">
        <v>230</v>
      </c>
      <c r="F855" s="356" t="s">
        <v>474</v>
      </c>
      <c r="G855" s="185">
        <v>610</v>
      </c>
      <c r="H855" s="185" t="s">
        <v>333</v>
      </c>
      <c r="I855" s="322">
        <v>354.1</v>
      </c>
      <c r="J855" s="322">
        <v>347.7</v>
      </c>
      <c r="K855" s="322">
        <v>360.8</v>
      </c>
    </row>
    <row r="856" spans="2:11" ht="15" customHeight="1">
      <c r="B856" s="187" t="s">
        <v>275</v>
      </c>
      <c r="C856" s="329"/>
      <c r="D856" s="185" t="s">
        <v>226</v>
      </c>
      <c r="E856" s="185" t="s">
        <v>230</v>
      </c>
      <c r="F856" s="356" t="s">
        <v>474</v>
      </c>
      <c r="G856" s="185">
        <v>610</v>
      </c>
      <c r="H856" s="185" t="s">
        <v>307</v>
      </c>
      <c r="I856" s="322">
        <v>3580.6</v>
      </c>
      <c r="J856" s="322">
        <v>3516.1</v>
      </c>
      <c r="K856" s="322">
        <v>3647.8</v>
      </c>
    </row>
    <row r="857" spans="2:11" ht="66.75" customHeight="1">
      <c r="B857" s="338" t="s">
        <v>475</v>
      </c>
      <c r="C857" s="329"/>
      <c r="D857" s="185" t="s">
        <v>226</v>
      </c>
      <c r="E857" s="185" t="s">
        <v>230</v>
      </c>
      <c r="F857" s="356" t="s">
        <v>476</v>
      </c>
      <c r="G857" s="185"/>
      <c r="H857" s="185"/>
      <c r="I857" s="322">
        <f aca="true" t="shared" si="453" ref="I857:I859">I858</f>
        <v>78229.2</v>
      </c>
      <c r="J857" s="322">
        <f aca="true" t="shared" si="454" ref="J857:J859">J858</f>
        <v>63785.7</v>
      </c>
      <c r="K857" s="322">
        <f aca="true" t="shared" si="455" ref="K857:K859">K858</f>
        <v>62195.2</v>
      </c>
    </row>
    <row r="858" spans="2:11" ht="14.25" customHeight="1">
      <c r="B858" s="187" t="s">
        <v>455</v>
      </c>
      <c r="C858" s="329"/>
      <c r="D858" s="185" t="s">
        <v>226</v>
      </c>
      <c r="E858" s="185" t="s">
        <v>230</v>
      </c>
      <c r="F858" s="356" t="s">
        <v>477</v>
      </c>
      <c r="G858" s="185" t="s">
        <v>363</v>
      </c>
      <c r="H858" s="185"/>
      <c r="I858" s="322">
        <f t="shared" si="453"/>
        <v>78229.2</v>
      </c>
      <c r="J858" s="322">
        <f t="shared" si="454"/>
        <v>63785.7</v>
      </c>
      <c r="K858" s="322">
        <f t="shared" si="455"/>
        <v>62195.2</v>
      </c>
    </row>
    <row r="859" spans="2:11" ht="14.25" customHeight="1">
      <c r="B859" s="187" t="s">
        <v>456</v>
      </c>
      <c r="C859" s="329"/>
      <c r="D859" s="185" t="s">
        <v>226</v>
      </c>
      <c r="E859" s="185" t="s">
        <v>230</v>
      </c>
      <c r="F859" s="356" t="s">
        <v>477</v>
      </c>
      <c r="G859" s="185">
        <v>610</v>
      </c>
      <c r="H859" s="185"/>
      <c r="I859" s="322">
        <f t="shared" si="453"/>
        <v>78229.2</v>
      </c>
      <c r="J859" s="322">
        <f t="shared" si="454"/>
        <v>63785.7</v>
      </c>
      <c r="K859" s="322">
        <f t="shared" si="455"/>
        <v>62195.2</v>
      </c>
    </row>
    <row r="860" spans="2:11" ht="14.25" customHeight="1">
      <c r="B860" s="359" t="s">
        <v>274</v>
      </c>
      <c r="C860" s="329"/>
      <c r="D860" s="185" t="s">
        <v>226</v>
      </c>
      <c r="E860" s="185" t="s">
        <v>230</v>
      </c>
      <c r="F860" s="356" t="s">
        <v>477</v>
      </c>
      <c r="G860" s="185">
        <v>610</v>
      </c>
      <c r="H860" s="185" t="s">
        <v>333</v>
      </c>
      <c r="I860" s="322">
        <v>78229.2</v>
      </c>
      <c r="J860" s="322">
        <v>63785.7</v>
      </c>
      <c r="K860" s="322">
        <v>62195.2</v>
      </c>
    </row>
    <row r="861" spans="2:11" ht="14.25" customHeight="1">
      <c r="B861" s="187" t="s">
        <v>478</v>
      </c>
      <c r="C861" s="329"/>
      <c r="D861" s="185" t="s">
        <v>226</v>
      </c>
      <c r="E861" s="185" t="s">
        <v>230</v>
      </c>
      <c r="F861" s="356" t="s">
        <v>479</v>
      </c>
      <c r="G861" s="185"/>
      <c r="H861" s="185"/>
      <c r="I861" s="322">
        <f>I863</f>
        <v>1536.4</v>
      </c>
      <c r="J861" s="322">
        <f>J863</f>
        <v>1536.4</v>
      </c>
      <c r="K861" s="322">
        <f>K863</f>
        <v>1536.4</v>
      </c>
    </row>
    <row r="862" spans="2:11" ht="14.25" customHeight="1">
      <c r="B862" s="184" t="s">
        <v>301</v>
      </c>
      <c r="C862" s="329"/>
      <c r="D862" s="185" t="s">
        <v>226</v>
      </c>
      <c r="E862" s="185" t="s">
        <v>230</v>
      </c>
      <c r="F862" s="356" t="s">
        <v>480</v>
      </c>
      <c r="G862" s="185"/>
      <c r="H862" s="185"/>
      <c r="I862" s="322">
        <f aca="true" t="shared" si="456" ref="I862:I864">I863</f>
        <v>1536.4</v>
      </c>
      <c r="J862" s="322">
        <f aca="true" t="shared" si="457" ref="J862:J864">J863</f>
        <v>1536.4</v>
      </c>
      <c r="K862" s="322">
        <f aca="true" t="shared" si="458" ref="K862:K864">K863</f>
        <v>1536.4</v>
      </c>
    </row>
    <row r="863" spans="2:11" ht="14.25" customHeight="1">
      <c r="B863" s="187" t="s">
        <v>455</v>
      </c>
      <c r="C863" s="329"/>
      <c r="D863" s="185" t="s">
        <v>226</v>
      </c>
      <c r="E863" s="185" t="s">
        <v>230</v>
      </c>
      <c r="F863" s="356" t="s">
        <v>480</v>
      </c>
      <c r="G863" s="185" t="s">
        <v>363</v>
      </c>
      <c r="H863" s="185"/>
      <c r="I863" s="322">
        <f t="shared" si="456"/>
        <v>1536.4</v>
      </c>
      <c r="J863" s="322">
        <f t="shared" si="457"/>
        <v>1536.4</v>
      </c>
      <c r="K863" s="322">
        <f t="shared" si="458"/>
        <v>1536.4</v>
      </c>
    </row>
    <row r="864" spans="2:11" ht="14.25" customHeight="1">
      <c r="B864" s="187" t="s">
        <v>456</v>
      </c>
      <c r="C864" s="329"/>
      <c r="D864" s="185" t="s">
        <v>226</v>
      </c>
      <c r="E864" s="185" t="s">
        <v>230</v>
      </c>
      <c r="F864" s="356" t="s">
        <v>480</v>
      </c>
      <c r="G864" s="185">
        <v>610</v>
      </c>
      <c r="H864" s="185"/>
      <c r="I864" s="322">
        <f t="shared" si="456"/>
        <v>1536.4</v>
      </c>
      <c r="J864" s="322">
        <f t="shared" si="457"/>
        <v>1536.4</v>
      </c>
      <c r="K864" s="322">
        <f t="shared" si="458"/>
        <v>1536.4</v>
      </c>
    </row>
    <row r="865" spans="2:11" ht="14.25" customHeight="1">
      <c r="B865" s="359" t="s">
        <v>274</v>
      </c>
      <c r="C865" s="329"/>
      <c r="D865" s="185" t="s">
        <v>226</v>
      </c>
      <c r="E865" s="185" t="s">
        <v>230</v>
      </c>
      <c r="F865" s="356" t="s">
        <v>480</v>
      </c>
      <c r="G865" s="185">
        <v>610</v>
      </c>
      <c r="H865" s="185" t="s">
        <v>333</v>
      </c>
      <c r="I865" s="322">
        <v>1536.4</v>
      </c>
      <c r="J865" s="322">
        <v>1536.4</v>
      </c>
      <c r="K865" s="322">
        <v>1536.4</v>
      </c>
    </row>
    <row r="866" spans="2:11" ht="14.25" customHeight="1">
      <c r="B866" s="187" t="s">
        <v>478</v>
      </c>
      <c r="C866" s="329"/>
      <c r="D866" s="185" t="s">
        <v>226</v>
      </c>
      <c r="E866" s="185" t="s">
        <v>230</v>
      </c>
      <c r="F866" s="356" t="s">
        <v>481</v>
      </c>
      <c r="G866" s="185"/>
      <c r="H866" s="185"/>
      <c r="I866" s="322">
        <f>I868</f>
        <v>7848.3</v>
      </c>
      <c r="J866" s="322">
        <f>J868</f>
        <v>7848.3</v>
      </c>
      <c r="K866" s="322">
        <f>K868</f>
        <v>8182.9</v>
      </c>
    </row>
    <row r="867" spans="2:11" ht="14.25" customHeight="1">
      <c r="B867" s="184" t="s">
        <v>465</v>
      </c>
      <c r="C867" s="329"/>
      <c r="D867" s="185" t="s">
        <v>226</v>
      </c>
      <c r="E867" s="185" t="s">
        <v>230</v>
      </c>
      <c r="F867" s="356" t="s">
        <v>482</v>
      </c>
      <c r="G867" s="185"/>
      <c r="H867" s="185"/>
      <c r="I867" s="322">
        <f aca="true" t="shared" si="459" ref="I867:I870">I868</f>
        <v>7848.3</v>
      </c>
      <c r="J867" s="322">
        <f aca="true" t="shared" si="460" ref="J867:J870">J868</f>
        <v>7848.3</v>
      </c>
      <c r="K867" s="322">
        <f aca="true" t="shared" si="461" ref="K867:K870">K868</f>
        <v>8182.9</v>
      </c>
    </row>
    <row r="868" spans="2:11" ht="14.25" customHeight="1">
      <c r="B868" s="187" t="s">
        <v>455</v>
      </c>
      <c r="C868" s="329"/>
      <c r="D868" s="185" t="s">
        <v>226</v>
      </c>
      <c r="E868" s="185" t="s">
        <v>230</v>
      </c>
      <c r="F868" s="356" t="s">
        <v>482</v>
      </c>
      <c r="G868" s="185" t="s">
        <v>363</v>
      </c>
      <c r="H868" s="185"/>
      <c r="I868" s="322">
        <f t="shared" si="459"/>
        <v>7848.3</v>
      </c>
      <c r="J868" s="322">
        <f t="shared" si="460"/>
        <v>7848.3</v>
      </c>
      <c r="K868" s="322">
        <f t="shared" si="461"/>
        <v>8182.9</v>
      </c>
    </row>
    <row r="869" spans="2:11" ht="14.25" customHeight="1">
      <c r="B869" s="187" t="s">
        <v>456</v>
      </c>
      <c r="C869" s="329"/>
      <c r="D869" s="185" t="s">
        <v>226</v>
      </c>
      <c r="E869" s="185" t="s">
        <v>230</v>
      </c>
      <c r="F869" s="356" t="s">
        <v>482</v>
      </c>
      <c r="G869" s="185">
        <v>610</v>
      </c>
      <c r="H869" s="185"/>
      <c r="I869" s="322">
        <f t="shared" si="459"/>
        <v>7848.3</v>
      </c>
      <c r="J869" s="322">
        <f t="shared" si="460"/>
        <v>7848.3</v>
      </c>
      <c r="K869" s="322">
        <f t="shared" si="461"/>
        <v>8182.9</v>
      </c>
    </row>
    <row r="870" spans="2:11" ht="14.25" customHeight="1">
      <c r="B870" s="187" t="s">
        <v>456</v>
      </c>
      <c r="C870" s="329"/>
      <c r="D870" s="185" t="s">
        <v>226</v>
      </c>
      <c r="E870" s="185" t="s">
        <v>230</v>
      </c>
      <c r="F870" s="356" t="s">
        <v>482</v>
      </c>
      <c r="G870" s="185">
        <v>610</v>
      </c>
      <c r="H870" s="185"/>
      <c r="I870" s="322">
        <f t="shared" si="459"/>
        <v>7848.3</v>
      </c>
      <c r="J870" s="322">
        <f t="shared" si="460"/>
        <v>7848.3</v>
      </c>
      <c r="K870" s="322">
        <f t="shared" si="461"/>
        <v>8182.9</v>
      </c>
    </row>
    <row r="871" spans="2:11" ht="14.25" customHeight="1">
      <c r="B871" s="187" t="s">
        <v>275</v>
      </c>
      <c r="C871" s="329"/>
      <c r="D871" s="185" t="s">
        <v>226</v>
      </c>
      <c r="E871" s="185" t="s">
        <v>230</v>
      </c>
      <c r="F871" s="356" t="s">
        <v>482</v>
      </c>
      <c r="G871" s="185">
        <v>610</v>
      </c>
      <c r="H871" s="185" t="s">
        <v>307</v>
      </c>
      <c r="I871" s="322">
        <v>7848.3</v>
      </c>
      <c r="J871" s="322">
        <v>7848.3</v>
      </c>
      <c r="K871" s="322">
        <v>8182.9</v>
      </c>
    </row>
    <row r="872" spans="2:11" ht="26.25" customHeight="1" hidden="1">
      <c r="B872" s="187" t="s">
        <v>483</v>
      </c>
      <c r="C872" s="329"/>
      <c r="D872" s="185" t="s">
        <v>226</v>
      </c>
      <c r="E872" s="185" t="s">
        <v>230</v>
      </c>
      <c r="F872" s="356" t="s">
        <v>484</v>
      </c>
      <c r="G872" s="185"/>
      <c r="H872" s="185"/>
      <c r="I872" s="322">
        <f>I874</f>
        <v>0</v>
      </c>
      <c r="J872" s="322">
        <f>J874</f>
        <v>0</v>
      </c>
      <c r="K872" s="322">
        <f>K874</f>
        <v>0</v>
      </c>
    </row>
    <row r="873" spans="2:11" ht="14.25" customHeight="1" hidden="1">
      <c r="B873" s="184" t="s">
        <v>301</v>
      </c>
      <c r="C873" s="329"/>
      <c r="D873" s="185" t="s">
        <v>226</v>
      </c>
      <c r="E873" s="185" t="s">
        <v>230</v>
      </c>
      <c r="F873" s="356" t="s">
        <v>485</v>
      </c>
      <c r="G873" s="185"/>
      <c r="H873" s="185"/>
      <c r="I873" s="322">
        <f aca="true" t="shared" si="462" ref="I873:I874">I874</f>
        <v>0</v>
      </c>
      <c r="J873" s="322">
        <f aca="true" t="shared" si="463" ref="J873:J874">J874</f>
        <v>0</v>
      </c>
      <c r="K873" s="322">
        <f aca="true" t="shared" si="464" ref="K873:K874">K874</f>
        <v>0</v>
      </c>
    </row>
    <row r="874" spans="2:11" ht="14.25" customHeight="1" hidden="1">
      <c r="B874" s="187" t="s">
        <v>455</v>
      </c>
      <c r="C874" s="335"/>
      <c r="D874" s="185" t="s">
        <v>226</v>
      </c>
      <c r="E874" s="185" t="s">
        <v>230</v>
      </c>
      <c r="F874" s="356" t="s">
        <v>485</v>
      </c>
      <c r="G874" s="185" t="s">
        <v>363</v>
      </c>
      <c r="H874" s="185"/>
      <c r="I874" s="322">
        <f t="shared" si="462"/>
        <v>0</v>
      </c>
      <c r="J874" s="322">
        <f t="shared" si="463"/>
        <v>0</v>
      </c>
      <c r="K874" s="322">
        <f t="shared" si="464"/>
        <v>0</v>
      </c>
    </row>
    <row r="875" spans="2:11" ht="14.25" customHeight="1" hidden="1">
      <c r="B875" s="187" t="s">
        <v>456</v>
      </c>
      <c r="C875" s="335"/>
      <c r="D875" s="185" t="s">
        <v>226</v>
      </c>
      <c r="E875" s="185" t="s">
        <v>230</v>
      </c>
      <c r="F875" s="356" t="s">
        <v>485</v>
      </c>
      <c r="G875" s="185">
        <v>610</v>
      </c>
      <c r="H875" s="185"/>
      <c r="I875" s="322">
        <f>I876+I877</f>
        <v>0</v>
      </c>
      <c r="J875" s="322">
        <f>J876+J877</f>
        <v>0</v>
      </c>
      <c r="K875" s="322">
        <f>K876+K877</f>
        <v>0</v>
      </c>
    </row>
    <row r="876" spans="2:11" ht="12.75" customHeight="1" hidden="1">
      <c r="B876" s="187" t="s">
        <v>273</v>
      </c>
      <c r="C876" s="335"/>
      <c r="D876" s="185" t="s">
        <v>226</v>
      </c>
      <c r="E876" s="185" t="s">
        <v>230</v>
      </c>
      <c r="F876" s="356" t="s">
        <v>486</v>
      </c>
      <c r="G876" s="185">
        <v>610</v>
      </c>
      <c r="H876" s="185">
        <v>2</v>
      </c>
      <c r="I876" s="322"/>
      <c r="J876" s="322"/>
      <c r="K876" s="322"/>
    </row>
    <row r="877" spans="2:11" ht="14.25" customHeight="1" hidden="1">
      <c r="B877" s="359" t="s">
        <v>274</v>
      </c>
      <c r="C877" s="335"/>
      <c r="D877" s="185" t="s">
        <v>226</v>
      </c>
      <c r="E877" s="185" t="s">
        <v>230</v>
      </c>
      <c r="F877" s="356" t="s">
        <v>487</v>
      </c>
      <c r="G877" s="185">
        <v>610</v>
      </c>
      <c r="H877" s="185" t="s">
        <v>333</v>
      </c>
      <c r="I877" s="322"/>
      <c r="J877" s="322"/>
      <c r="K877" s="322"/>
    </row>
    <row r="878" spans="2:11" ht="15.75" customHeight="1">
      <c r="B878" s="359" t="s">
        <v>488</v>
      </c>
      <c r="C878" s="335"/>
      <c r="D878" s="185" t="s">
        <v>226</v>
      </c>
      <c r="E878" s="185" t="s">
        <v>230</v>
      </c>
      <c r="F878" s="356" t="s">
        <v>489</v>
      </c>
      <c r="G878" s="185"/>
      <c r="H878" s="185"/>
      <c r="I878" s="322">
        <f aca="true" t="shared" si="465" ref="I878:I880">I879</f>
        <v>4080.3</v>
      </c>
      <c r="J878" s="322">
        <f aca="true" t="shared" si="466" ref="J878:J880">J879</f>
        <v>0</v>
      </c>
      <c r="K878" s="322">
        <f aca="true" t="shared" si="467" ref="K878:K880">K879</f>
        <v>0</v>
      </c>
    </row>
    <row r="879" spans="2:11" ht="27.75" customHeight="1">
      <c r="B879" s="338" t="s">
        <v>490</v>
      </c>
      <c r="C879" s="335"/>
      <c r="D879" s="185" t="s">
        <v>226</v>
      </c>
      <c r="E879" s="185" t="s">
        <v>230</v>
      </c>
      <c r="F879" s="93" t="s">
        <v>491</v>
      </c>
      <c r="G879" s="185"/>
      <c r="H879" s="185"/>
      <c r="I879" s="322">
        <f t="shared" si="465"/>
        <v>4080.3</v>
      </c>
      <c r="J879" s="322">
        <f t="shared" si="466"/>
        <v>0</v>
      </c>
      <c r="K879" s="322">
        <f t="shared" si="467"/>
        <v>0</v>
      </c>
    </row>
    <row r="880" spans="2:11" ht="15.75" customHeight="1">
      <c r="B880" s="187" t="s">
        <v>455</v>
      </c>
      <c r="C880" s="329"/>
      <c r="D880" s="185" t="s">
        <v>226</v>
      </c>
      <c r="E880" s="185" t="s">
        <v>230</v>
      </c>
      <c r="F880" s="93" t="s">
        <v>491</v>
      </c>
      <c r="G880" s="185" t="s">
        <v>363</v>
      </c>
      <c r="H880" s="185"/>
      <c r="I880" s="322">
        <f t="shared" si="465"/>
        <v>4080.3</v>
      </c>
      <c r="J880" s="322">
        <f t="shared" si="466"/>
        <v>0</v>
      </c>
      <c r="K880" s="322">
        <f t="shared" si="467"/>
        <v>0</v>
      </c>
    </row>
    <row r="881" spans="2:11" ht="15.75" customHeight="1">
      <c r="B881" s="187" t="s">
        <v>456</v>
      </c>
      <c r="C881" s="329"/>
      <c r="D881" s="185" t="s">
        <v>226</v>
      </c>
      <c r="E881" s="185" t="s">
        <v>230</v>
      </c>
      <c r="F881" s="93" t="s">
        <v>491</v>
      </c>
      <c r="G881" s="185" t="s">
        <v>460</v>
      </c>
      <c r="H881" s="185"/>
      <c r="I881" s="322">
        <f>I882+I883+I884</f>
        <v>4080.3</v>
      </c>
      <c r="J881" s="322">
        <f>J882+J883+J884</f>
        <v>0</v>
      </c>
      <c r="K881" s="322">
        <f>K882+K883+K884</f>
        <v>0</v>
      </c>
    </row>
    <row r="882" spans="2:11" ht="12.75" customHeight="1">
      <c r="B882" s="187" t="s">
        <v>273</v>
      </c>
      <c r="C882" s="329"/>
      <c r="D882" s="185" t="s">
        <v>226</v>
      </c>
      <c r="E882" s="185" t="s">
        <v>230</v>
      </c>
      <c r="F882" s="93" t="s">
        <v>491</v>
      </c>
      <c r="G882" s="185" t="s">
        <v>460</v>
      </c>
      <c r="H882" s="185" t="s">
        <v>297</v>
      </c>
      <c r="I882" s="322">
        <v>204</v>
      </c>
      <c r="J882" s="322">
        <v>0</v>
      </c>
      <c r="K882" s="322">
        <v>0</v>
      </c>
    </row>
    <row r="883" spans="2:11" ht="12.75" customHeight="1">
      <c r="B883" s="359" t="s">
        <v>274</v>
      </c>
      <c r="C883" s="329"/>
      <c r="D883" s="185" t="s">
        <v>226</v>
      </c>
      <c r="E883" s="185" t="s">
        <v>230</v>
      </c>
      <c r="F883" s="93" t="s">
        <v>491</v>
      </c>
      <c r="G883" s="185" t="s">
        <v>460</v>
      </c>
      <c r="H883" s="185" t="s">
        <v>333</v>
      </c>
      <c r="I883" s="322">
        <v>38.8</v>
      </c>
      <c r="J883" s="322">
        <v>0</v>
      </c>
      <c r="K883" s="322">
        <v>0</v>
      </c>
    </row>
    <row r="884" spans="2:11" ht="12.75" customHeight="1">
      <c r="B884" s="187" t="s">
        <v>275</v>
      </c>
      <c r="C884" s="329"/>
      <c r="D884" s="185" t="s">
        <v>226</v>
      </c>
      <c r="E884" s="185" t="s">
        <v>230</v>
      </c>
      <c r="F884" s="93" t="s">
        <v>491</v>
      </c>
      <c r="G884" s="185" t="s">
        <v>460</v>
      </c>
      <c r="H884" s="185" t="s">
        <v>307</v>
      </c>
      <c r="I884" s="322">
        <v>3837.5</v>
      </c>
      <c r="J884" s="322">
        <v>0</v>
      </c>
      <c r="K884" s="322">
        <v>0</v>
      </c>
    </row>
    <row r="885" spans="2:11" ht="26.25" customHeight="1">
      <c r="B885" s="331" t="s">
        <v>419</v>
      </c>
      <c r="C885" s="329"/>
      <c r="D885" s="185" t="s">
        <v>226</v>
      </c>
      <c r="E885" s="185" t="s">
        <v>230</v>
      </c>
      <c r="F885" s="186" t="s">
        <v>420</v>
      </c>
      <c r="G885" s="185"/>
      <c r="H885" s="185"/>
      <c r="I885" s="322">
        <f aca="true" t="shared" si="468" ref="I885:I887">I886</f>
        <v>100</v>
      </c>
      <c r="J885" s="322">
        <f aca="true" t="shared" si="469" ref="J885:J887">J886</f>
        <v>0</v>
      </c>
      <c r="K885" s="322">
        <f aca="true" t="shared" si="470" ref="K885:K887">K886</f>
        <v>0</v>
      </c>
    </row>
    <row r="886" spans="2:11" ht="12.75" customHeight="1">
      <c r="B886" s="184" t="s">
        <v>289</v>
      </c>
      <c r="C886" s="329"/>
      <c r="D886" s="185" t="s">
        <v>226</v>
      </c>
      <c r="E886" s="185" t="s">
        <v>230</v>
      </c>
      <c r="F886" s="186" t="s">
        <v>420</v>
      </c>
      <c r="G886" s="185" t="s">
        <v>290</v>
      </c>
      <c r="H886" s="185"/>
      <c r="I886" s="322">
        <f t="shared" si="468"/>
        <v>100</v>
      </c>
      <c r="J886" s="322">
        <f t="shared" si="469"/>
        <v>0</v>
      </c>
      <c r="K886" s="322">
        <f t="shared" si="470"/>
        <v>0</v>
      </c>
    </row>
    <row r="887" spans="2:11" ht="12.75" customHeight="1">
      <c r="B887" s="184" t="s">
        <v>291</v>
      </c>
      <c r="C887" s="329"/>
      <c r="D887" s="185" t="s">
        <v>226</v>
      </c>
      <c r="E887" s="185" t="s">
        <v>230</v>
      </c>
      <c r="F887" s="186" t="s">
        <v>420</v>
      </c>
      <c r="G887" s="185" t="s">
        <v>292</v>
      </c>
      <c r="H887" s="185"/>
      <c r="I887" s="322">
        <f t="shared" si="468"/>
        <v>100</v>
      </c>
      <c r="J887" s="322">
        <f t="shared" si="469"/>
        <v>0</v>
      </c>
      <c r="K887" s="322">
        <f t="shared" si="470"/>
        <v>0</v>
      </c>
    </row>
    <row r="888" spans="2:11" ht="12.75" customHeight="1">
      <c r="B888" s="184" t="s">
        <v>274</v>
      </c>
      <c r="C888" s="329"/>
      <c r="D888" s="185" t="s">
        <v>226</v>
      </c>
      <c r="E888" s="185" t="s">
        <v>230</v>
      </c>
      <c r="F888" s="186" t="s">
        <v>420</v>
      </c>
      <c r="G888" s="185" t="s">
        <v>292</v>
      </c>
      <c r="H888" s="185" t="s">
        <v>333</v>
      </c>
      <c r="I888" s="322">
        <v>100</v>
      </c>
      <c r="J888" s="322"/>
      <c r="K888" s="322"/>
    </row>
    <row r="889" spans="2:11" ht="28.5" customHeight="1" hidden="1">
      <c r="B889" s="361" t="s">
        <v>329</v>
      </c>
      <c r="C889" s="329"/>
      <c r="D889" s="185" t="s">
        <v>226</v>
      </c>
      <c r="E889" s="185" t="s">
        <v>230</v>
      </c>
      <c r="F889" s="442" t="s">
        <v>318</v>
      </c>
      <c r="G889" s="185"/>
      <c r="H889" s="185"/>
      <c r="I889" s="322">
        <f aca="true" t="shared" si="471" ref="I889:I892">I890</f>
        <v>0</v>
      </c>
      <c r="J889" s="322">
        <f aca="true" t="shared" si="472" ref="J889:J892">J890</f>
        <v>0</v>
      </c>
      <c r="K889" s="322">
        <f aca="true" t="shared" si="473" ref="K889:K892">K890</f>
        <v>0</v>
      </c>
    </row>
    <row r="890" spans="2:11" ht="12.75" customHeight="1" hidden="1">
      <c r="B890" s="330" t="s">
        <v>301</v>
      </c>
      <c r="C890" s="329"/>
      <c r="D890" s="185" t="s">
        <v>226</v>
      </c>
      <c r="E890" s="185" t="s">
        <v>230</v>
      </c>
      <c r="F890" s="363" t="s">
        <v>330</v>
      </c>
      <c r="G890" s="185"/>
      <c r="H890" s="185"/>
      <c r="I890" s="322">
        <f t="shared" si="471"/>
        <v>0</v>
      </c>
      <c r="J890" s="322">
        <f t="shared" si="472"/>
        <v>0</v>
      </c>
      <c r="K890" s="322">
        <f t="shared" si="473"/>
        <v>0</v>
      </c>
    </row>
    <row r="891" spans="2:11" ht="12.75" customHeight="1" hidden="1">
      <c r="B891" s="187" t="s">
        <v>455</v>
      </c>
      <c r="C891" s="329"/>
      <c r="D891" s="185" t="s">
        <v>226</v>
      </c>
      <c r="E891" s="185" t="s">
        <v>230</v>
      </c>
      <c r="F891" s="363" t="s">
        <v>330</v>
      </c>
      <c r="G891" s="185" t="s">
        <v>363</v>
      </c>
      <c r="H891" s="185"/>
      <c r="I891" s="322">
        <f t="shared" si="471"/>
        <v>0</v>
      </c>
      <c r="J891" s="322">
        <f t="shared" si="472"/>
        <v>0</v>
      </c>
      <c r="K891" s="322">
        <f t="shared" si="473"/>
        <v>0</v>
      </c>
    </row>
    <row r="892" spans="2:11" ht="12.75" customHeight="1" hidden="1">
      <c r="B892" s="187" t="s">
        <v>456</v>
      </c>
      <c r="C892" s="329"/>
      <c r="D892" s="185" t="s">
        <v>226</v>
      </c>
      <c r="E892" s="185" t="s">
        <v>230</v>
      </c>
      <c r="F892" s="363" t="s">
        <v>330</v>
      </c>
      <c r="G892" s="185" t="s">
        <v>460</v>
      </c>
      <c r="H892" s="185"/>
      <c r="I892" s="322">
        <f t="shared" si="471"/>
        <v>0</v>
      </c>
      <c r="J892" s="322">
        <f t="shared" si="472"/>
        <v>0</v>
      </c>
      <c r="K892" s="322">
        <f t="shared" si="473"/>
        <v>0</v>
      </c>
    </row>
    <row r="893" spans="2:11" ht="12.75" customHeight="1" hidden="1">
      <c r="B893" s="187" t="s">
        <v>273</v>
      </c>
      <c r="C893" s="329"/>
      <c r="D893" s="185" t="s">
        <v>226</v>
      </c>
      <c r="E893" s="185" t="s">
        <v>230</v>
      </c>
      <c r="F893" s="363" t="s">
        <v>330</v>
      </c>
      <c r="G893" s="185" t="s">
        <v>460</v>
      </c>
      <c r="H893" s="185" t="s">
        <v>297</v>
      </c>
      <c r="I893" s="322"/>
      <c r="J893" s="322"/>
      <c r="K893" s="322"/>
    </row>
    <row r="894" spans="2:11" ht="12.75" customHeight="1">
      <c r="B894" s="443" t="s">
        <v>492</v>
      </c>
      <c r="C894" s="329"/>
      <c r="D894" s="327" t="s">
        <v>226</v>
      </c>
      <c r="E894" s="327" t="s">
        <v>232</v>
      </c>
      <c r="F894" s="356"/>
      <c r="G894" s="185"/>
      <c r="H894" s="185"/>
      <c r="I894" s="322">
        <f>I895+I922</f>
        <v>7313.399999999999</v>
      </c>
      <c r="J894" s="322">
        <f>J895</f>
        <v>7525.799999999998</v>
      </c>
      <c r="K894" s="322">
        <f>K895+K922</f>
        <v>5736.999999999999</v>
      </c>
    </row>
    <row r="895" spans="2:11" ht="26.25" customHeight="1">
      <c r="B895" s="341" t="s">
        <v>447</v>
      </c>
      <c r="C895" s="329"/>
      <c r="D895" s="324" t="s">
        <v>226</v>
      </c>
      <c r="E895" s="324" t="s">
        <v>232</v>
      </c>
      <c r="F895" s="360" t="s">
        <v>448</v>
      </c>
      <c r="G895" s="324"/>
      <c r="H895" s="324"/>
      <c r="I895" s="316">
        <f>I903+I896+I910+I913+I916+I919</f>
        <v>7313.399999999999</v>
      </c>
      <c r="J895" s="316">
        <f>J903+J896+J910+J913+J916+J919+J922</f>
        <v>7525.799999999998</v>
      </c>
      <c r="K895" s="316">
        <f>K903+K896+K910+K913+K916+K919</f>
        <v>5736.999999999999</v>
      </c>
    </row>
    <row r="896" spans="2:11" ht="15.75" customHeight="1">
      <c r="B896" s="359" t="s">
        <v>461</v>
      </c>
      <c r="C896" s="329"/>
      <c r="D896" s="324"/>
      <c r="E896" s="324"/>
      <c r="F896" s="360"/>
      <c r="G896" s="324"/>
      <c r="H896" s="324"/>
      <c r="I896" s="322">
        <f aca="true" t="shared" si="474" ref="I896:I898">I897</f>
        <v>391.3</v>
      </c>
      <c r="J896" s="322">
        <f aca="true" t="shared" si="475" ref="J896:J898">J897</f>
        <v>677.4</v>
      </c>
      <c r="K896" s="322">
        <f aca="true" t="shared" si="476" ref="K896:K898">K897</f>
        <v>0</v>
      </c>
    </row>
    <row r="897" spans="2:11" ht="26.25" customHeight="1">
      <c r="B897" s="385" t="s">
        <v>514</v>
      </c>
      <c r="C897" s="329"/>
      <c r="D897" s="185" t="s">
        <v>226</v>
      </c>
      <c r="E897" s="185" t="s">
        <v>232</v>
      </c>
      <c r="F897" s="392" t="s">
        <v>515</v>
      </c>
      <c r="G897" s="185"/>
      <c r="H897" s="185"/>
      <c r="I897" s="322">
        <f t="shared" si="474"/>
        <v>391.3</v>
      </c>
      <c r="J897" s="322">
        <f t="shared" si="475"/>
        <v>677.4</v>
      </c>
      <c r="K897" s="322">
        <f t="shared" si="476"/>
        <v>0</v>
      </c>
    </row>
    <row r="898" spans="2:11" ht="15.75" customHeight="1">
      <c r="B898" s="331" t="s">
        <v>455</v>
      </c>
      <c r="C898" s="329"/>
      <c r="D898" s="185" t="s">
        <v>226</v>
      </c>
      <c r="E898" s="185" t="s">
        <v>232</v>
      </c>
      <c r="F898" s="392" t="s">
        <v>515</v>
      </c>
      <c r="G898" s="185" t="s">
        <v>363</v>
      </c>
      <c r="H898" s="185"/>
      <c r="I898" s="322">
        <f t="shared" si="474"/>
        <v>391.3</v>
      </c>
      <c r="J898" s="322">
        <f t="shared" si="475"/>
        <v>677.4</v>
      </c>
      <c r="K898" s="322">
        <f t="shared" si="476"/>
        <v>0</v>
      </c>
    </row>
    <row r="899" spans="2:11" ht="15.75" customHeight="1">
      <c r="B899" s="331" t="s">
        <v>456</v>
      </c>
      <c r="C899" s="329"/>
      <c r="D899" s="185" t="s">
        <v>226</v>
      </c>
      <c r="E899" s="185" t="s">
        <v>232</v>
      </c>
      <c r="F899" s="392" t="s">
        <v>515</v>
      </c>
      <c r="G899" s="185" t="s">
        <v>460</v>
      </c>
      <c r="H899" s="185"/>
      <c r="I899" s="322">
        <f>I900+I901+I902</f>
        <v>391.3</v>
      </c>
      <c r="J899" s="322">
        <f>J900+J901+J902</f>
        <v>677.4</v>
      </c>
      <c r="K899" s="322">
        <f>K900+K901+K902</f>
        <v>0</v>
      </c>
    </row>
    <row r="900" spans="2:11" ht="15.75" customHeight="1">
      <c r="B900" s="338" t="s">
        <v>273</v>
      </c>
      <c r="C900" s="329"/>
      <c r="D900" s="185" t="s">
        <v>226</v>
      </c>
      <c r="E900" s="185" t="s">
        <v>232</v>
      </c>
      <c r="F900" s="392" t="s">
        <v>515</v>
      </c>
      <c r="G900" s="185" t="s">
        <v>460</v>
      </c>
      <c r="H900" s="185" t="s">
        <v>297</v>
      </c>
      <c r="I900" s="322">
        <v>3.9</v>
      </c>
      <c r="J900" s="322">
        <v>6.8</v>
      </c>
      <c r="K900" s="322">
        <v>0</v>
      </c>
    </row>
    <row r="901" spans="2:11" ht="15.75" customHeight="1">
      <c r="B901" s="338" t="s">
        <v>274</v>
      </c>
      <c r="C901" s="329"/>
      <c r="D901" s="185" t="s">
        <v>226</v>
      </c>
      <c r="E901" s="185" t="s">
        <v>232</v>
      </c>
      <c r="F901" s="392" t="s">
        <v>515</v>
      </c>
      <c r="G901" s="185" t="s">
        <v>460</v>
      </c>
      <c r="H901" s="185" t="s">
        <v>333</v>
      </c>
      <c r="I901" s="322">
        <v>3.9</v>
      </c>
      <c r="J901" s="322">
        <v>6.7</v>
      </c>
      <c r="K901" s="322">
        <v>0</v>
      </c>
    </row>
    <row r="902" spans="2:11" ht="15.75" customHeight="1">
      <c r="B902" s="331" t="s">
        <v>275</v>
      </c>
      <c r="C902" s="329"/>
      <c r="D902" s="185" t="s">
        <v>226</v>
      </c>
      <c r="E902" s="185" t="s">
        <v>232</v>
      </c>
      <c r="F902" s="392" t="s">
        <v>515</v>
      </c>
      <c r="G902" s="185" t="s">
        <v>460</v>
      </c>
      <c r="H902" s="185" t="s">
        <v>307</v>
      </c>
      <c r="I902" s="322">
        <v>383.5</v>
      </c>
      <c r="J902" s="322">
        <v>663.9</v>
      </c>
      <c r="K902" s="322">
        <v>0</v>
      </c>
    </row>
    <row r="903" spans="2:11" ht="12.75" customHeight="1">
      <c r="B903" s="364" t="s">
        <v>493</v>
      </c>
      <c r="C903" s="329"/>
      <c r="D903" s="185" t="s">
        <v>226</v>
      </c>
      <c r="E903" s="185" t="s">
        <v>232</v>
      </c>
      <c r="F903" s="356" t="s">
        <v>494</v>
      </c>
      <c r="G903" s="185"/>
      <c r="H903" s="185"/>
      <c r="I903" s="322">
        <f aca="true" t="shared" si="477" ref="I903:I907">I904</f>
        <v>5396.2</v>
      </c>
      <c r="J903" s="322">
        <f aca="true" t="shared" si="478" ref="J903:J907">J904</f>
        <v>4311.1</v>
      </c>
      <c r="K903" s="322">
        <f aca="true" t="shared" si="479" ref="K903:K907">K904</f>
        <v>4211.1</v>
      </c>
    </row>
    <row r="904" spans="2:11" ht="15.75" customHeight="1">
      <c r="B904" s="364" t="s">
        <v>495</v>
      </c>
      <c r="C904" s="329"/>
      <c r="D904" s="185" t="s">
        <v>226</v>
      </c>
      <c r="E904" s="185" t="s">
        <v>232</v>
      </c>
      <c r="F904" s="356" t="s">
        <v>496</v>
      </c>
      <c r="G904" s="185"/>
      <c r="H904" s="185"/>
      <c r="I904" s="322">
        <f t="shared" si="477"/>
        <v>5396.2</v>
      </c>
      <c r="J904" s="322">
        <f t="shared" si="478"/>
        <v>4311.1</v>
      </c>
      <c r="K904" s="322">
        <f t="shared" si="479"/>
        <v>4211.1</v>
      </c>
    </row>
    <row r="905" spans="2:11" ht="12.75" customHeight="1">
      <c r="B905" s="331" t="s">
        <v>465</v>
      </c>
      <c r="C905" s="329"/>
      <c r="D905" s="185" t="s">
        <v>226</v>
      </c>
      <c r="E905" s="185" t="s">
        <v>232</v>
      </c>
      <c r="F905" s="93" t="s">
        <v>497</v>
      </c>
      <c r="G905" s="185"/>
      <c r="H905" s="185"/>
      <c r="I905" s="322">
        <f t="shared" si="477"/>
        <v>5396.2</v>
      </c>
      <c r="J905" s="322">
        <f t="shared" si="478"/>
        <v>4311.1</v>
      </c>
      <c r="K905" s="322">
        <f t="shared" si="479"/>
        <v>4211.1</v>
      </c>
    </row>
    <row r="906" spans="2:11" ht="14.25" customHeight="1">
      <c r="B906" s="331" t="s">
        <v>455</v>
      </c>
      <c r="C906" s="329"/>
      <c r="D906" s="185" t="s">
        <v>226</v>
      </c>
      <c r="E906" s="185" t="s">
        <v>232</v>
      </c>
      <c r="F906" s="93" t="s">
        <v>497</v>
      </c>
      <c r="G906" s="185" t="s">
        <v>363</v>
      </c>
      <c r="H906" s="185"/>
      <c r="I906" s="322">
        <f t="shared" si="477"/>
        <v>5396.2</v>
      </c>
      <c r="J906" s="322">
        <f t="shared" si="478"/>
        <v>4311.1</v>
      </c>
      <c r="K906" s="322">
        <f t="shared" si="479"/>
        <v>4211.1</v>
      </c>
    </row>
    <row r="907" spans="2:11" ht="12.75" customHeight="1">
      <c r="B907" s="331" t="s">
        <v>456</v>
      </c>
      <c r="C907" s="329"/>
      <c r="D907" s="185" t="s">
        <v>226</v>
      </c>
      <c r="E907" s="185" t="s">
        <v>232</v>
      </c>
      <c r="F907" s="93" t="s">
        <v>497</v>
      </c>
      <c r="G907" s="185" t="s">
        <v>460</v>
      </c>
      <c r="H907" s="185"/>
      <c r="I907" s="322">
        <f t="shared" si="477"/>
        <v>5396.2</v>
      </c>
      <c r="J907" s="322">
        <f t="shared" si="478"/>
        <v>4311.1</v>
      </c>
      <c r="K907" s="322">
        <f t="shared" si="479"/>
        <v>4211.1</v>
      </c>
    </row>
    <row r="908" spans="2:11" ht="14.25" customHeight="1">
      <c r="B908" s="331" t="s">
        <v>273</v>
      </c>
      <c r="C908" s="329"/>
      <c r="D908" s="185" t="s">
        <v>226</v>
      </c>
      <c r="E908" s="185" t="s">
        <v>232</v>
      </c>
      <c r="F908" s="93" t="s">
        <v>497</v>
      </c>
      <c r="G908" s="185" t="s">
        <v>460</v>
      </c>
      <c r="H908" s="185" t="s">
        <v>297</v>
      </c>
      <c r="I908" s="322">
        <v>5396.2</v>
      </c>
      <c r="J908" s="322">
        <v>4311.1</v>
      </c>
      <c r="K908" s="322">
        <v>4211.1</v>
      </c>
    </row>
    <row r="909" spans="2:11" ht="28.5" customHeight="1">
      <c r="B909" s="385" t="s">
        <v>498</v>
      </c>
      <c r="C909" s="329"/>
      <c r="D909" s="185" t="s">
        <v>226</v>
      </c>
      <c r="E909" s="185" t="s">
        <v>232</v>
      </c>
      <c r="F909" s="93" t="s">
        <v>499</v>
      </c>
      <c r="G909" s="185" t="s">
        <v>363</v>
      </c>
      <c r="H909" s="185"/>
      <c r="I909" s="322">
        <v>1494.7</v>
      </c>
      <c r="J909" s="322">
        <v>1494.7</v>
      </c>
      <c r="K909" s="322">
        <v>1494.7</v>
      </c>
    </row>
    <row r="910" spans="2:11" ht="14.25" customHeight="1">
      <c r="B910" s="331" t="s">
        <v>455</v>
      </c>
      <c r="C910" s="329"/>
      <c r="D910" s="185" t="s">
        <v>226</v>
      </c>
      <c r="E910" s="185" t="s">
        <v>232</v>
      </c>
      <c r="F910" s="93" t="s">
        <v>499</v>
      </c>
      <c r="G910" s="185" t="s">
        <v>363</v>
      </c>
      <c r="H910" s="185"/>
      <c r="I910" s="322">
        <f aca="true" t="shared" si="480" ref="I910:I911">I911</f>
        <v>1494.7</v>
      </c>
      <c r="J910" s="322">
        <f aca="true" t="shared" si="481" ref="J910:J911">J911</f>
        <v>1494.7</v>
      </c>
      <c r="K910" s="322">
        <f aca="true" t="shared" si="482" ref="K910:K911">K911</f>
        <v>1494.7</v>
      </c>
    </row>
    <row r="911" spans="2:11" ht="14.25" customHeight="1">
      <c r="B911" s="331" t="s">
        <v>456</v>
      </c>
      <c r="C911" s="329"/>
      <c r="D911" s="185" t="s">
        <v>226</v>
      </c>
      <c r="E911" s="185" t="s">
        <v>232</v>
      </c>
      <c r="F911" s="93" t="s">
        <v>499</v>
      </c>
      <c r="G911" s="185" t="s">
        <v>460</v>
      </c>
      <c r="H911" s="185"/>
      <c r="I911" s="322">
        <f t="shared" si="480"/>
        <v>1494.7</v>
      </c>
      <c r="J911" s="322">
        <f t="shared" si="481"/>
        <v>1494.7</v>
      </c>
      <c r="K911" s="322">
        <f t="shared" si="482"/>
        <v>1494.7</v>
      </c>
    </row>
    <row r="912" spans="2:11" ht="14.25" customHeight="1">
      <c r="B912" s="331" t="s">
        <v>273</v>
      </c>
      <c r="C912" s="329"/>
      <c r="D912" s="185" t="s">
        <v>226</v>
      </c>
      <c r="E912" s="185" t="s">
        <v>232</v>
      </c>
      <c r="F912" s="93" t="s">
        <v>499</v>
      </c>
      <c r="G912" s="185" t="s">
        <v>460</v>
      </c>
      <c r="H912" s="185" t="s">
        <v>297</v>
      </c>
      <c r="I912" s="322">
        <v>1494.7</v>
      </c>
      <c r="J912" s="322">
        <v>1494.7</v>
      </c>
      <c r="K912" s="322">
        <v>1494.7</v>
      </c>
    </row>
    <row r="913" spans="2:11" ht="14.25" customHeight="1">
      <c r="B913" s="331" t="s">
        <v>500</v>
      </c>
      <c r="C913" s="329"/>
      <c r="D913" s="185" t="s">
        <v>226</v>
      </c>
      <c r="E913" s="185" t="s">
        <v>232</v>
      </c>
      <c r="F913" s="93" t="s">
        <v>499</v>
      </c>
      <c r="G913" s="185" t="s">
        <v>363</v>
      </c>
      <c r="H913" s="185"/>
      <c r="I913" s="322">
        <f aca="true" t="shared" si="483" ref="I913:I914">I914</f>
        <v>10.4</v>
      </c>
      <c r="J913" s="322">
        <f aca="true" t="shared" si="484" ref="J913:J914">J914</f>
        <v>10.4</v>
      </c>
      <c r="K913" s="322">
        <f aca="true" t="shared" si="485" ref="K913:K914">K914</f>
        <v>10.4</v>
      </c>
    </row>
    <row r="914" spans="2:11" ht="14.25" customHeight="1">
      <c r="B914" s="331" t="s">
        <v>501</v>
      </c>
      <c r="C914" s="329"/>
      <c r="D914" s="185" t="s">
        <v>226</v>
      </c>
      <c r="E914" s="185" t="s">
        <v>232</v>
      </c>
      <c r="F914" s="93" t="s">
        <v>499</v>
      </c>
      <c r="G914" s="185" t="s">
        <v>502</v>
      </c>
      <c r="H914" s="185"/>
      <c r="I914" s="322">
        <f t="shared" si="483"/>
        <v>10.4</v>
      </c>
      <c r="J914" s="322">
        <f t="shared" si="484"/>
        <v>10.4</v>
      </c>
      <c r="K914" s="322">
        <f t="shared" si="485"/>
        <v>10.4</v>
      </c>
    </row>
    <row r="915" spans="2:11" ht="14.25" customHeight="1">
      <c r="B915" s="331" t="s">
        <v>273</v>
      </c>
      <c r="C915" s="329"/>
      <c r="D915" s="185" t="s">
        <v>226</v>
      </c>
      <c r="E915" s="185" t="s">
        <v>232</v>
      </c>
      <c r="F915" s="93" t="s">
        <v>499</v>
      </c>
      <c r="G915" s="185" t="s">
        <v>502</v>
      </c>
      <c r="H915" s="185" t="s">
        <v>297</v>
      </c>
      <c r="I915" s="322">
        <v>10.4</v>
      </c>
      <c r="J915" s="322">
        <v>10.4</v>
      </c>
      <c r="K915" s="322">
        <v>10.4</v>
      </c>
    </row>
    <row r="916" spans="2:11" ht="14.25" customHeight="1">
      <c r="B916" s="331" t="s">
        <v>503</v>
      </c>
      <c r="C916" s="329"/>
      <c r="D916" s="185" t="s">
        <v>226</v>
      </c>
      <c r="E916" s="185" t="s">
        <v>232</v>
      </c>
      <c r="F916" s="93" t="s">
        <v>499</v>
      </c>
      <c r="G916" s="185" t="s">
        <v>363</v>
      </c>
      <c r="H916" s="185"/>
      <c r="I916" s="322">
        <f aca="true" t="shared" si="486" ref="I916:I917">I917</f>
        <v>10.4</v>
      </c>
      <c r="J916" s="322">
        <f aca="true" t="shared" si="487" ref="J916:J917">J917</f>
        <v>10.4</v>
      </c>
      <c r="K916" s="322">
        <f aca="true" t="shared" si="488" ref="K916:K917">K917</f>
        <v>10.4</v>
      </c>
    </row>
    <row r="917" spans="2:11" ht="41.25" customHeight="1">
      <c r="B917" s="331" t="s">
        <v>504</v>
      </c>
      <c r="C917" s="329"/>
      <c r="D917" s="185" t="s">
        <v>226</v>
      </c>
      <c r="E917" s="185" t="s">
        <v>232</v>
      </c>
      <c r="F917" s="93" t="s">
        <v>499</v>
      </c>
      <c r="G917" s="185" t="s">
        <v>505</v>
      </c>
      <c r="H917" s="185"/>
      <c r="I917" s="322">
        <f t="shared" si="486"/>
        <v>10.4</v>
      </c>
      <c r="J917" s="322">
        <f t="shared" si="487"/>
        <v>10.4</v>
      </c>
      <c r="K917" s="322">
        <f t="shared" si="488"/>
        <v>10.4</v>
      </c>
    </row>
    <row r="918" spans="2:11" ht="15.75" customHeight="1">
      <c r="B918" s="187" t="s">
        <v>273</v>
      </c>
      <c r="C918" s="329"/>
      <c r="D918" s="185" t="s">
        <v>226</v>
      </c>
      <c r="E918" s="185" t="s">
        <v>232</v>
      </c>
      <c r="F918" s="93" t="s">
        <v>499</v>
      </c>
      <c r="G918" s="185" t="s">
        <v>505</v>
      </c>
      <c r="H918" s="185" t="s">
        <v>297</v>
      </c>
      <c r="I918" s="322">
        <v>10.4</v>
      </c>
      <c r="J918" s="322">
        <v>10.4</v>
      </c>
      <c r="K918" s="322">
        <v>10.4</v>
      </c>
    </row>
    <row r="919" spans="2:11" ht="14.25" customHeight="1">
      <c r="B919" s="187" t="s">
        <v>293</v>
      </c>
      <c r="C919" s="329"/>
      <c r="D919" s="185" t="s">
        <v>226</v>
      </c>
      <c r="E919" s="185" t="s">
        <v>232</v>
      </c>
      <c r="F919" s="93" t="s">
        <v>499</v>
      </c>
      <c r="G919" s="185" t="s">
        <v>294</v>
      </c>
      <c r="H919" s="185"/>
      <c r="I919" s="322">
        <f aca="true" t="shared" si="489" ref="I919:I920">I920</f>
        <v>10.4</v>
      </c>
      <c r="J919" s="322">
        <f aca="true" t="shared" si="490" ref="J919:J920">J920</f>
        <v>10.4</v>
      </c>
      <c r="K919" s="322">
        <f aca="true" t="shared" si="491" ref="K919:K920">K920</f>
        <v>10.4</v>
      </c>
    </row>
    <row r="920" spans="2:11" ht="51.75" customHeight="1">
      <c r="B920" s="331" t="s">
        <v>400</v>
      </c>
      <c r="C920" s="329"/>
      <c r="D920" s="185" t="s">
        <v>226</v>
      </c>
      <c r="E920" s="185" t="s">
        <v>232</v>
      </c>
      <c r="F920" s="93" t="s">
        <v>499</v>
      </c>
      <c r="G920" s="185" t="s">
        <v>401</v>
      </c>
      <c r="H920" s="185"/>
      <c r="I920" s="322">
        <f t="shared" si="489"/>
        <v>10.4</v>
      </c>
      <c r="J920" s="322">
        <f t="shared" si="490"/>
        <v>10.4</v>
      </c>
      <c r="K920" s="322">
        <f t="shared" si="491"/>
        <v>10.4</v>
      </c>
    </row>
    <row r="921" spans="2:11" ht="14.25" customHeight="1">
      <c r="B921" s="187" t="s">
        <v>273</v>
      </c>
      <c r="C921" s="329"/>
      <c r="D921" s="185" t="s">
        <v>226</v>
      </c>
      <c r="E921" s="185" t="s">
        <v>232</v>
      </c>
      <c r="F921" s="93" t="s">
        <v>499</v>
      </c>
      <c r="G921" s="185" t="s">
        <v>401</v>
      </c>
      <c r="H921" s="185" t="s">
        <v>297</v>
      </c>
      <c r="I921" s="322">
        <v>10.4</v>
      </c>
      <c r="J921" s="322">
        <v>10.4</v>
      </c>
      <c r="K921" s="322">
        <v>10.4</v>
      </c>
    </row>
    <row r="922" spans="2:11" ht="27.75" customHeight="1">
      <c r="B922" s="385" t="s">
        <v>514</v>
      </c>
      <c r="C922" s="329"/>
      <c r="D922" s="185" t="s">
        <v>226</v>
      </c>
      <c r="E922" s="185" t="s">
        <v>232</v>
      </c>
      <c r="F922" s="392" t="s">
        <v>516</v>
      </c>
      <c r="G922" s="185"/>
      <c r="H922" s="185"/>
      <c r="I922" s="322">
        <f aca="true" t="shared" si="492" ref="I922:I923">I923</f>
        <v>0</v>
      </c>
      <c r="J922" s="322">
        <f aca="true" t="shared" si="493" ref="J922:J923">J923</f>
        <v>1011.4</v>
      </c>
      <c r="K922" s="322">
        <f aca="true" t="shared" si="494" ref="K922:K923">K923</f>
        <v>0</v>
      </c>
    </row>
    <row r="923" spans="2:11" ht="14.25" customHeight="1">
      <c r="B923" s="187" t="s">
        <v>455</v>
      </c>
      <c r="C923" s="329"/>
      <c r="D923" s="185" t="s">
        <v>226</v>
      </c>
      <c r="E923" s="185" t="s">
        <v>232</v>
      </c>
      <c r="F923" s="392" t="s">
        <v>516</v>
      </c>
      <c r="G923" s="185" t="s">
        <v>363</v>
      </c>
      <c r="H923" s="185"/>
      <c r="I923" s="322">
        <f t="shared" si="492"/>
        <v>0</v>
      </c>
      <c r="J923" s="322">
        <f t="shared" si="493"/>
        <v>1011.4</v>
      </c>
      <c r="K923" s="322">
        <f t="shared" si="494"/>
        <v>0</v>
      </c>
    </row>
    <row r="924" spans="2:11" ht="14.25" customHeight="1">
      <c r="B924" s="187" t="s">
        <v>456</v>
      </c>
      <c r="C924" s="329"/>
      <c r="D924" s="185" t="s">
        <v>226</v>
      </c>
      <c r="E924" s="185" t="s">
        <v>232</v>
      </c>
      <c r="F924" s="392" t="s">
        <v>516</v>
      </c>
      <c r="G924" s="185" t="s">
        <v>460</v>
      </c>
      <c r="H924" s="185"/>
      <c r="I924" s="322">
        <f>I925+I926+I927</f>
        <v>0</v>
      </c>
      <c r="J924" s="322">
        <f>J925+J926+J927</f>
        <v>1011.4</v>
      </c>
      <c r="K924" s="322">
        <f>K925+K926+K927</f>
        <v>0</v>
      </c>
    </row>
    <row r="925" spans="2:11" ht="14.25" customHeight="1">
      <c r="B925" s="359" t="s">
        <v>273</v>
      </c>
      <c r="C925" s="329"/>
      <c r="D925" s="185" t="s">
        <v>226</v>
      </c>
      <c r="E925" s="185" t="s">
        <v>232</v>
      </c>
      <c r="F925" s="392" t="s">
        <v>516</v>
      </c>
      <c r="G925" s="185" t="s">
        <v>460</v>
      </c>
      <c r="H925" s="185" t="s">
        <v>297</v>
      </c>
      <c r="I925" s="322">
        <v>0</v>
      </c>
      <c r="J925" s="322">
        <v>10.1</v>
      </c>
      <c r="K925" s="322">
        <v>0</v>
      </c>
    </row>
    <row r="926" spans="2:11" ht="14.25" customHeight="1">
      <c r="B926" s="359" t="s">
        <v>274</v>
      </c>
      <c r="C926" s="329"/>
      <c r="D926" s="185" t="s">
        <v>226</v>
      </c>
      <c r="E926" s="185" t="s">
        <v>232</v>
      </c>
      <c r="F926" s="392" t="s">
        <v>516</v>
      </c>
      <c r="G926" s="185" t="s">
        <v>460</v>
      </c>
      <c r="H926" s="185" t="s">
        <v>333</v>
      </c>
      <c r="I926" s="322">
        <v>0</v>
      </c>
      <c r="J926" s="322">
        <v>10</v>
      </c>
      <c r="K926" s="322">
        <v>0</v>
      </c>
    </row>
    <row r="927" spans="2:11" ht="14.25" customHeight="1">
      <c r="B927" s="187" t="s">
        <v>275</v>
      </c>
      <c r="C927" s="329"/>
      <c r="D927" s="185" t="s">
        <v>226</v>
      </c>
      <c r="E927" s="185" t="s">
        <v>232</v>
      </c>
      <c r="F927" s="392" t="s">
        <v>516</v>
      </c>
      <c r="G927" s="185" t="s">
        <v>460</v>
      </c>
      <c r="H927" s="185" t="s">
        <v>307</v>
      </c>
      <c r="I927" s="322">
        <v>0</v>
      </c>
      <c r="J927" s="322">
        <v>991.3</v>
      </c>
      <c r="K927" s="322">
        <v>0</v>
      </c>
    </row>
    <row r="928" spans="2:11" ht="14.25" customHeight="1" hidden="1">
      <c r="B928" s="187"/>
      <c r="C928" s="329"/>
      <c r="D928" s="185"/>
      <c r="E928" s="185"/>
      <c r="F928" s="93"/>
      <c r="G928" s="185"/>
      <c r="H928" s="185"/>
      <c r="I928" s="203"/>
      <c r="J928" s="203"/>
      <c r="K928" s="203"/>
    </row>
    <row r="929" spans="2:11" ht="14.25" customHeight="1" hidden="1">
      <c r="B929" s="187"/>
      <c r="C929" s="329"/>
      <c r="D929" s="185"/>
      <c r="E929" s="185"/>
      <c r="F929" s="93"/>
      <c r="G929" s="185"/>
      <c r="H929" s="185"/>
      <c r="I929" s="203"/>
      <c r="J929" s="203"/>
      <c r="K929" s="203"/>
    </row>
    <row r="930" spans="2:11" ht="12.75" customHeight="1">
      <c r="B930" s="340" t="s">
        <v>233</v>
      </c>
      <c r="C930" s="321"/>
      <c r="D930" s="327" t="s">
        <v>226</v>
      </c>
      <c r="E930" s="327" t="s">
        <v>234</v>
      </c>
      <c r="F930" s="185"/>
      <c r="G930" s="185"/>
      <c r="H930" s="185"/>
      <c r="I930" s="322">
        <f>I931+I937+I943</f>
        <v>591.2</v>
      </c>
      <c r="J930" s="322">
        <f>J931+J937+J943</f>
        <v>498.2</v>
      </c>
      <c r="K930" s="322">
        <f>K931+K937+K943</f>
        <v>498.2</v>
      </c>
    </row>
    <row r="931" spans="2:11" ht="12.75" customHeight="1">
      <c r="B931" s="444" t="s">
        <v>519</v>
      </c>
      <c r="C931" s="321"/>
      <c r="D931" s="185" t="s">
        <v>226</v>
      </c>
      <c r="E931" s="185" t="s">
        <v>234</v>
      </c>
      <c r="F931" s="186" t="s">
        <v>448</v>
      </c>
      <c r="G931" s="202"/>
      <c r="H931" s="202"/>
      <c r="I931" s="322">
        <f aca="true" t="shared" si="495" ref="I931:I935">I932</f>
        <v>432.7</v>
      </c>
      <c r="J931" s="322">
        <f aca="true" t="shared" si="496" ref="J931:J935">J932</f>
        <v>478.2</v>
      </c>
      <c r="K931" s="322">
        <f aca="true" t="shared" si="497" ref="K931:K935">K932</f>
        <v>478.2</v>
      </c>
    </row>
    <row r="932" spans="2:11" ht="14.25" customHeight="1">
      <c r="B932" s="364" t="s">
        <v>520</v>
      </c>
      <c r="C932" s="329"/>
      <c r="D932" s="185" t="s">
        <v>226</v>
      </c>
      <c r="E932" s="185" t="s">
        <v>234</v>
      </c>
      <c r="F932" s="186" t="s">
        <v>521</v>
      </c>
      <c r="G932" s="202"/>
      <c r="H932" s="202"/>
      <c r="I932" s="322">
        <f t="shared" si="495"/>
        <v>432.7</v>
      </c>
      <c r="J932" s="322">
        <f t="shared" si="496"/>
        <v>478.2</v>
      </c>
      <c r="K932" s="322">
        <f t="shared" si="497"/>
        <v>478.2</v>
      </c>
    </row>
    <row r="933" spans="2:11" ht="14.25" customHeight="1">
      <c r="B933" s="330" t="s">
        <v>522</v>
      </c>
      <c r="C933" s="329"/>
      <c r="D933" s="185" t="s">
        <v>226</v>
      </c>
      <c r="E933" s="185" t="s">
        <v>234</v>
      </c>
      <c r="F933" s="186" t="s">
        <v>521</v>
      </c>
      <c r="G933" s="202"/>
      <c r="H933" s="202"/>
      <c r="I933" s="322">
        <f t="shared" si="495"/>
        <v>432.7</v>
      </c>
      <c r="J933" s="322">
        <f t="shared" si="496"/>
        <v>478.2</v>
      </c>
      <c r="K933" s="322">
        <f t="shared" si="497"/>
        <v>478.2</v>
      </c>
    </row>
    <row r="934" spans="2:11" ht="12.75" customHeight="1">
      <c r="B934" s="187" t="s">
        <v>455</v>
      </c>
      <c r="C934" s="329"/>
      <c r="D934" s="185" t="s">
        <v>226</v>
      </c>
      <c r="E934" s="185" t="s">
        <v>234</v>
      </c>
      <c r="F934" s="186" t="s">
        <v>521</v>
      </c>
      <c r="G934" s="185" t="s">
        <v>363</v>
      </c>
      <c r="H934" s="185"/>
      <c r="I934" s="322">
        <f t="shared" si="495"/>
        <v>432.7</v>
      </c>
      <c r="J934" s="322">
        <f t="shared" si="496"/>
        <v>478.2</v>
      </c>
      <c r="K934" s="322">
        <f t="shared" si="497"/>
        <v>478.2</v>
      </c>
    </row>
    <row r="935" spans="2:11" ht="12.75" customHeight="1">
      <c r="B935" s="187" t="s">
        <v>456</v>
      </c>
      <c r="C935" s="329"/>
      <c r="D935" s="185" t="s">
        <v>226</v>
      </c>
      <c r="E935" s="185" t="s">
        <v>234</v>
      </c>
      <c r="F935" s="186" t="s">
        <v>521</v>
      </c>
      <c r="G935" s="185">
        <v>610</v>
      </c>
      <c r="H935" s="185"/>
      <c r="I935" s="322">
        <f t="shared" si="495"/>
        <v>432.7</v>
      </c>
      <c r="J935" s="322">
        <f t="shared" si="496"/>
        <v>478.2</v>
      </c>
      <c r="K935" s="322">
        <f t="shared" si="497"/>
        <v>478.2</v>
      </c>
    </row>
    <row r="936" spans="2:11" ht="12.75" customHeight="1">
      <c r="B936" s="187" t="s">
        <v>273</v>
      </c>
      <c r="C936" s="329"/>
      <c r="D936" s="185" t="s">
        <v>226</v>
      </c>
      <c r="E936" s="185" t="s">
        <v>234</v>
      </c>
      <c r="F936" s="186" t="s">
        <v>521</v>
      </c>
      <c r="G936" s="185">
        <v>610</v>
      </c>
      <c r="H936" s="185">
        <v>2</v>
      </c>
      <c r="I936" s="322">
        <v>432.7</v>
      </c>
      <c r="J936" s="322">
        <v>478.2</v>
      </c>
      <c r="K936" s="322">
        <v>478.2</v>
      </c>
    </row>
    <row r="937" spans="2:11" ht="27.75" customHeight="1">
      <c r="B937" s="445" t="s">
        <v>523</v>
      </c>
      <c r="C937" s="329"/>
      <c r="D937" s="185" t="s">
        <v>226</v>
      </c>
      <c r="E937" s="185" t="s">
        <v>234</v>
      </c>
      <c r="F937" s="186" t="s">
        <v>524</v>
      </c>
      <c r="G937" s="185"/>
      <c r="H937" s="185"/>
      <c r="I937" s="322">
        <f aca="true" t="shared" si="498" ref="I937:I939">I938</f>
        <v>138.5</v>
      </c>
      <c r="J937" s="322">
        <f aca="true" t="shared" si="499" ref="J937:J939">J938</f>
        <v>0</v>
      </c>
      <c r="K937" s="322">
        <f aca="true" t="shared" si="500" ref="K937:K939">K938</f>
        <v>0</v>
      </c>
    </row>
    <row r="938" spans="2:11" ht="15.75" customHeight="1">
      <c r="B938" s="446" t="s">
        <v>525</v>
      </c>
      <c r="C938" s="329"/>
      <c r="D938" s="185" t="s">
        <v>226</v>
      </c>
      <c r="E938" s="185" t="s">
        <v>234</v>
      </c>
      <c r="F938" s="186" t="s">
        <v>524</v>
      </c>
      <c r="G938" s="185"/>
      <c r="H938" s="185"/>
      <c r="I938" s="322">
        <f t="shared" si="498"/>
        <v>138.5</v>
      </c>
      <c r="J938" s="322">
        <f t="shared" si="499"/>
        <v>0</v>
      </c>
      <c r="K938" s="322">
        <f t="shared" si="500"/>
        <v>0</v>
      </c>
    </row>
    <row r="939" spans="2:11" ht="12.75" customHeight="1">
      <c r="B939" s="187" t="s">
        <v>455</v>
      </c>
      <c r="C939" s="329"/>
      <c r="D939" s="185" t="s">
        <v>226</v>
      </c>
      <c r="E939" s="185" t="s">
        <v>234</v>
      </c>
      <c r="F939" s="186" t="s">
        <v>524</v>
      </c>
      <c r="G939" s="185" t="s">
        <v>363</v>
      </c>
      <c r="H939" s="185"/>
      <c r="I939" s="322">
        <f t="shared" si="498"/>
        <v>138.5</v>
      </c>
      <c r="J939" s="322">
        <f t="shared" si="499"/>
        <v>0</v>
      </c>
      <c r="K939" s="322">
        <f t="shared" si="500"/>
        <v>0</v>
      </c>
    </row>
    <row r="940" spans="2:11" ht="12.75" customHeight="1">
      <c r="B940" s="187" t="s">
        <v>456</v>
      </c>
      <c r="C940" s="329"/>
      <c r="D940" s="185" t="s">
        <v>226</v>
      </c>
      <c r="E940" s="185" t="s">
        <v>234</v>
      </c>
      <c r="F940" s="186" t="s">
        <v>524</v>
      </c>
      <c r="G940" s="185">
        <v>610</v>
      </c>
      <c r="H940" s="185"/>
      <c r="I940" s="322">
        <f>I941+I942</f>
        <v>138.5</v>
      </c>
      <c r="J940" s="322">
        <f>J941+J942</f>
        <v>0</v>
      </c>
      <c r="K940" s="322">
        <f>K941+K942</f>
        <v>0</v>
      </c>
    </row>
    <row r="941" spans="2:11" ht="12.75" customHeight="1">
      <c r="B941" s="187" t="s">
        <v>273</v>
      </c>
      <c r="C941" s="329"/>
      <c r="D941" s="185" t="s">
        <v>226</v>
      </c>
      <c r="E941" s="185" t="s">
        <v>234</v>
      </c>
      <c r="F941" s="186" t="s">
        <v>524</v>
      </c>
      <c r="G941" s="185">
        <v>610</v>
      </c>
      <c r="H941" s="185" t="s">
        <v>297</v>
      </c>
      <c r="I941" s="322">
        <v>138.5</v>
      </c>
      <c r="J941" s="322"/>
      <c r="K941" s="322"/>
    </row>
    <row r="942" spans="2:11" ht="12.75" customHeight="1">
      <c r="B942" s="187" t="s">
        <v>274</v>
      </c>
      <c r="C942" s="329"/>
      <c r="D942" s="185" t="s">
        <v>226</v>
      </c>
      <c r="E942" s="185" t="s">
        <v>234</v>
      </c>
      <c r="F942" s="186" t="s">
        <v>524</v>
      </c>
      <c r="G942" s="185">
        <v>610</v>
      </c>
      <c r="H942" s="185" t="s">
        <v>333</v>
      </c>
      <c r="I942" s="322">
        <v>0</v>
      </c>
      <c r="J942" s="322">
        <v>0</v>
      </c>
      <c r="K942" s="322">
        <v>0</v>
      </c>
    </row>
    <row r="943" spans="2:11" ht="26.25" customHeight="1">
      <c r="B943" s="413" t="s">
        <v>634</v>
      </c>
      <c r="C943" s="329"/>
      <c r="D943" s="185" t="s">
        <v>226</v>
      </c>
      <c r="E943" s="185" t="s">
        <v>234</v>
      </c>
      <c r="F943" s="186" t="s">
        <v>527</v>
      </c>
      <c r="G943" s="185"/>
      <c r="H943" s="185"/>
      <c r="I943" s="322">
        <f aca="true" t="shared" si="501" ref="I943:I946">I944</f>
        <v>20</v>
      </c>
      <c r="J943" s="322">
        <f aca="true" t="shared" si="502" ref="J943:J946">J944</f>
        <v>20</v>
      </c>
      <c r="K943" s="322">
        <f aca="true" t="shared" si="503" ref="K943:K946">K944</f>
        <v>20</v>
      </c>
    </row>
    <row r="944" spans="2:11" ht="12.75" customHeight="1">
      <c r="B944" s="187" t="s">
        <v>528</v>
      </c>
      <c r="C944" s="329"/>
      <c r="D944" s="185" t="s">
        <v>226</v>
      </c>
      <c r="E944" s="185" t="s">
        <v>234</v>
      </c>
      <c r="F944" s="186" t="s">
        <v>529</v>
      </c>
      <c r="G944" s="185"/>
      <c r="H944" s="185"/>
      <c r="I944" s="322">
        <f t="shared" si="501"/>
        <v>20</v>
      </c>
      <c r="J944" s="322">
        <f t="shared" si="502"/>
        <v>20</v>
      </c>
      <c r="K944" s="322">
        <f t="shared" si="503"/>
        <v>20</v>
      </c>
    </row>
    <row r="945" spans="2:11" ht="12.75" customHeight="1">
      <c r="B945" s="184" t="s">
        <v>289</v>
      </c>
      <c r="C945" s="329"/>
      <c r="D945" s="185" t="s">
        <v>226</v>
      </c>
      <c r="E945" s="185" t="s">
        <v>234</v>
      </c>
      <c r="F945" s="186" t="s">
        <v>529</v>
      </c>
      <c r="G945" s="185" t="s">
        <v>290</v>
      </c>
      <c r="H945" s="185"/>
      <c r="I945" s="322">
        <f t="shared" si="501"/>
        <v>20</v>
      </c>
      <c r="J945" s="322">
        <f t="shared" si="502"/>
        <v>20</v>
      </c>
      <c r="K945" s="322">
        <f t="shared" si="503"/>
        <v>20</v>
      </c>
    </row>
    <row r="946" spans="2:11" ht="12.75" customHeight="1">
      <c r="B946" s="184" t="s">
        <v>291</v>
      </c>
      <c r="C946" s="329"/>
      <c r="D946" s="185" t="s">
        <v>226</v>
      </c>
      <c r="E946" s="185" t="s">
        <v>234</v>
      </c>
      <c r="F946" s="186" t="s">
        <v>529</v>
      </c>
      <c r="G946" s="185" t="s">
        <v>292</v>
      </c>
      <c r="H946" s="185"/>
      <c r="I946" s="322">
        <f t="shared" si="501"/>
        <v>20</v>
      </c>
      <c r="J946" s="322">
        <f t="shared" si="502"/>
        <v>20</v>
      </c>
      <c r="K946" s="322">
        <f t="shared" si="503"/>
        <v>20</v>
      </c>
    </row>
    <row r="947" spans="2:11" ht="12.75" customHeight="1">
      <c r="B947" s="187" t="s">
        <v>273</v>
      </c>
      <c r="C947" s="329"/>
      <c r="D947" s="185" t="s">
        <v>226</v>
      </c>
      <c r="E947" s="185" t="s">
        <v>234</v>
      </c>
      <c r="F947" s="186" t="s">
        <v>529</v>
      </c>
      <c r="G947" s="185" t="s">
        <v>292</v>
      </c>
      <c r="H947" s="185">
        <v>2</v>
      </c>
      <c r="I947" s="322">
        <v>20</v>
      </c>
      <c r="J947" s="322">
        <v>20</v>
      </c>
      <c r="K947" s="322">
        <v>20</v>
      </c>
    </row>
    <row r="948" spans="2:11" ht="14.25" customHeight="1">
      <c r="B948" s="340" t="s">
        <v>235</v>
      </c>
      <c r="C948" s="321"/>
      <c r="D948" s="327" t="s">
        <v>226</v>
      </c>
      <c r="E948" s="327" t="s">
        <v>236</v>
      </c>
      <c r="F948" s="186"/>
      <c r="G948" s="202"/>
      <c r="H948" s="202"/>
      <c r="I948" s="322">
        <f>I949+I961</f>
        <v>5000.9</v>
      </c>
      <c r="J948" s="322">
        <f>J949+J961</f>
        <v>3853</v>
      </c>
      <c r="K948" s="322">
        <f>K949+K961</f>
        <v>4253</v>
      </c>
    </row>
    <row r="949" spans="2:11" ht="12.75" customHeight="1">
      <c r="B949" s="444" t="s">
        <v>519</v>
      </c>
      <c r="C949" s="329"/>
      <c r="D949" s="185" t="s">
        <v>226</v>
      </c>
      <c r="E949" s="185" t="s">
        <v>236</v>
      </c>
      <c r="F949" s="186" t="s">
        <v>448</v>
      </c>
      <c r="G949" s="202"/>
      <c r="H949" s="202"/>
      <c r="I949" s="322">
        <f aca="true" t="shared" si="504" ref="I949:I950">I950</f>
        <v>1456.8999999999999</v>
      </c>
      <c r="J949" s="322">
        <f aca="true" t="shared" si="505" ref="J949:J950">J950</f>
        <v>1213.6</v>
      </c>
      <c r="K949" s="322">
        <f aca="true" t="shared" si="506" ref="K949:K950">K950</f>
        <v>1413.6</v>
      </c>
    </row>
    <row r="950" spans="2:11" ht="14.25" customHeight="1">
      <c r="B950" s="447" t="s">
        <v>461</v>
      </c>
      <c r="C950" s="329"/>
      <c r="D950" s="185" t="s">
        <v>226</v>
      </c>
      <c r="E950" s="185" t="s">
        <v>236</v>
      </c>
      <c r="F950" s="186" t="s">
        <v>530</v>
      </c>
      <c r="G950" s="202"/>
      <c r="H950" s="202"/>
      <c r="I950" s="322">
        <f t="shared" si="504"/>
        <v>1456.8999999999999</v>
      </c>
      <c r="J950" s="322">
        <f t="shared" si="505"/>
        <v>1213.6</v>
      </c>
      <c r="K950" s="322">
        <f t="shared" si="506"/>
        <v>1413.6</v>
      </c>
    </row>
    <row r="951" spans="2:11" ht="26.25" customHeight="1">
      <c r="B951" s="331" t="s">
        <v>531</v>
      </c>
      <c r="C951" s="335"/>
      <c r="D951" s="185" t="s">
        <v>226</v>
      </c>
      <c r="E951" s="185" t="s">
        <v>236</v>
      </c>
      <c r="F951" s="186" t="s">
        <v>530</v>
      </c>
      <c r="G951" s="202"/>
      <c r="H951" s="202"/>
      <c r="I951" s="322">
        <f>I952+I955+I958</f>
        <v>1456.8999999999999</v>
      </c>
      <c r="J951" s="322">
        <f>J952+J955+J958</f>
        <v>1213.6</v>
      </c>
      <c r="K951" s="322">
        <f>K952+K955+K958</f>
        <v>1413.6</v>
      </c>
    </row>
    <row r="952" spans="2:11" ht="40.5" customHeight="1">
      <c r="B952" s="331" t="s">
        <v>281</v>
      </c>
      <c r="C952" s="329"/>
      <c r="D952" s="185" t="s">
        <v>226</v>
      </c>
      <c r="E952" s="185" t="s">
        <v>236</v>
      </c>
      <c r="F952" s="186" t="s">
        <v>530</v>
      </c>
      <c r="G952" s="185" t="s">
        <v>282</v>
      </c>
      <c r="H952" s="202"/>
      <c r="I952" s="322">
        <f aca="true" t="shared" si="507" ref="I952:I953">I953</f>
        <v>1254.8</v>
      </c>
      <c r="J952" s="322">
        <f aca="true" t="shared" si="508" ref="J952:J953">J953</f>
        <v>1021.5</v>
      </c>
      <c r="K952" s="322">
        <f aca="true" t="shared" si="509" ref="K952:K953">K953</f>
        <v>1221.5</v>
      </c>
    </row>
    <row r="953" spans="2:11" ht="14.25" customHeight="1">
      <c r="B953" s="187" t="s">
        <v>283</v>
      </c>
      <c r="C953" s="329"/>
      <c r="D953" s="185" t="s">
        <v>226</v>
      </c>
      <c r="E953" s="185" t="s">
        <v>236</v>
      </c>
      <c r="F953" s="186" t="s">
        <v>530</v>
      </c>
      <c r="G953" s="185" t="s">
        <v>284</v>
      </c>
      <c r="H953" s="202"/>
      <c r="I953" s="322">
        <f t="shared" si="507"/>
        <v>1254.8</v>
      </c>
      <c r="J953" s="322">
        <f t="shared" si="508"/>
        <v>1021.5</v>
      </c>
      <c r="K953" s="322">
        <f t="shared" si="509"/>
        <v>1221.5</v>
      </c>
    </row>
    <row r="954" spans="2:11" ht="14.25" customHeight="1">
      <c r="B954" s="187" t="s">
        <v>273</v>
      </c>
      <c r="C954" s="335"/>
      <c r="D954" s="185" t="s">
        <v>226</v>
      </c>
      <c r="E954" s="185" t="s">
        <v>236</v>
      </c>
      <c r="F954" s="186" t="s">
        <v>530</v>
      </c>
      <c r="G954" s="185" t="s">
        <v>284</v>
      </c>
      <c r="H954" s="202">
        <v>2</v>
      </c>
      <c r="I954" s="322">
        <v>1254.8</v>
      </c>
      <c r="J954" s="322">
        <v>1021.5</v>
      </c>
      <c r="K954" s="322">
        <v>1221.5</v>
      </c>
    </row>
    <row r="955" spans="2:11" ht="14.25" customHeight="1">
      <c r="B955" s="184" t="s">
        <v>289</v>
      </c>
      <c r="C955" s="321"/>
      <c r="D955" s="185" t="s">
        <v>226</v>
      </c>
      <c r="E955" s="185" t="s">
        <v>236</v>
      </c>
      <c r="F955" s="186" t="s">
        <v>530</v>
      </c>
      <c r="G955" s="185" t="s">
        <v>290</v>
      </c>
      <c r="H955" s="202"/>
      <c r="I955" s="322">
        <f aca="true" t="shared" si="510" ref="I955:I956">I956</f>
        <v>192.1</v>
      </c>
      <c r="J955" s="322">
        <f aca="true" t="shared" si="511" ref="J955:J956">J956</f>
        <v>192.1</v>
      </c>
      <c r="K955" s="322">
        <f aca="true" t="shared" si="512" ref="K955:K956">K956</f>
        <v>192.1</v>
      </c>
    </row>
    <row r="956" spans="2:11" ht="12.75" customHeight="1">
      <c r="B956" s="184" t="s">
        <v>291</v>
      </c>
      <c r="C956" s="329"/>
      <c r="D956" s="185" t="s">
        <v>226</v>
      </c>
      <c r="E956" s="185" t="s">
        <v>236</v>
      </c>
      <c r="F956" s="186" t="s">
        <v>530</v>
      </c>
      <c r="G956" s="185" t="s">
        <v>292</v>
      </c>
      <c r="H956" s="202"/>
      <c r="I956" s="322">
        <f t="shared" si="510"/>
        <v>192.1</v>
      </c>
      <c r="J956" s="322">
        <f t="shared" si="511"/>
        <v>192.1</v>
      </c>
      <c r="K956" s="322">
        <f t="shared" si="512"/>
        <v>192.1</v>
      </c>
    </row>
    <row r="957" spans="2:11" ht="12.75" customHeight="1">
      <c r="B957" s="187" t="s">
        <v>273</v>
      </c>
      <c r="C957" s="329"/>
      <c r="D957" s="185" t="s">
        <v>226</v>
      </c>
      <c r="E957" s="185" t="s">
        <v>236</v>
      </c>
      <c r="F957" s="186" t="s">
        <v>530</v>
      </c>
      <c r="G957" s="185" t="s">
        <v>292</v>
      </c>
      <c r="H957" s="202">
        <v>2</v>
      </c>
      <c r="I957" s="322">
        <v>192.1</v>
      </c>
      <c r="J957" s="322">
        <v>192.1</v>
      </c>
      <c r="K957" s="322">
        <v>192.1</v>
      </c>
    </row>
    <row r="958" spans="2:11" ht="14.25" customHeight="1">
      <c r="B958" s="184" t="s">
        <v>293</v>
      </c>
      <c r="C958" s="335"/>
      <c r="D958" s="185" t="s">
        <v>226</v>
      </c>
      <c r="E958" s="185" t="s">
        <v>236</v>
      </c>
      <c r="F958" s="186" t="s">
        <v>530</v>
      </c>
      <c r="G958" s="185" t="s">
        <v>294</v>
      </c>
      <c r="H958" s="202"/>
      <c r="I958" s="322">
        <f aca="true" t="shared" si="513" ref="I958:I959">I959</f>
        <v>10</v>
      </c>
      <c r="J958" s="322">
        <f aca="true" t="shared" si="514" ref="J958:J959">J959</f>
        <v>0</v>
      </c>
      <c r="K958" s="322">
        <f aca="true" t="shared" si="515" ref="K958:K959">K959</f>
        <v>0</v>
      </c>
    </row>
    <row r="959" spans="2:11" ht="12.75" customHeight="1">
      <c r="B959" s="184" t="s">
        <v>295</v>
      </c>
      <c r="C959" s="335"/>
      <c r="D959" s="185" t="s">
        <v>226</v>
      </c>
      <c r="E959" s="185" t="s">
        <v>236</v>
      </c>
      <c r="F959" s="186" t="s">
        <v>530</v>
      </c>
      <c r="G959" s="185" t="s">
        <v>296</v>
      </c>
      <c r="H959" s="202"/>
      <c r="I959" s="322">
        <f t="shared" si="513"/>
        <v>10</v>
      </c>
      <c r="J959" s="322">
        <f t="shared" si="514"/>
        <v>0</v>
      </c>
      <c r="K959" s="322">
        <f t="shared" si="515"/>
        <v>0</v>
      </c>
    </row>
    <row r="960" spans="2:11" ht="14.25" customHeight="1">
      <c r="B960" s="187" t="s">
        <v>273</v>
      </c>
      <c r="C960" s="335"/>
      <c r="D960" s="185" t="s">
        <v>226</v>
      </c>
      <c r="E960" s="185" t="s">
        <v>236</v>
      </c>
      <c r="F960" s="186" t="s">
        <v>530</v>
      </c>
      <c r="G960" s="185" t="s">
        <v>296</v>
      </c>
      <c r="H960" s="202">
        <v>2</v>
      </c>
      <c r="I960" s="322">
        <v>10</v>
      </c>
      <c r="J960" s="322"/>
      <c r="K960" s="322"/>
    </row>
    <row r="961" spans="2:11" ht="14.25" customHeight="1">
      <c r="B961" s="187" t="s">
        <v>277</v>
      </c>
      <c r="C961" s="321"/>
      <c r="D961" s="185" t="s">
        <v>226</v>
      </c>
      <c r="E961" s="185" t="s">
        <v>236</v>
      </c>
      <c r="F961" s="185" t="s">
        <v>278</v>
      </c>
      <c r="G961" s="185"/>
      <c r="H961" s="202"/>
      <c r="I961" s="322">
        <f>I962+I972</f>
        <v>3544</v>
      </c>
      <c r="J961" s="322">
        <f>J962</f>
        <v>2639.4</v>
      </c>
      <c r="K961" s="322">
        <f>K962</f>
        <v>2839.4</v>
      </c>
    </row>
    <row r="962" spans="2:11" ht="12.75" customHeight="1">
      <c r="B962" s="330" t="s">
        <v>303</v>
      </c>
      <c r="C962" s="329"/>
      <c r="D962" s="185" t="s">
        <v>226</v>
      </c>
      <c r="E962" s="185" t="s">
        <v>236</v>
      </c>
      <c r="F962" s="186" t="s">
        <v>304</v>
      </c>
      <c r="G962" s="185"/>
      <c r="H962" s="202"/>
      <c r="I962" s="322">
        <f>I963+I966+I969</f>
        <v>3455.1</v>
      </c>
      <c r="J962" s="322">
        <f>J963+J966+J969</f>
        <v>2639.4</v>
      </c>
      <c r="K962" s="322">
        <f>K963+K966+K969</f>
        <v>2839.4</v>
      </c>
    </row>
    <row r="963" spans="2:11" ht="40.5" customHeight="1">
      <c r="B963" s="331" t="s">
        <v>281</v>
      </c>
      <c r="C963" s="329"/>
      <c r="D963" s="185" t="s">
        <v>226</v>
      </c>
      <c r="E963" s="185" t="s">
        <v>236</v>
      </c>
      <c r="F963" s="186" t="s">
        <v>304</v>
      </c>
      <c r="G963" s="185" t="s">
        <v>282</v>
      </c>
      <c r="H963" s="202"/>
      <c r="I963" s="322">
        <f aca="true" t="shared" si="516" ref="I963:I964">I964</f>
        <v>3078.6</v>
      </c>
      <c r="J963" s="322">
        <f aca="true" t="shared" si="517" ref="J963:J964">J964</f>
        <v>2511.3</v>
      </c>
      <c r="K963" s="322">
        <f aca="true" t="shared" si="518" ref="K963:K964">K964</f>
        <v>2711.3</v>
      </c>
    </row>
    <row r="964" spans="2:11" ht="14.25" customHeight="1">
      <c r="B964" s="187" t="s">
        <v>283</v>
      </c>
      <c r="C964" s="335"/>
      <c r="D964" s="185" t="s">
        <v>226</v>
      </c>
      <c r="E964" s="185" t="s">
        <v>236</v>
      </c>
      <c r="F964" s="186" t="s">
        <v>304</v>
      </c>
      <c r="G964" s="185" t="s">
        <v>284</v>
      </c>
      <c r="H964" s="202"/>
      <c r="I964" s="322">
        <f t="shared" si="516"/>
        <v>3078.6</v>
      </c>
      <c r="J964" s="322">
        <f t="shared" si="517"/>
        <v>2511.3</v>
      </c>
      <c r="K964" s="322">
        <f t="shared" si="518"/>
        <v>2711.3</v>
      </c>
    </row>
    <row r="965" spans="2:12" ht="12.75" customHeight="1">
      <c r="B965" s="187" t="s">
        <v>273</v>
      </c>
      <c r="C965" s="329"/>
      <c r="D965" s="185" t="s">
        <v>226</v>
      </c>
      <c r="E965" s="185" t="s">
        <v>236</v>
      </c>
      <c r="F965" s="186" t="s">
        <v>304</v>
      </c>
      <c r="G965" s="185" t="s">
        <v>284</v>
      </c>
      <c r="H965" s="202">
        <v>2</v>
      </c>
      <c r="I965" s="322">
        <v>3078.6</v>
      </c>
      <c r="J965" s="322">
        <v>2511.3</v>
      </c>
      <c r="K965" s="322">
        <v>2711.3</v>
      </c>
      <c r="L965" s="291">
        <v>-5.4</v>
      </c>
    </row>
    <row r="966" spans="2:11" ht="12.75" customHeight="1">
      <c r="B966" s="184" t="s">
        <v>289</v>
      </c>
      <c r="C966" s="339"/>
      <c r="D966" s="185" t="s">
        <v>226</v>
      </c>
      <c r="E966" s="185" t="s">
        <v>236</v>
      </c>
      <c r="F966" s="186" t="s">
        <v>304</v>
      </c>
      <c r="G966" s="185" t="s">
        <v>290</v>
      </c>
      <c r="H966" s="202"/>
      <c r="I966" s="322">
        <f aca="true" t="shared" si="519" ref="I966:I967">I967</f>
        <v>366.5</v>
      </c>
      <c r="J966" s="322">
        <f aca="true" t="shared" si="520" ref="J966:J967">J967</f>
        <v>128.1</v>
      </c>
      <c r="K966" s="322">
        <f aca="true" t="shared" si="521" ref="K966:K967">K967</f>
        <v>128.1</v>
      </c>
    </row>
    <row r="967" spans="2:11" ht="12.75" customHeight="1">
      <c r="B967" s="184" t="s">
        <v>291</v>
      </c>
      <c r="C967" s="329"/>
      <c r="D967" s="185" t="s">
        <v>226</v>
      </c>
      <c r="E967" s="185" t="s">
        <v>236</v>
      </c>
      <c r="F967" s="186" t="s">
        <v>304</v>
      </c>
      <c r="G967" s="185" t="s">
        <v>292</v>
      </c>
      <c r="H967" s="202"/>
      <c r="I967" s="322">
        <f t="shared" si="519"/>
        <v>366.5</v>
      </c>
      <c r="J967" s="322">
        <f t="shared" si="520"/>
        <v>128.1</v>
      </c>
      <c r="K967" s="322">
        <f t="shared" si="521"/>
        <v>128.1</v>
      </c>
    </row>
    <row r="968" spans="2:12" ht="14.25" customHeight="1">
      <c r="B968" s="187" t="s">
        <v>273</v>
      </c>
      <c r="C968" s="329"/>
      <c r="D968" s="185" t="s">
        <v>226</v>
      </c>
      <c r="E968" s="185" t="s">
        <v>236</v>
      </c>
      <c r="F968" s="186" t="s">
        <v>304</v>
      </c>
      <c r="G968" s="185" t="s">
        <v>292</v>
      </c>
      <c r="H968" s="202">
        <v>2</v>
      </c>
      <c r="I968" s="322">
        <v>366.5</v>
      </c>
      <c r="J968" s="322">
        <v>128.1</v>
      </c>
      <c r="K968" s="322">
        <v>128.1</v>
      </c>
      <c r="L968" s="291">
        <v>0.4</v>
      </c>
    </row>
    <row r="969" spans="2:11" ht="12.75" customHeight="1">
      <c r="B969" s="184" t="s">
        <v>293</v>
      </c>
      <c r="C969" s="329"/>
      <c r="D969" s="185" t="s">
        <v>226</v>
      </c>
      <c r="E969" s="185" t="s">
        <v>236</v>
      </c>
      <c r="F969" s="186" t="s">
        <v>304</v>
      </c>
      <c r="G969" s="185" t="s">
        <v>294</v>
      </c>
      <c r="H969" s="202"/>
      <c r="I969" s="322">
        <f aca="true" t="shared" si="522" ref="I969:I970">I970</f>
        <v>10</v>
      </c>
      <c r="J969" s="322">
        <f aca="true" t="shared" si="523" ref="J969:J970">J970</f>
        <v>0</v>
      </c>
      <c r="K969" s="322">
        <f aca="true" t="shared" si="524" ref="K969:K970">K970</f>
        <v>0</v>
      </c>
    </row>
    <row r="970" spans="2:11" ht="14.25" customHeight="1">
      <c r="B970" s="184" t="s">
        <v>295</v>
      </c>
      <c r="C970" s="329"/>
      <c r="D970" s="185" t="s">
        <v>226</v>
      </c>
      <c r="E970" s="185" t="s">
        <v>236</v>
      </c>
      <c r="F970" s="186" t="s">
        <v>304</v>
      </c>
      <c r="G970" s="185" t="s">
        <v>296</v>
      </c>
      <c r="H970" s="202"/>
      <c r="I970" s="322">
        <f t="shared" si="522"/>
        <v>10</v>
      </c>
      <c r="J970" s="322">
        <f t="shared" si="523"/>
        <v>0</v>
      </c>
      <c r="K970" s="322">
        <f t="shared" si="524"/>
        <v>0</v>
      </c>
    </row>
    <row r="971" spans="2:11" ht="12.75" customHeight="1">
      <c r="B971" s="187" t="s">
        <v>273</v>
      </c>
      <c r="C971" s="321"/>
      <c r="D971" s="185" t="s">
        <v>226</v>
      </c>
      <c r="E971" s="185" t="s">
        <v>236</v>
      </c>
      <c r="F971" s="186" t="s">
        <v>304</v>
      </c>
      <c r="G971" s="185" t="s">
        <v>296</v>
      </c>
      <c r="H971" s="202">
        <v>2</v>
      </c>
      <c r="I971" s="322">
        <v>10</v>
      </c>
      <c r="J971" s="322"/>
      <c r="K971" s="322"/>
    </row>
    <row r="972" spans="2:11" ht="42" customHeight="1">
      <c r="B972" s="448" t="s">
        <v>285</v>
      </c>
      <c r="C972" s="321"/>
      <c r="D972" s="185" t="s">
        <v>226</v>
      </c>
      <c r="E972" s="185" t="s">
        <v>236</v>
      </c>
      <c r="F972" s="186" t="s">
        <v>286</v>
      </c>
      <c r="G972" s="185" t="s">
        <v>282</v>
      </c>
      <c r="H972" s="185"/>
      <c r="I972" s="322">
        <f>I974</f>
        <v>88.9</v>
      </c>
      <c r="J972" s="322">
        <f>J974</f>
        <v>0</v>
      </c>
      <c r="K972" s="322">
        <f>K974</f>
        <v>0</v>
      </c>
    </row>
    <row r="973" spans="2:11" ht="15.75" customHeight="1">
      <c r="B973" s="187" t="s">
        <v>283</v>
      </c>
      <c r="C973" s="329"/>
      <c r="D973" s="185" t="s">
        <v>226</v>
      </c>
      <c r="E973" s="185" t="s">
        <v>236</v>
      </c>
      <c r="F973" s="186" t="s">
        <v>286</v>
      </c>
      <c r="G973" s="185" t="s">
        <v>284</v>
      </c>
      <c r="H973" s="185"/>
      <c r="I973" s="322">
        <f>I974</f>
        <v>88.9</v>
      </c>
      <c r="J973" s="322">
        <f>J974</f>
        <v>0</v>
      </c>
      <c r="K973" s="322">
        <f>K974</f>
        <v>0</v>
      </c>
    </row>
    <row r="974" spans="2:11" ht="17.25" customHeight="1">
      <c r="B974" s="187" t="s">
        <v>274</v>
      </c>
      <c r="C974" s="329"/>
      <c r="D974" s="185" t="s">
        <v>226</v>
      </c>
      <c r="E974" s="185" t="s">
        <v>236</v>
      </c>
      <c r="F974" s="186" t="s">
        <v>286</v>
      </c>
      <c r="G974" s="185" t="s">
        <v>284</v>
      </c>
      <c r="H974" s="185" t="s">
        <v>333</v>
      </c>
      <c r="I974" s="322">
        <v>88.9</v>
      </c>
      <c r="J974" s="322"/>
      <c r="K974" s="322"/>
    </row>
    <row r="975" spans="2:11" ht="12.75" customHeight="1">
      <c r="B975" s="317" t="s">
        <v>243</v>
      </c>
      <c r="C975" s="329"/>
      <c r="D975" s="324" t="s">
        <v>244</v>
      </c>
      <c r="E975" s="324"/>
      <c r="F975" s="324"/>
      <c r="G975" s="324"/>
      <c r="H975" s="324"/>
      <c r="I975" s="316">
        <f>I976+I981</f>
        <v>497.3</v>
      </c>
      <c r="J975" s="316">
        <f>J976+J981</f>
        <v>566.6</v>
      </c>
      <c r="K975" s="316">
        <f>K976+K981</f>
        <v>539.6</v>
      </c>
    </row>
    <row r="976" spans="2:11" ht="12.75" customHeight="1">
      <c r="B976" s="340" t="s">
        <v>247</v>
      </c>
      <c r="C976" s="329"/>
      <c r="D976" s="327" t="s">
        <v>244</v>
      </c>
      <c r="E976" s="327" t="s">
        <v>248</v>
      </c>
      <c r="F976" s="186"/>
      <c r="G976" s="185"/>
      <c r="H976" s="185"/>
      <c r="I976" s="322">
        <f aca="true" t="shared" si="525" ref="I976:I979">I977</f>
        <v>30</v>
      </c>
      <c r="J976" s="322">
        <f aca="true" t="shared" si="526" ref="J976:J979">J977</f>
        <v>30</v>
      </c>
      <c r="K976" s="322">
        <f aca="true" t="shared" si="527" ref="K976:K979">K977</f>
        <v>30</v>
      </c>
    </row>
    <row r="977" spans="2:11" ht="18" customHeight="1">
      <c r="B977" s="184" t="s">
        <v>635</v>
      </c>
      <c r="C977" s="329"/>
      <c r="D977" s="185" t="s">
        <v>244</v>
      </c>
      <c r="E977" s="185" t="s">
        <v>248</v>
      </c>
      <c r="F977" s="186" t="s">
        <v>278</v>
      </c>
      <c r="G977" s="185"/>
      <c r="H977" s="185"/>
      <c r="I977" s="322">
        <f t="shared" si="525"/>
        <v>30</v>
      </c>
      <c r="J977" s="322">
        <f t="shared" si="526"/>
        <v>30</v>
      </c>
      <c r="K977" s="322">
        <f t="shared" si="527"/>
        <v>30</v>
      </c>
    </row>
    <row r="978" spans="2:11" ht="12.75" customHeight="1">
      <c r="B978" s="187" t="s">
        <v>321</v>
      </c>
      <c r="C978" s="329"/>
      <c r="D978" s="185" t="s">
        <v>244</v>
      </c>
      <c r="E978" s="185" t="s">
        <v>248</v>
      </c>
      <c r="F978" s="186" t="s">
        <v>559</v>
      </c>
      <c r="G978" s="185" t="s">
        <v>320</v>
      </c>
      <c r="H978" s="185"/>
      <c r="I978" s="322">
        <f t="shared" si="525"/>
        <v>30</v>
      </c>
      <c r="J978" s="322">
        <f t="shared" si="526"/>
        <v>30</v>
      </c>
      <c r="K978" s="322">
        <f t="shared" si="527"/>
        <v>30</v>
      </c>
    </row>
    <row r="979" spans="2:11" ht="14.25" customHeight="1">
      <c r="B979" s="187" t="s">
        <v>323</v>
      </c>
      <c r="C979" s="329"/>
      <c r="D979" s="185" t="s">
        <v>244</v>
      </c>
      <c r="E979" s="185" t="s">
        <v>248</v>
      </c>
      <c r="F979" s="186" t="s">
        <v>559</v>
      </c>
      <c r="G979" s="185" t="s">
        <v>322</v>
      </c>
      <c r="H979" s="185"/>
      <c r="I979" s="322">
        <f t="shared" si="525"/>
        <v>30</v>
      </c>
      <c r="J979" s="322">
        <f t="shared" si="526"/>
        <v>30</v>
      </c>
      <c r="K979" s="322">
        <f t="shared" si="527"/>
        <v>30</v>
      </c>
    </row>
    <row r="980" spans="2:11" ht="12.75" customHeight="1">
      <c r="B980" s="187" t="s">
        <v>273</v>
      </c>
      <c r="C980" s="329"/>
      <c r="D980" s="185" t="s">
        <v>244</v>
      </c>
      <c r="E980" s="185" t="s">
        <v>248</v>
      </c>
      <c r="F980" s="186" t="s">
        <v>559</v>
      </c>
      <c r="G980" s="185" t="s">
        <v>322</v>
      </c>
      <c r="H980" s="185">
        <v>2</v>
      </c>
      <c r="I980" s="322">
        <v>30</v>
      </c>
      <c r="J980" s="322">
        <v>30</v>
      </c>
      <c r="K980" s="322">
        <v>30</v>
      </c>
    </row>
    <row r="981" spans="2:11" ht="12.75" customHeight="1">
      <c r="B981" s="340" t="s">
        <v>249</v>
      </c>
      <c r="C981" s="329"/>
      <c r="D981" s="327" t="s">
        <v>244</v>
      </c>
      <c r="E981" s="327" t="s">
        <v>250</v>
      </c>
      <c r="F981" s="186"/>
      <c r="G981" s="185"/>
      <c r="H981" s="185"/>
      <c r="I981" s="322">
        <f>I982+I989</f>
        <v>467.3</v>
      </c>
      <c r="J981" s="322">
        <f>J982+J989</f>
        <v>536.6</v>
      </c>
      <c r="K981" s="322">
        <f>K982+K989</f>
        <v>509.6</v>
      </c>
    </row>
    <row r="982" spans="2:11" ht="15.75" customHeight="1" hidden="1">
      <c r="B982" s="313" t="s">
        <v>626</v>
      </c>
      <c r="C982" s="329"/>
      <c r="D982" s="202">
        <v>1000</v>
      </c>
      <c r="E982" s="202">
        <v>1004</v>
      </c>
      <c r="F982" s="186" t="s">
        <v>570</v>
      </c>
      <c r="G982" s="185"/>
      <c r="H982" s="185"/>
      <c r="I982" s="322">
        <f aca="true" t="shared" si="528" ref="I982:I985">I983</f>
        <v>0</v>
      </c>
      <c r="J982" s="322">
        <f aca="true" t="shared" si="529" ref="J982:J985">J983</f>
        <v>0</v>
      </c>
      <c r="K982" s="322">
        <f aca="true" t="shared" si="530" ref="K982:K985">K983</f>
        <v>0</v>
      </c>
    </row>
    <row r="983" spans="2:11" ht="27.75" customHeight="1" hidden="1">
      <c r="B983" s="369" t="s">
        <v>571</v>
      </c>
      <c r="C983" s="329"/>
      <c r="D983" s="202">
        <v>1000</v>
      </c>
      <c r="E983" s="202">
        <v>1004</v>
      </c>
      <c r="F983" s="342" t="s">
        <v>570</v>
      </c>
      <c r="G983" s="185"/>
      <c r="H983" s="185"/>
      <c r="I983" s="322">
        <f t="shared" si="528"/>
        <v>0</v>
      </c>
      <c r="J983" s="322">
        <f t="shared" si="529"/>
        <v>0</v>
      </c>
      <c r="K983" s="322">
        <f t="shared" si="530"/>
        <v>0</v>
      </c>
    </row>
    <row r="984" spans="2:11" ht="12.75" customHeight="1" hidden="1">
      <c r="B984" s="449" t="s">
        <v>572</v>
      </c>
      <c r="C984" s="329"/>
      <c r="D984" s="202">
        <v>1000</v>
      </c>
      <c r="E984" s="202">
        <v>1004</v>
      </c>
      <c r="F984" s="342" t="s">
        <v>573</v>
      </c>
      <c r="G984" s="185"/>
      <c r="H984" s="185"/>
      <c r="I984" s="322">
        <f t="shared" si="528"/>
        <v>0</v>
      </c>
      <c r="J984" s="322">
        <f t="shared" si="529"/>
        <v>0</v>
      </c>
      <c r="K984" s="322">
        <f t="shared" si="530"/>
        <v>0</v>
      </c>
    </row>
    <row r="985" spans="2:11" ht="12.75" customHeight="1" hidden="1">
      <c r="B985" s="187" t="s">
        <v>321</v>
      </c>
      <c r="C985" s="329"/>
      <c r="D985" s="202">
        <v>1000</v>
      </c>
      <c r="E985" s="202">
        <v>1004</v>
      </c>
      <c r="F985" s="342" t="s">
        <v>573</v>
      </c>
      <c r="G985" s="185" t="s">
        <v>320</v>
      </c>
      <c r="H985" s="185"/>
      <c r="I985" s="322">
        <f t="shared" si="528"/>
        <v>0</v>
      </c>
      <c r="J985" s="322">
        <f t="shared" si="529"/>
        <v>0</v>
      </c>
      <c r="K985" s="322">
        <f t="shared" si="530"/>
        <v>0</v>
      </c>
    </row>
    <row r="986" spans="2:11" ht="14.25" customHeight="1" hidden="1">
      <c r="B986" s="187" t="s">
        <v>323</v>
      </c>
      <c r="C986" s="329"/>
      <c r="D986" s="202">
        <v>1000</v>
      </c>
      <c r="E986" s="202">
        <v>1004</v>
      </c>
      <c r="F986" s="342" t="s">
        <v>573</v>
      </c>
      <c r="G986" s="185" t="s">
        <v>322</v>
      </c>
      <c r="H986" s="185"/>
      <c r="I986" s="322">
        <f>I987+I988</f>
        <v>0</v>
      </c>
      <c r="J986" s="322">
        <f>J987+J988</f>
        <v>0</v>
      </c>
      <c r="K986" s="322">
        <f>K987+K988</f>
        <v>0</v>
      </c>
    </row>
    <row r="987" spans="2:11" ht="12.75" customHeight="1" hidden="1">
      <c r="B987" s="187" t="s">
        <v>273</v>
      </c>
      <c r="C987" s="398"/>
      <c r="D987" s="202">
        <v>1000</v>
      </c>
      <c r="E987" s="202">
        <v>1004</v>
      </c>
      <c r="F987" s="342" t="s">
        <v>573</v>
      </c>
      <c r="G987" s="185" t="s">
        <v>322</v>
      </c>
      <c r="H987" s="185" t="s">
        <v>297</v>
      </c>
      <c r="I987" s="322"/>
      <c r="J987" s="322"/>
      <c r="K987" s="322"/>
    </row>
    <row r="988" spans="2:11" ht="12.75" customHeight="1" hidden="1">
      <c r="B988" s="187" t="s">
        <v>274</v>
      </c>
      <c r="C988" s="398"/>
      <c r="D988" s="202">
        <v>1000</v>
      </c>
      <c r="E988" s="202">
        <v>1004</v>
      </c>
      <c r="F988" s="342" t="s">
        <v>573</v>
      </c>
      <c r="G988" s="185" t="s">
        <v>322</v>
      </c>
      <c r="H988" s="185" t="s">
        <v>333</v>
      </c>
      <c r="I988" s="322"/>
      <c r="J988" s="322"/>
      <c r="K988" s="322"/>
    </row>
    <row r="989" spans="2:11" ht="40.5" customHeight="1">
      <c r="B989" s="338" t="s">
        <v>577</v>
      </c>
      <c r="C989" s="398"/>
      <c r="D989" s="202">
        <v>1000</v>
      </c>
      <c r="E989" s="202">
        <v>1004</v>
      </c>
      <c r="F989" s="186" t="s">
        <v>578</v>
      </c>
      <c r="G989" s="324"/>
      <c r="H989" s="324"/>
      <c r="I989" s="322">
        <f aca="true" t="shared" si="531" ref="I989:I991">I990</f>
        <v>467.3</v>
      </c>
      <c r="J989" s="322">
        <f aca="true" t="shared" si="532" ref="J989:J991">J990</f>
        <v>536.6</v>
      </c>
      <c r="K989" s="322">
        <f aca="true" t="shared" si="533" ref="K989:K991">K990</f>
        <v>509.6</v>
      </c>
    </row>
    <row r="990" spans="2:11" ht="12.75" customHeight="1">
      <c r="B990" s="187" t="s">
        <v>321</v>
      </c>
      <c r="C990" s="398"/>
      <c r="D990" s="202">
        <v>1000</v>
      </c>
      <c r="E990" s="202">
        <v>1004</v>
      </c>
      <c r="F990" s="186" t="s">
        <v>578</v>
      </c>
      <c r="G990" s="185" t="s">
        <v>320</v>
      </c>
      <c r="H990" s="324"/>
      <c r="I990" s="322">
        <f t="shared" si="531"/>
        <v>467.3</v>
      </c>
      <c r="J990" s="322">
        <f t="shared" si="532"/>
        <v>536.6</v>
      </c>
      <c r="K990" s="322">
        <f t="shared" si="533"/>
        <v>509.6</v>
      </c>
    </row>
    <row r="991" spans="2:11" ht="12.75" customHeight="1">
      <c r="B991" s="187" t="s">
        <v>323</v>
      </c>
      <c r="C991" s="398"/>
      <c r="D991" s="202">
        <v>1000</v>
      </c>
      <c r="E991" s="202">
        <v>1004</v>
      </c>
      <c r="F991" s="186" t="s">
        <v>578</v>
      </c>
      <c r="G991" s="185" t="s">
        <v>322</v>
      </c>
      <c r="H991" s="324"/>
      <c r="I991" s="322">
        <f t="shared" si="531"/>
        <v>467.3</v>
      </c>
      <c r="J991" s="322">
        <f t="shared" si="532"/>
        <v>536.6</v>
      </c>
      <c r="K991" s="322">
        <f t="shared" si="533"/>
        <v>509.6</v>
      </c>
    </row>
    <row r="992" spans="2:11" ht="12.75" customHeight="1">
      <c r="B992" s="187" t="s">
        <v>274</v>
      </c>
      <c r="C992" s="398"/>
      <c r="D992" s="202">
        <v>1000</v>
      </c>
      <c r="E992" s="202">
        <v>1004</v>
      </c>
      <c r="F992" s="186" t="s">
        <v>578</v>
      </c>
      <c r="G992" s="185" t="s">
        <v>322</v>
      </c>
      <c r="H992" s="185">
        <v>3</v>
      </c>
      <c r="I992" s="322">
        <v>467.3</v>
      </c>
      <c r="J992" s="322">
        <v>536.6</v>
      </c>
      <c r="K992" s="322">
        <v>509.6</v>
      </c>
    </row>
    <row r="993" spans="2:11" ht="12.75" customHeight="1">
      <c r="B993" s="340" t="s">
        <v>255</v>
      </c>
      <c r="C993" s="329"/>
      <c r="D993" s="327" t="s">
        <v>254</v>
      </c>
      <c r="E993" s="327" t="s">
        <v>256</v>
      </c>
      <c r="F993" s="324"/>
      <c r="G993" s="324"/>
      <c r="H993" s="324"/>
      <c r="I993" s="316">
        <f aca="true" t="shared" si="534" ref="I993:I994">I994</f>
        <v>352</v>
      </c>
      <c r="J993" s="316">
        <f aca="true" t="shared" si="535" ref="J993:J994">J994</f>
        <v>352</v>
      </c>
      <c r="K993" s="316">
        <f aca="true" t="shared" si="536" ref="K993:K994">K994</f>
        <v>352</v>
      </c>
    </row>
    <row r="994" spans="2:11" ht="26.25" customHeight="1">
      <c r="B994" s="355" t="s">
        <v>593</v>
      </c>
      <c r="C994" s="398"/>
      <c r="D994" s="185" t="s">
        <v>254</v>
      </c>
      <c r="E994" s="185" t="s">
        <v>256</v>
      </c>
      <c r="F994" s="186" t="s">
        <v>594</v>
      </c>
      <c r="G994" s="185"/>
      <c r="H994" s="185"/>
      <c r="I994" s="322">
        <f t="shared" si="534"/>
        <v>352</v>
      </c>
      <c r="J994" s="322">
        <f t="shared" si="535"/>
        <v>352</v>
      </c>
      <c r="K994" s="322">
        <f t="shared" si="536"/>
        <v>352</v>
      </c>
    </row>
    <row r="995" spans="2:11" ht="12.75" customHeight="1">
      <c r="B995" s="187" t="s">
        <v>301</v>
      </c>
      <c r="C995" s="398"/>
      <c r="D995" s="185" t="s">
        <v>254</v>
      </c>
      <c r="E995" s="185" t="s">
        <v>256</v>
      </c>
      <c r="F995" s="186" t="s">
        <v>597</v>
      </c>
      <c r="G995" s="185"/>
      <c r="H995" s="185"/>
      <c r="I995" s="322">
        <f>I996+I1002+I999</f>
        <v>352</v>
      </c>
      <c r="J995" s="322">
        <f>J996+J1002</f>
        <v>352</v>
      </c>
      <c r="K995" s="322">
        <f>K996+K1002</f>
        <v>352</v>
      </c>
    </row>
    <row r="996" spans="2:11" ht="12.75" customHeight="1">
      <c r="B996" s="184" t="s">
        <v>289</v>
      </c>
      <c r="C996" s="398"/>
      <c r="D996" s="185" t="s">
        <v>254</v>
      </c>
      <c r="E996" s="185" t="s">
        <v>256</v>
      </c>
      <c r="F996" s="186" t="s">
        <v>597</v>
      </c>
      <c r="G996" s="185" t="s">
        <v>290</v>
      </c>
      <c r="H996" s="185"/>
      <c r="I996" s="322">
        <f aca="true" t="shared" si="537" ref="I996:I997">I997</f>
        <v>327</v>
      </c>
      <c r="J996" s="322">
        <f aca="true" t="shared" si="538" ref="J996:J997">J997</f>
        <v>327</v>
      </c>
      <c r="K996" s="322">
        <f aca="true" t="shared" si="539" ref="K996:K997">K997</f>
        <v>327</v>
      </c>
    </row>
    <row r="997" spans="2:11" ht="12.75" customHeight="1">
      <c r="B997" s="184" t="s">
        <v>291</v>
      </c>
      <c r="C997" s="398"/>
      <c r="D997" s="185" t="s">
        <v>254</v>
      </c>
      <c r="E997" s="185" t="s">
        <v>256</v>
      </c>
      <c r="F997" s="186" t="s">
        <v>597</v>
      </c>
      <c r="G997" s="185" t="s">
        <v>292</v>
      </c>
      <c r="H997" s="185"/>
      <c r="I997" s="322">
        <f t="shared" si="537"/>
        <v>327</v>
      </c>
      <c r="J997" s="322">
        <f t="shared" si="538"/>
        <v>327</v>
      </c>
      <c r="K997" s="322">
        <f t="shared" si="539"/>
        <v>327</v>
      </c>
    </row>
    <row r="998" spans="2:11" ht="12.75" customHeight="1">
      <c r="B998" s="332" t="s">
        <v>273</v>
      </c>
      <c r="C998" s="398"/>
      <c r="D998" s="185" t="s">
        <v>254</v>
      </c>
      <c r="E998" s="185" t="s">
        <v>256</v>
      </c>
      <c r="F998" s="186" t="s">
        <v>597</v>
      </c>
      <c r="G998" s="185" t="s">
        <v>292</v>
      </c>
      <c r="H998" s="185" t="s">
        <v>297</v>
      </c>
      <c r="I998" s="322">
        <v>327</v>
      </c>
      <c r="J998" s="322">
        <v>327</v>
      </c>
      <c r="K998" s="322">
        <v>327</v>
      </c>
    </row>
    <row r="999" spans="2:11" ht="12.75" customHeight="1" hidden="1">
      <c r="B999" s="187" t="s">
        <v>321</v>
      </c>
      <c r="C999" s="398"/>
      <c r="D999" s="185" t="s">
        <v>254</v>
      </c>
      <c r="E999" s="185" t="s">
        <v>256</v>
      </c>
      <c r="F999" s="186" t="s">
        <v>597</v>
      </c>
      <c r="G999" s="185" t="s">
        <v>320</v>
      </c>
      <c r="H999" s="185"/>
      <c r="I999" s="322">
        <f aca="true" t="shared" si="540" ref="I999:I1000">I1000</f>
        <v>0</v>
      </c>
      <c r="J999" s="322">
        <f aca="true" t="shared" si="541" ref="J999:J1000">J1000</f>
        <v>0</v>
      </c>
      <c r="K999" s="322">
        <f aca="true" t="shared" si="542" ref="K999:K1000">K1000</f>
        <v>0</v>
      </c>
    </row>
    <row r="1000" spans="2:11" ht="12.75" customHeight="1" hidden="1">
      <c r="B1000" s="332" t="s">
        <v>598</v>
      </c>
      <c r="C1000" s="398"/>
      <c r="D1000" s="185" t="s">
        <v>254</v>
      </c>
      <c r="E1000" s="185" t="s">
        <v>256</v>
      </c>
      <c r="F1000" s="186" t="s">
        <v>597</v>
      </c>
      <c r="G1000" s="185" t="s">
        <v>325</v>
      </c>
      <c r="H1000" s="185"/>
      <c r="I1000" s="322">
        <f t="shared" si="540"/>
        <v>0</v>
      </c>
      <c r="J1000" s="322">
        <f t="shared" si="541"/>
        <v>0</v>
      </c>
      <c r="K1000" s="322">
        <f t="shared" si="542"/>
        <v>0</v>
      </c>
    </row>
    <row r="1001" spans="2:11" ht="12.75" customHeight="1" hidden="1">
      <c r="B1001" s="332" t="s">
        <v>598</v>
      </c>
      <c r="C1001" s="398"/>
      <c r="D1001" s="185" t="s">
        <v>254</v>
      </c>
      <c r="E1001" s="185" t="s">
        <v>256</v>
      </c>
      <c r="F1001" s="186" t="s">
        <v>597</v>
      </c>
      <c r="G1001" s="185" t="s">
        <v>325</v>
      </c>
      <c r="H1001" s="185" t="s">
        <v>297</v>
      </c>
      <c r="I1001" s="322"/>
      <c r="J1001" s="322"/>
      <c r="K1001" s="322"/>
    </row>
    <row r="1002" spans="2:11" ht="12.75" customHeight="1">
      <c r="B1002" s="364" t="s">
        <v>293</v>
      </c>
      <c r="C1002" s="398"/>
      <c r="D1002" s="185" t="s">
        <v>254</v>
      </c>
      <c r="E1002" s="185" t="s">
        <v>256</v>
      </c>
      <c r="F1002" s="186" t="s">
        <v>597</v>
      </c>
      <c r="G1002" s="185" t="s">
        <v>294</v>
      </c>
      <c r="H1002" s="185"/>
      <c r="I1002" s="322">
        <f aca="true" t="shared" si="543" ref="I1002:I1003">I1003</f>
        <v>25</v>
      </c>
      <c r="J1002" s="322">
        <f aca="true" t="shared" si="544" ref="J1002:J1003">J1003</f>
        <v>25</v>
      </c>
      <c r="K1002" s="322">
        <f aca="true" t="shared" si="545" ref="K1002:K1003">K1003</f>
        <v>25</v>
      </c>
    </row>
    <row r="1003" spans="2:11" ht="12.75" customHeight="1">
      <c r="B1003" s="364" t="s">
        <v>295</v>
      </c>
      <c r="C1003" s="398"/>
      <c r="D1003" s="185" t="s">
        <v>254</v>
      </c>
      <c r="E1003" s="185" t="s">
        <v>256</v>
      </c>
      <c r="F1003" s="186" t="s">
        <v>597</v>
      </c>
      <c r="G1003" s="185" t="s">
        <v>296</v>
      </c>
      <c r="H1003" s="185"/>
      <c r="I1003" s="322">
        <f t="shared" si="543"/>
        <v>25</v>
      </c>
      <c r="J1003" s="322">
        <f t="shared" si="544"/>
        <v>25</v>
      </c>
      <c r="K1003" s="322">
        <f t="shared" si="545"/>
        <v>25</v>
      </c>
    </row>
    <row r="1004" spans="2:11" ht="12.75" customHeight="1">
      <c r="B1004" s="332" t="s">
        <v>273</v>
      </c>
      <c r="C1004" s="398"/>
      <c r="D1004" s="185" t="s">
        <v>254</v>
      </c>
      <c r="E1004" s="185" t="s">
        <v>256</v>
      </c>
      <c r="F1004" s="186" t="s">
        <v>597</v>
      </c>
      <c r="G1004" s="185" t="s">
        <v>296</v>
      </c>
      <c r="H1004" s="185" t="s">
        <v>297</v>
      </c>
      <c r="I1004" s="322">
        <v>25</v>
      </c>
      <c r="J1004" s="322">
        <v>25</v>
      </c>
      <c r="K1004" s="322">
        <v>25</v>
      </c>
    </row>
    <row r="1005" spans="2:12" ht="15.75" customHeight="1">
      <c r="B1005" s="355" t="s">
        <v>636</v>
      </c>
      <c r="C1005" s="450">
        <v>908</v>
      </c>
      <c r="D1005" s="411"/>
      <c r="E1005" s="411"/>
      <c r="F1005" s="411"/>
      <c r="G1005" s="411"/>
      <c r="H1005" s="411"/>
      <c r="I1005" s="316">
        <f>I1034+I1018+I1012</f>
        <v>20201.8</v>
      </c>
      <c r="J1005" s="316">
        <f>J1006+J1034+J1018</f>
        <v>12216.5</v>
      </c>
      <c r="K1005" s="316">
        <f>K1006+K1034+K1018</f>
        <v>12667</v>
      </c>
      <c r="L1005" s="320">
        <f>L1100+L1026+L1073+L1017+L1055+L1097+L1103+L1106+L1043</f>
        <v>702.5999999999999</v>
      </c>
    </row>
    <row r="1006" spans="2:11" ht="12.75" customHeight="1" hidden="1">
      <c r="B1006" s="317" t="s">
        <v>225</v>
      </c>
      <c r="C1006" s="393"/>
      <c r="D1006" s="324" t="s">
        <v>226</v>
      </c>
      <c r="E1006" s="440"/>
      <c r="F1006" s="324"/>
      <c r="G1006" s="324"/>
      <c r="H1006" s="324"/>
      <c r="I1006" s="322"/>
      <c r="J1006" s="322"/>
      <c r="K1006" s="322"/>
    </row>
    <row r="1007" spans="2:11" ht="12.75" customHeight="1" hidden="1">
      <c r="B1007" s="313" t="s">
        <v>272</v>
      </c>
      <c r="C1007" s="393"/>
      <c r="D1007" s="324"/>
      <c r="E1007" s="440"/>
      <c r="F1007" s="324"/>
      <c r="G1007" s="324"/>
      <c r="H1007" s="324" t="s">
        <v>532</v>
      </c>
      <c r="I1007" s="322">
        <f>I1042+I1054</f>
        <v>0</v>
      </c>
      <c r="J1007" s="322">
        <f>J1042+J1054</f>
        <v>0</v>
      </c>
      <c r="K1007" s="322">
        <f>K1042+K1054</f>
        <v>0</v>
      </c>
    </row>
    <row r="1008" spans="2:11" ht="12.75" customHeight="1">
      <c r="B1008" s="313" t="s">
        <v>273</v>
      </c>
      <c r="C1008" s="393"/>
      <c r="D1008" s="324"/>
      <c r="E1008" s="440"/>
      <c r="F1008" s="324"/>
      <c r="G1008" s="324"/>
      <c r="H1008" s="324" t="s">
        <v>297</v>
      </c>
      <c r="I1008" s="322">
        <f>I1026+I1043+I1055+I1059+I1086+I1089+I1092+I1097+I1100+I1103+I1047+I1031+I1068+I1077+I1073+I1017</f>
        <v>17880.2</v>
      </c>
      <c r="J1008" s="322">
        <f>J1026+J1043+J1055+J1059+J1086+J1089+J1092+J1097+J1100+J1103+J1047+J1031+J1068+J1077</f>
        <v>12216.5</v>
      </c>
      <c r="K1008" s="322">
        <f>K1026+K1043+K1055+K1059+K1086+K1089+K1092+K1097+K1100+K1103+K1047+K1031+K1068+K1077</f>
        <v>12217</v>
      </c>
    </row>
    <row r="1009" spans="2:11" ht="12.75" customHeight="1">
      <c r="B1009" s="313" t="s">
        <v>274</v>
      </c>
      <c r="C1009" s="393"/>
      <c r="D1009" s="324"/>
      <c r="E1009" s="440"/>
      <c r="F1009" s="324"/>
      <c r="G1009" s="324"/>
      <c r="H1009" s="324" t="s">
        <v>333</v>
      </c>
      <c r="I1009" s="322">
        <f>I1063+I1106+I1048+I1032+I1069+I1078</f>
        <v>900.5</v>
      </c>
      <c r="J1009" s="322">
        <f>J1063+J1106+J1048+J1032+J1069+J1078</f>
        <v>0</v>
      </c>
      <c r="K1009" s="322">
        <f>K1063+K1106+K1048+K1032+K1069+K1078</f>
        <v>450</v>
      </c>
    </row>
    <row r="1010" spans="2:11" ht="12.75" customHeight="1">
      <c r="B1010" s="313" t="s">
        <v>275</v>
      </c>
      <c r="C1010" s="393"/>
      <c r="D1010" s="324"/>
      <c r="E1010" s="440"/>
      <c r="F1010" s="324"/>
      <c r="G1010" s="324"/>
      <c r="H1010" s="324" t="s">
        <v>307</v>
      </c>
      <c r="I1010" s="322">
        <f>I1049+I1033+I1079</f>
        <v>1421.1</v>
      </c>
      <c r="J1010" s="322">
        <f>J1049+J1033+J1079</f>
        <v>0</v>
      </c>
      <c r="K1010" s="322">
        <f>K1049+K1033+K1079</f>
        <v>0</v>
      </c>
    </row>
    <row r="1011" spans="2:11" ht="12.75" customHeight="1" hidden="1">
      <c r="B1011" s="313" t="s">
        <v>276</v>
      </c>
      <c r="C1011" s="393"/>
      <c r="D1011" s="324"/>
      <c r="E1011" s="440"/>
      <c r="F1011" s="324"/>
      <c r="G1011" s="324"/>
      <c r="H1011" s="324" t="s">
        <v>533</v>
      </c>
      <c r="I1011" s="322"/>
      <c r="J1011" s="322"/>
      <c r="K1011" s="322"/>
    </row>
    <row r="1012" spans="2:11" ht="12.75" customHeight="1">
      <c r="B1012" s="317" t="s">
        <v>185</v>
      </c>
      <c r="C1012" s="339"/>
      <c r="D1012" s="324" t="s">
        <v>186</v>
      </c>
      <c r="E1012" s="324"/>
      <c r="F1012" s="434"/>
      <c r="G1012" s="324"/>
      <c r="H1012" s="324"/>
      <c r="I1012" s="316">
        <f aca="true" t="shared" si="546" ref="I1012:I1016">I1013</f>
        <v>333.6</v>
      </c>
      <c r="J1012" s="316">
        <f aca="true" t="shared" si="547" ref="J1012:J1016">J1013</f>
        <v>0</v>
      </c>
      <c r="K1012" s="316">
        <f aca="true" t="shared" si="548" ref="K1012:K1016">K1013</f>
        <v>0</v>
      </c>
    </row>
    <row r="1013" spans="2:11" ht="12.75" customHeight="1">
      <c r="B1013" s="336" t="s">
        <v>199</v>
      </c>
      <c r="C1013" s="339"/>
      <c r="D1013" s="327" t="s">
        <v>186</v>
      </c>
      <c r="E1013" s="327" t="s">
        <v>200</v>
      </c>
      <c r="F1013" s="435"/>
      <c r="G1013" s="185"/>
      <c r="H1013" s="324"/>
      <c r="I1013" s="322">
        <f t="shared" si="546"/>
        <v>333.6</v>
      </c>
      <c r="J1013" s="322">
        <f t="shared" si="547"/>
        <v>0</v>
      </c>
      <c r="K1013" s="322">
        <f t="shared" si="548"/>
        <v>0</v>
      </c>
    </row>
    <row r="1014" spans="2:11" ht="28.5">
      <c r="B1014" s="94" t="s">
        <v>342</v>
      </c>
      <c r="C1014" s="393"/>
      <c r="D1014" s="117" t="s">
        <v>186</v>
      </c>
      <c r="E1014" s="117" t="s">
        <v>200</v>
      </c>
      <c r="F1014" s="185" t="s">
        <v>278</v>
      </c>
      <c r="G1014" s="324"/>
      <c r="H1014" s="324"/>
      <c r="I1014" s="322">
        <f t="shared" si="546"/>
        <v>333.6</v>
      </c>
      <c r="J1014" s="322">
        <f t="shared" si="547"/>
        <v>0</v>
      </c>
      <c r="K1014" s="322">
        <f t="shared" si="548"/>
        <v>0</v>
      </c>
    </row>
    <row r="1015" spans="2:11" ht="12.75" customHeight="1">
      <c r="B1015" s="439" t="s">
        <v>289</v>
      </c>
      <c r="C1015" s="393"/>
      <c r="D1015" s="117" t="s">
        <v>186</v>
      </c>
      <c r="E1015" s="117" t="s">
        <v>200</v>
      </c>
      <c r="F1015" s="170" t="s">
        <v>343</v>
      </c>
      <c r="G1015" s="111">
        <v>200</v>
      </c>
      <c r="H1015" s="111"/>
      <c r="I1015" s="322">
        <f t="shared" si="546"/>
        <v>333.6</v>
      </c>
      <c r="J1015" s="322">
        <f t="shared" si="547"/>
        <v>0</v>
      </c>
      <c r="K1015" s="322">
        <f t="shared" si="548"/>
        <v>0</v>
      </c>
    </row>
    <row r="1016" spans="2:11" ht="12.75" customHeight="1">
      <c r="B1016" s="439" t="s">
        <v>291</v>
      </c>
      <c r="C1016" s="393"/>
      <c r="D1016" s="117" t="s">
        <v>186</v>
      </c>
      <c r="E1016" s="117" t="s">
        <v>200</v>
      </c>
      <c r="F1016" s="170" t="s">
        <v>343</v>
      </c>
      <c r="G1016" s="111">
        <v>240</v>
      </c>
      <c r="H1016" s="111"/>
      <c r="I1016" s="322">
        <f t="shared" si="546"/>
        <v>333.6</v>
      </c>
      <c r="J1016" s="322">
        <f t="shared" si="547"/>
        <v>0</v>
      </c>
      <c r="K1016" s="322">
        <f t="shared" si="548"/>
        <v>0</v>
      </c>
    </row>
    <row r="1017" spans="2:12" ht="12.75" customHeight="1">
      <c r="B1017" s="230" t="s">
        <v>273</v>
      </c>
      <c r="C1017" s="393"/>
      <c r="D1017" s="117" t="s">
        <v>186</v>
      </c>
      <c r="E1017" s="117" t="s">
        <v>200</v>
      </c>
      <c r="F1017" s="170" t="s">
        <v>343</v>
      </c>
      <c r="G1017" s="111">
        <v>240</v>
      </c>
      <c r="H1017" s="111">
        <v>2</v>
      </c>
      <c r="I1017" s="322">
        <v>333.6</v>
      </c>
      <c r="J1017" s="322"/>
      <c r="K1017" s="322"/>
      <c r="L1017" s="291">
        <v>21.6</v>
      </c>
    </row>
    <row r="1018" spans="2:11" ht="12.75" customHeight="1">
      <c r="B1018" s="317" t="s">
        <v>225</v>
      </c>
      <c r="C1018" s="393"/>
      <c r="D1018" s="324"/>
      <c r="E1018" s="440"/>
      <c r="F1018" s="324"/>
      <c r="G1018" s="324"/>
      <c r="H1018" s="324"/>
      <c r="I1018" s="316">
        <f>I1019</f>
        <v>6161</v>
      </c>
      <c r="J1018" s="316">
        <f>J1019</f>
        <v>3281.5</v>
      </c>
      <c r="K1018" s="316">
        <f>K1019</f>
        <v>3281.5</v>
      </c>
    </row>
    <row r="1019" spans="2:11" ht="12.75" customHeight="1">
      <c r="B1019" s="443" t="s">
        <v>492</v>
      </c>
      <c r="C1019" s="398"/>
      <c r="D1019" s="327" t="s">
        <v>226</v>
      </c>
      <c r="E1019" s="327" t="s">
        <v>232</v>
      </c>
      <c r="F1019" s="337"/>
      <c r="G1019" s="337"/>
      <c r="H1019" s="337"/>
      <c r="I1019" s="322">
        <f>I1020+I1027</f>
        <v>6161</v>
      </c>
      <c r="J1019" s="322">
        <f>J1020+J1027</f>
        <v>3281.5</v>
      </c>
      <c r="K1019" s="322">
        <f>K1020+K1027</f>
        <v>3281.5</v>
      </c>
    </row>
    <row r="1020" spans="2:11" ht="28.5" customHeight="1">
      <c r="B1020" s="355" t="s">
        <v>506</v>
      </c>
      <c r="C1020" s="398"/>
      <c r="D1020" s="185" t="s">
        <v>226</v>
      </c>
      <c r="E1020" s="185" t="s">
        <v>232</v>
      </c>
      <c r="F1020" s="93" t="s">
        <v>507</v>
      </c>
      <c r="G1020" s="185"/>
      <c r="H1020" s="185"/>
      <c r="I1020" s="322">
        <f aca="true" t="shared" si="549" ref="I1020:I1025">I1021</f>
        <v>4517.2</v>
      </c>
      <c r="J1020" s="322">
        <f aca="true" t="shared" si="550" ref="J1020:J1025">J1021</f>
        <v>3281.5</v>
      </c>
      <c r="K1020" s="322">
        <f aca="true" t="shared" si="551" ref="K1020:K1025">K1021</f>
        <v>3281.5</v>
      </c>
    </row>
    <row r="1021" spans="2:11" ht="15.75" customHeight="1">
      <c r="B1021" s="364" t="s">
        <v>508</v>
      </c>
      <c r="C1021" s="398"/>
      <c r="D1021" s="185" t="s">
        <v>226</v>
      </c>
      <c r="E1021" s="185" t="s">
        <v>232</v>
      </c>
      <c r="F1021" s="93" t="s">
        <v>509</v>
      </c>
      <c r="G1021" s="185"/>
      <c r="H1021" s="185"/>
      <c r="I1021" s="322">
        <f t="shared" si="549"/>
        <v>4517.2</v>
      </c>
      <c r="J1021" s="322">
        <f t="shared" si="550"/>
        <v>3281.5</v>
      </c>
      <c r="K1021" s="322">
        <f t="shared" si="551"/>
        <v>3281.5</v>
      </c>
    </row>
    <row r="1022" spans="2:11" ht="54" customHeight="1">
      <c r="B1022" s="364" t="s">
        <v>510</v>
      </c>
      <c r="C1022" s="398"/>
      <c r="D1022" s="185" t="s">
        <v>226</v>
      </c>
      <c r="E1022" s="185" t="s">
        <v>232</v>
      </c>
      <c r="F1022" s="186" t="s">
        <v>511</v>
      </c>
      <c r="G1022" s="185"/>
      <c r="H1022" s="185"/>
      <c r="I1022" s="322">
        <f t="shared" si="549"/>
        <v>4517.2</v>
      </c>
      <c r="J1022" s="322">
        <f t="shared" si="550"/>
        <v>3281.5</v>
      </c>
      <c r="K1022" s="322">
        <f t="shared" si="551"/>
        <v>3281.5</v>
      </c>
    </row>
    <row r="1023" spans="2:11" ht="12.75" customHeight="1">
      <c r="B1023" s="330" t="s">
        <v>512</v>
      </c>
      <c r="C1023" s="398"/>
      <c r="D1023" s="185" t="s">
        <v>226</v>
      </c>
      <c r="E1023" s="185" t="s">
        <v>232</v>
      </c>
      <c r="F1023" s="186" t="s">
        <v>513</v>
      </c>
      <c r="G1023" s="185"/>
      <c r="H1023" s="185"/>
      <c r="I1023" s="322">
        <f t="shared" si="549"/>
        <v>4517.2</v>
      </c>
      <c r="J1023" s="322">
        <f t="shared" si="550"/>
        <v>3281.5</v>
      </c>
      <c r="K1023" s="322">
        <f t="shared" si="551"/>
        <v>3281.5</v>
      </c>
    </row>
    <row r="1024" spans="2:11" ht="12.75" customHeight="1">
      <c r="B1024" s="187" t="s">
        <v>455</v>
      </c>
      <c r="C1024" s="398"/>
      <c r="D1024" s="185" t="s">
        <v>226</v>
      </c>
      <c r="E1024" s="185" t="s">
        <v>232</v>
      </c>
      <c r="F1024" s="186" t="s">
        <v>513</v>
      </c>
      <c r="G1024" s="309">
        <v>600</v>
      </c>
      <c r="H1024" s="185"/>
      <c r="I1024" s="322">
        <f t="shared" si="549"/>
        <v>4517.2</v>
      </c>
      <c r="J1024" s="322">
        <f t="shared" si="550"/>
        <v>3281.5</v>
      </c>
      <c r="K1024" s="322">
        <f t="shared" si="551"/>
        <v>3281.5</v>
      </c>
    </row>
    <row r="1025" spans="2:11" ht="12.75" customHeight="1">
      <c r="B1025" s="187" t="s">
        <v>456</v>
      </c>
      <c r="C1025" s="398"/>
      <c r="D1025" s="185" t="s">
        <v>226</v>
      </c>
      <c r="E1025" s="185" t="s">
        <v>232</v>
      </c>
      <c r="F1025" s="186" t="s">
        <v>513</v>
      </c>
      <c r="G1025" s="309">
        <v>610</v>
      </c>
      <c r="H1025" s="185"/>
      <c r="I1025" s="322">
        <f t="shared" si="549"/>
        <v>4517.2</v>
      </c>
      <c r="J1025" s="322">
        <f t="shared" si="550"/>
        <v>3281.5</v>
      </c>
      <c r="K1025" s="322">
        <f t="shared" si="551"/>
        <v>3281.5</v>
      </c>
    </row>
    <row r="1026" spans="2:12" ht="12.75" customHeight="1">
      <c r="B1026" s="187" t="s">
        <v>273</v>
      </c>
      <c r="C1026" s="398"/>
      <c r="D1026" s="185" t="s">
        <v>226</v>
      </c>
      <c r="E1026" s="185" t="s">
        <v>232</v>
      </c>
      <c r="F1026" s="186" t="s">
        <v>513</v>
      </c>
      <c r="G1026" s="309">
        <v>610</v>
      </c>
      <c r="H1026" s="185" t="s">
        <v>297</v>
      </c>
      <c r="I1026" s="322">
        <v>4517.2</v>
      </c>
      <c r="J1026" s="322">
        <v>3281.5</v>
      </c>
      <c r="K1026" s="322">
        <v>3281.5</v>
      </c>
      <c r="L1026" s="291">
        <v>171</v>
      </c>
    </row>
    <row r="1027" spans="2:11" ht="12.75" customHeight="1">
      <c r="B1027" s="187" t="s">
        <v>517</v>
      </c>
      <c r="C1027" s="398"/>
      <c r="D1027" s="185" t="s">
        <v>226</v>
      </c>
      <c r="E1027" s="185" t="s">
        <v>232</v>
      </c>
      <c r="F1027" s="186" t="s">
        <v>518</v>
      </c>
      <c r="G1027" s="309"/>
      <c r="H1027" s="185"/>
      <c r="I1027" s="322">
        <f aca="true" t="shared" si="552" ref="I1027:I1029">I1028</f>
        <v>1643.8</v>
      </c>
      <c r="J1027" s="322">
        <f aca="true" t="shared" si="553" ref="J1027:J1029">J1028</f>
        <v>0</v>
      </c>
      <c r="K1027" s="322">
        <f aca="true" t="shared" si="554" ref="K1027:K1029">K1028</f>
        <v>0</v>
      </c>
    </row>
    <row r="1028" spans="2:11" ht="12.75" customHeight="1">
      <c r="B1028" s="330" t="s">
        <v>512</v>
      </c>
      <c r="C1028" s="398"/>
      <c r="D1028" s="185" t="s">
        <v>226</v>
      </c>
      <c r="E1028" s="185" t="s">
        <v>232</v>
      </c>
      <c r="F1028" s="186" t="s">
        <v>518</v>
      </c>
      <c r="G1028" s="309"/>
      <c r="H1028" s="185"/>
      <c r="I1028" s="322">
        <f t="shared" si="552"/>
        <v>1643.8</v>
      </c>
      <c r="J1028" s="322">
        <f t="shared" si="553"/>
        <v>0</v>
      </c>
      <c r="K1028" s="322">
        <f t="shared" si="554"/>
        <v>0</v>
      </c>
    </row>
    <row r="1029" spans="2:11" ht="12.75" customHeight="1">
      <c r="B1029" s="187" t="s">
        <v>455</v>
      </c>
      <c r="C1029" s="398"/>
      <c r="D1029" s="185" t="s">
        <v>226</v>
      </c>
      <c r="E1029" s="185" t="s">
        <v>232</v>
      </c>
      <c r="F1029" s="186" t="s">
        <v>518</v>
      </c>
      <c r="G1029" s="309">
        <v>600</v>
      </c>
      <c r="H1029" s="185"/>
      <c r="I1029" s="322">
        <f t="shared" si="552"/>
        <v>1643.8</v>
      </c>
      <c r="J1029" s="322">
        <f t="shared" si="553"/>
        <v>0</v>
      </c>
      <c r="K1029" s="322">
        <f t="shared" si="554"/>
        <v>0</v>
      </c>
    </row>
    <row r="1030" spans="2:11" ht="12.75" customHeight="1">
      <c r="B1030" s="187" t="s">
        <v>456</v>
      </c>
      <c r="C1030" s="398"/>
      <c r="D1030" s="185" t="s">
        <v>226</v>
      </c>
      <c r="E1030" s="185" t="s">
        <v>232</v>
      </c>
      <c r="F1030" s="186" t="s">
        <v>518</v>
      </c>
      <c r="G1030" s="309">
        <v>610</v>
      </c>
      <c r="H1030" s="185"/>
      <c r="I1030" s="322">
        <f>I1031+I1032+I1033</f>
        <v>1643.8</v>
      </c>
      <c r="J1030" s="322">
        <f>J1031+J1032+J1033</f>
        <v>0</v>
      </c>
      <c r="K1030" s="322">
        <f>K1031+K1032+K1033</f>
        <v>0</v>
      </c>
    </row>
    <row r="1031" spans="2:11" ht="12.75" customHeight="1">
      <c r="B1031" s="187" t="s">
        <v>273</v>
      </c>
      <c r="C1031" s="398"/>
      <c r="D1031" s="185" t="s">
        <v>226</v>
      </c>
      <c r="E1031" s="185" t="s">
        <v>232</v>
      </c>
      <c r="F1031" s="186" t="s">
        <v>518</v>
      </c>
      <c r="G1031" s="309">
        <v>610</v>
      </c>
      <c r="H1031" s="185" t="s">
        <v>297</v>
      </c>
      <c r="I1031" s="322">
        <v>82.2</v>
      </c>
      <c r="J1031" s="322"/>
      <c r="K1031" s="322"/>
    </row>
    <row r="1032" spans="2:11" ht="12.75" customHeight="1">
      <c r="B1032" s="187" t="s">
        <v>274</v>
      </c>
      <c r="C1032" s="398"/>
      <c r="D1032" s="185" t="s">
        <v>226</v>
      </c>
      <c r="E1032" s="185" t="s">
        <v>232</v>
      </c>
      <c r="F1032" s="186" t="s">
        <v>518</v>
      </c>
      <c r="G1032" s="309">
        <v>610</v>
      </c>
      <c r="H1032" s="185" t="s">
        <v>333</v>
      </c>
      <c r="I1032" s="322">
        <v>140.5</v>
      </c>
      <c r="J1032" s="322"/>
      <c r="K1032" s="322"/>
    </row>
    <row r="1033" spans="2:11" ht="12.75" customHeight="1">
      <c r="B1033" s="187" t="s">
        <v>275</v>
      </c>
      <c r="C1033" s="398"/>
      <c r="D1033" s="185" t="s">
        <v>226</v>
      </c>
      <c r="E1033" s="185" t="s">
        <v>232</v>
      </c>
      <c r="F1033" s="186" t="s">
        <v>518</v>
      </c>
      <c r="G1033" s="309">
        <v>610</v>
      </c>
      <c r="H1033" s="185" t="s">
        <v>307</v>
      </c>
      <c r="I1033" s="322">
        <v>1421.1</v>
      </c>
      <c r="J1033" s="322"/>
      <c r="K1033" s="322"/>
    </row>
    <row r="1034" spans="2:11" ht="12.75" customHeight="1">
      <c r="B1034" s="317" t="s">
        <v>237</v>
      </c>
      <c r="C1034" s="398"/>
      <c r="D1034" s="324" t="s">
        <v>238</v>
      </c>
      <c r="E1034" s="333"/>
      <c r="F1034" s="333"/>
      <c r="G1034" s="333"/>
      <c r="H1034" s="333"/>
      <c r="I1034" s="316">
        <f>I1035+I1080</f>
        <v>13707.2</v>
      </c>
      <c r="J1034" s="316">
        <f>J1035+J1080</f>
        <v>8935</v>
      </c>
      <c r="K1034" s="316">
        <f>K1035+K1080</f>
        <v>9385.5</v>
      </c>
    </row>
    <row r="1035" spans="2:11" ht="12.75" customHeight="1">
      <c r="B1035" s="340" t="s">
        <v>239</v>
      </c>
      <c r="C1035" s="398"/>
      <c r="D1035" s="327" t="s">
        <v>238</v>
      </c>
      <c r="E1035" s="327" t="s">
        <v>240</v>
      </c>
      <c r="F1035" s="185"/>
      <c r="G1035" s="185"/>
      <c r="H1035" s="185"/>
      <c r="I1035" s="382">
        <f>I1036+I1056+I1060+I1064</f>
        <v>10784.6</v>
      </c>
      <c r="J1035" s="382">
        <f>J1036+J1056+J1060+J1064</f>
        <v>6907.799999999999</v>
      </c>
      <c r="K1035" s="382">
        <f>K1036+K1056+K1060+K1064</f>
        <v>7358.299999999999</v>
      </c>
    </row>
    <row r="1036" spans="2:11" ht="28.5" customHeight="1">
      <c r="B1036" s="355" t="s">
        <v>506</v>
      </c>
      <c r="C1036" s="398"/>
      <c r="D1036" s="185" t="s">
        <v>238</v>
      </c>
      <c r="E1036" s="185" t="s">
        <v>240</v>
      </c>
      <c r="F1036" s="93" t="s">
        <v>507</v>
      </c>
      <c r="G1036" s="185"/>
      <c r="H1036" s="185"/>
      <c r="I1036" s="322">
        <f>I1037+I1044</f>
        <v>9837.2</v>
      </c>
      <c r="J1036" s="322">
        <f>J1037</f>
        <v>6907.799999999999</v>
      </c>
      <c r="K1036" s="322">
        <f>K1037</f>
        <v>6907.799999999999</v>
      </c>
    </row>
    <row r="1037" spans="2:11" ht="27.75" customHeight="1">
      <c r="B1037" s="364" t="s">
        <v>534</v>
      </c>
      <c r="C1037" s="398"/>
      <c r="D1037" s="185" t="s">
        <v>238</v>
      </c>
      <c r="E1037" s="185" t="s">
        <v>240</v>
      </c>
      <c r="F1037" s="93" t="s">
        <v>535</v>
      </c>
      <c r="G1037" s="185"/>
      <c r="H1037" s="185"/>
      <c r="I1037" s="322">
        <f>I1038+I1050</f>
        <v>9837.2</v>
      </c>
      <c r="J1037" s="322">
        <f>J1038+J1050</f>
        <v>6907.799999999999</v>
      </c>
      <c r="K1037" s="322">
        <f>K1038+K1050</f>
        <v>6907.799999999999</v>
      </c>
    </row>
    <row r="1038" spans="2:11" ht="54" customHeight="1">
      <c r="B1038" s="364" t="s">
        <v>536</v>
      </c>
      <c r="C1038" s="398"/>
      <c r="D1038" s="185" t="s">
        <v>238</v>
      </c>
      <c r="E1038" s="185" t="s">
        <v>240</v>
      </c>
      <c r="F1038" s="93" t="s">
        <v>535</v>
      </c>
      <c r="G1038" s="185"/>
      <c r="H1038" s="185"/>
      <c r="I1038" s="322">
        <f aca="true" t="shared" si="555" ref="I1038:I1040">I1039</f>
        <v>3401.3</v>
      </c>
      <c r="J1038" s="322">
        <f aca="true" t="shared" si="556" ref="J1038:J1040">J1039</f>
        <v>2855.2</v>
      </c>
      <c r="K1038" s="322">
        <f aca="true" t="shared" si="557" ref="K1038:K1040">K1039</f>
        <v>2855.2</v>
      </c>
    </row>
    <row r="1039" spans="2:11" ht="12.75" customHeight="1">
      <c r="B1039" s="330" t="s">
        <v>537</v>
      </c>
      <c r="C1039" s="398"/>
      <c r="D1039" s="185" t="s">
        <v>238</v>
      </c>
      <c r="E1039" s="185" t="s">
        <v>240</v>
      </c>
      <c r="F1039" s="93" t="s">
        <v>535</v>
      </c>
      <c r="G1039" s="185"/>
      <c r="H1039" s="185"/>
      <c r="I1039" s="322">
        <f t="shared" si="555"/>
        <v>3401.3</v>
      </c>
      <c r="J1039" s="322">
        <f t="shared" si="556"/>
        <v>2855.2</v>
      </c>
      <c r="K1039" s="322">
        <f t="shared" si="557"/>
        <v>2855.2</v>
      </c>
    </row>
    <row r="1040" spans="2:11" ht="12.75" customHeight="1">
      <c r="B1040" s="187" t="s">
        <v>455</v>
      </c>
      <c r="C1040" s="398"/>
      <c r="D1040" s="185" t="s">
        <v>238</v>
      </c>
      <c r="E1040" s="185" t="s">
        <v>240</v>
      </c>
      <c r="F1040" s="93" t="s">
        <v>535</v>
      </c>
      <c r="G1040" s="309">
        <v>600</v>
      </c>
      <c r="H1040" s="185"/>
      <c r="I1040" s="322">
        <f t="shared" si="555"/>
        <v>3401.3</v>
      </c>
      <c r="J1040" s="322">
        <f t="shared" si="556"/>
        <v>2855.2</v>
      </c>
      <c r="K1040" s="322">
        <f t="shared" si="557"/>
        <v>2855.2</v>
      </c>
    </row>
    <row r="1041" spans="2:11" ht="12.75" customHeight="1">
      <c r="B1041" s="187" t="s">
        <v>456</v>
      </c>
      <c r="C1041" s="398"/>
      <c r="D1041" s="185" t="s">
        <v>238</v>
      </c>
      <c r="E1041" s="185" t="s">
        <v>240</v>
      </c>
      <c r="F1041" s="93" t="s">
        <v>535</v>
      </c>
      <c r="G1041" s="309">
        <v>610</v>
      </c>
      <c r="H1041" s="185"/>
      <c r="I1041" s="322">
        <f>I1043</f>
        <v>3401.3</v>
      </c>
      <c r="J1041" s="322">
        <f>J1043</f>
        <v>2855.2</v>
      </c>
      <c r="K1041" s="322">
        <f>K1042+K1043</f>
        <v>2855.2</v>
      </c>
    </row>
    <row r="1042" spans="2:11" ht="12.75" customHeight="1" hidden="1">
      <c r="B1042" s="187" t="s">
        <v>272</v>
      </c>
      <c r="C1042" s="398"/>
      <c r="D1042" s="185" t="s">
        <v>238</v>
      </c>
      <c r="E1042" s="185" t="s">
        <v>240</v>
      </c>
      <c r="F1042" s="93" t="s">
        <v>535</v>
      </c>
      <c r="G1042" s="309">
        <v>610</v>
      </c>
      <c r="H1042" s="185" t="s">
        <v>532</v>
      </c>
      <c r="I1042" s="322"/>
      <c r="J1042" s="322"/>
      <c r="K1042" s="322"/>
    </row>
    <row r="1043" spans="2:12" ht="12.75" customHeight="1">
      <c r="B1043" s="187" t="s">
        <v>273</v>
      </c>
      <c r="C1043" s="398"/>
      <c r="D1043" s="185" t="s">
        <v>238</v>
      </c>
      <c r="E1043" s="185" t="s">
        <v>240</v>
      </c>
      <c r="F1043" s="93" t="s">
        <v>535</v>
      </c>
      <c r="G1043" s="309">
        <v>610</v>
      </c>
      <c r="H1043" s="185" t="s">
        <v>297</v>
      </c>
      <c r="I1043" s="322">
        <v>3401.3</v>
      </c>
      <c r="J1043" s="322">
        <v>2855.2</v>
      </c>
      <c r="K1043" s="322">
        <v>2855.2</v>
      </c>
      <c r="L1043" s="291">
        <v>-7.7</v>
      </c>
    </row>
    <row r="1044" spans="2:11" ht="54" customHeight="1" hidden="1">
      <c r="B1044" s="187" t="s">
        <v>538</v>
      </c>
      <c r="C1044" s="398"/>
      <c r="D1044" s="185" t="s">
        <v>238</v>
      </c>
      <c r="E1044" s="185" t="s">
        <v>240</v>
      </c>
      <c r="F1044" s="93" t="s">
        <v>539</v>
      </c>
      <c r="G1044" s="309"/>
      <c r="H1044" s="185"/>
      <c r="I1044" s="203">
        <f aca="true" t="shared" si="558" ref="I1044:I1045">I1045</f>
        <v>0</v>
      </c>
      <c r="J1044" s="203">
        <f aca="true" t="shared" si="559" ref="J1044:J1045">J1045</f>
        <v>0</v>
      </c>
      <c r="K1044" s="203">
        <f aca="true" t="shared" si="560" ref="K1044:K1045">K1045</f>
        <v>0</v>
      </c>
    </row>
    <row r="1045" spans="2:11" ht="12.75" customHeight="1" hidden="1">
      <c r="B1045" s="187" t="s">
        <v>455</v>
      </c>
      <c r="C1045" s="398"/>
      <c r="D1045" s="185" t="s">
        <v>238</v>
      </c>
      <c r="E1045" s="185" t="s">
        <v>240</v>
      </c>
      <c r="F1045" s="93" t="s">
        <v>539</v>
      </c>
      <c r="G1045" s="309">
        <v>600</v>
      </c>
      <c r="H1045" s="185"/>
      <c r="I1045" s="203">
        <f t="shared" si="558"/>
        <v>0</v>
      </c>
      <c r="J1045" s="203">
        <f t="shared" si="559"/>
        <v>0</v>
      </c>
      <c r="K1045" s="203">
        <f t="shared" si="560"/>
        <v>0</v>
      </c>
    </row>
    <row r="1046" spans="2:11" ht="12.75" customHeight="1" hidden="1">
      <c r="B1046" s="187" t="s">
        <v>456</v>
      </c>
      <c r="C1046" s="398"/>
      <c r="D1046" s="185" t="s">
        <v>238</v>
      </c>
      <c r="E1046" s="185" t="s">
        <v>240</v>
      </c>
      <c r="F1046" s="93" t="s">
        <v>539</v>
      </c>
      <c r="G1046" s="309">
        <v>610</v>
      </c>
      <c r="H1046" s="185"/>
      <c r="I1046" s="203">
        <f>I1047+I1048+I1049</f>
        <v>0</v>
      </c>
      <c r="J1046" s="203">
        <f>J1047+J1048+J1049</f>
        <v>0</v>
      </c>
      <c r="K1046" s="203">
        <f>K1047+K1048+K1049</f>
        <v>0</v>
      </c>
    </row>
    <row r="1047" spans="2:11" ht="12.75" customHeight="1" hidden="1">
      <c r="B1047" s="187" t="s">
        <v>273</v>
      </c>
      <c r="C1047" s="398"/>
      <c r="D1047" s="185" t="s">
        <v>238</v>
      </c>
      <c r="E1047" s="185" t="s">
        <v>240</v>
      </c>
      <c r="F1047" s="93" t="s">
        <v>539</v>
      </c>
      <c r="G1047" s="309">
        <v>610</v>
      </c>
      <c r="H1047" s="185" t="s">
        <v>297</v>
      </c>
      <c r="I1047" s="203"/>
      <c r="J1047" s="203"/>
      <c r="K1047" s="203"/>
    </row>
    <row r="1048" spans="2:11" ht="12.75" customHeight="1" hidden="1">
      <c r="B1048" s="184" t="s">
        <v>274</v>
      </c>
      <c r="C1048" s="398"/>
      <c r="D1048" s="185" t="s">
        <v>238</v>
      </c>
      <c r="E1048" s="185" t="s">
        <v>240</v>
      </c>
      <c r="F1048" s="93" t="s">
        <v>539</v>
      </c>
      <c r="G1048" s="309">
        <v>610</v>
      </c>
      <c r="H1048" s="185" t="s">
        <v>333</v>
      </c>
      <c r="I1048" s="203"/>
      <c r="J1048" s="203"/>
      <c r="K1048" s="203"/>
    </row>
    <row r="1049" spans="2:11" ht="12.75" customHeight="1" hidden="1">
      <c r="B1049" s="184" t="s">
        <v>275</v>
      </c>
      <c r="C1049" s="398"/>
      <c r="D1049" s="185" t="s">
        <v>238</v>
      </c>
      <c r="E1049" s="185" t="s">
        <v>240</v>
      </c>
      <c r="F1049" s="93" t="s">
        <v>539</v>
      </c>
      <c r="G1049" s="309">
        <v>610</v>
      </c>
      <c r="H1049" s="185" t="s">
        <v>307</v>
      </c>
      <c r="I1049" s="203"/>
      <c r="J1049" s="203"/>
      <c r="K1049" s="203"/>
    </row>
    <row r="1050" spans="2:11" ht="66.75" customHeight="1">
      <c r="B1050" s="343" t="s">
        <v>540</v>
      </c>
      <c r="C1050" s="398"/>
      <c r="D1050" s="185" t="s">
        <v>238</v>
      </c>
      <c r="E1050" s="185" t="s">
        <v>240</v>
      </c>
      <c r="F1050" s="356" t="s">
        <v>541</v>
      </c>
      <c r="G1050" s="185"/>
      <c r="H1050" s="185"/>
      <c r="I1050" s="322">
        <f aca="true" t="shared" si="561" ref="I1050:I1052">I1051</f>
        <v>6435.9</v>
      </c>
      <c r="J1050" s="322">
        <f aca="true" t="shared" si="562" ref="J1050:J1052">J1051</f>
        <v>4052.6</v>
      </c>
      <c r="K1050" s="322">
        <f aca="true" t="shared" si="563" ref="K1050:K1052">K1051</f>
        <v>4052.6</v>
      </c>
    </row>
    <row r="1051" spans="2:11" ht="12.75" customHeight="1">
      <c r="B1051" s="330" t="s">
        <v>537</v>
      </c>
      <c r="C1051" s="398"/>
      <c r="D1051" s="185" t="s">
        <v>238</v>
      </c>
      <c r="E1051" s="185" t="s">
        <v>240</v>
      </c>
      <c r="F1051" s="356" t="s">
        <v>541</v>
      </c>
      <c r="G1051" s="185"/>
      <c r="H1051" s="185"/>
      <c r="I1051" s="322">
        <f t="shared" si="561"/>
        <v>6435.9</v>
      </c>
      <c r="J1051" s="322">
        <f t="shared" si="562"/>
        <v>4052.6</v>
      </c>
      <c r="K1051" s="322">
        <f t="shared" si="563"/>
        <v>4052.6</v>
      </c>
    </row>
    <row r="1052" spans="2:11" ht="12.75" customHeight="1">
      <c r="B1052" s="187" t="s">
        <v>455</v>
      </c>
      <c r="C1052" s="398"/>
      <c r="D1052" s="185" t="s">
        <v>238</v>
      </c>
      <c r="E1052" s="185" t="s">
        <v>240</v>
      </c>
      <c r="F1052" s="356" t="s">
        <v>541</v>
      </c>
      <c r="G1052" s="309">
        <v>600</v>
      </c>
      <c r="H1052" s="185"/>
      <c r="I1052" s="322">
        <f t="shared" si="561"/>
        <v>6435.9</v>
      </c>
      <c r="J1052" s="322">
        <f t="shared" si="562"/>
        <v>4052.6</v>
      </c>
      <c r="K1052" s="322">
        <f t="shared" si="563"/>
        <v>4052.6</v>
      </c>
    </row>
    <row r="1053" spans="2:11" ht="12.75" customHeight="1">
      <c r="B1053" s="187" t="s">
        <v>456</v>
      </c>
      <c r="C1053" s="398"/>
      <c r="D1053" s="185" t="s">
        <v>238</v>
      </c>
      <c r="E1053" s="185" t="s">
        <v>240</v>
      </c>
      <c r="F1053" s="356" t="s">
        <v>541</v>
      </c>
      <c r="G1053" s="309">
        <v>610</v>
      </c>
      <c r="H1053" s="185"/>
      <c r="I1053" s="322">
        <f>I1054+I1055</f>
        <v>6435.9</v>
      </c>
      <c r="J1053" s="322">
        <f>J1054+J1055</f>
        <v>4052.6</v>
      </c>
      <c r="K1053" s="322">
        <f>K1054+K1055</f>
        <v>4052.6</v>
      </c>
    </row>
    <row r="1054" spans="2:11" ht="12.75" customHeight="1" hidden="1">
      <c r="B1054" s="187" t="s">
        <v>272</v>
      </c>
      <c r="C1054" s="398"/>
      <c r="D1054" s="185" t="s">
        <v>238</v>
      </c>
      <c r="E1054" s="185" t="s">
        <v>240</v>
      </c>
      <c r="F1054" s="356" t="s">
        <v>541</v>
      </c>
      <c r="G1054" s="309">
        <v>610</v>
      </c>
      <c r="H1054" s="185" t="s">
        <v>532</v>
      </c>
      <c r="I1054" s="322"/>
      <c r="J1054" s="322"/>
      <c r="K1054" s="322"/>
    </row>
    <row r="1055" spans="2:12" ht="12.75" customHeight="1">
      <c r="B1055" s="187" t="s">
        <v>273</v>
      </c>
      <c r="C1055" s="398"/>
      <c r="D1055" s="185" t="s">
        <v>238</v>
      </c>
      <c r="E1055" s="185" t="s">
        <v>240</v>
      </c>
      <c r="F1055" s="356" t="s">
        <v>541</v>
      </c>
      <c r="G1055" s="309">
        <v>610</v>
      </c>
      <c r="H1055" s="185" t="s">
        <v>297</v>
      </c>
      <c r="I1055" s="322">
        <v>6435.9</v>
      </c>
      <c r="J1055" s="322">
        <v>4052.6</v>
      </c>
      <c r="K1055" s="322">
        <v>4052.6</v>
      </c>
      <c r="L1055" s="291">
        <v>439.7</v>
      </c>
    </row>
    <row r="1056" spans="2:11" ht="26.25" customHeight="1" hidden="1">
      <c r="B1056" s="343" t="s">
        <v>542</v>
      </c>
      <c r="C1056" s="398"/>
      <c r="D1056" s="185" t="s">
        <v>238</v>
      </c>
      <c r="E1056" s="185" t="s">
        <v>240</v>
      </c>
      <c r="F1056" s="356" t="s">
        <v>543</v>
      </c>
      <c r="G1056" s="185"/>
      <c r="H1056" s="185"/>
      <c r="I1056" s="203">
        <f aca="true" t="shared" si="564" ref="I1056:I1058">I1057</f>
        <v>0</v>
      </c>
      <c r="J1056" s="203">
        <f aca="true" t="shared" si="565" ref="J1056:J1058">J1057</f>
        <v>0</v>
      </c>
      <c r="K1056" s="203">
        <f aca="true" t="shared" si="566" ref="K1056:K1058">K1057</f>
        <v>0</v>
      </c>
    </row>
    <row r="1057" spans="2:11" ht="12.75" customHeight="1" hidden="1">
      <c r="B1057" s="184" t="s">
        <v>289</v>
      </c>
      <c r="C1057" s="398"/>
      <c r="D1057" s="185" t="s">
        <v>238</v>
      </c>
      <c r="E1057" s="185" t="s">
        <v>240</v>
      </c>
      <c r="F1057" s="356" t="s">
        <v>544</v>
      </c>
      <c r="G1057" s="309">
        <v>200</v>
      </c>
      <c r="H1057" s="185"/>
      <c r="I1057" s="203">
        <f t="shared" si="564"/>
        <v>0</v>
      </c>
      <c r="J1057" s="203">
        <f t="shared" si="565"/>
        <v>0</v>
      </c>
      <c r="K1057" s="203">
        <f t="shared" si="566"/>
        <v>0</v>
      </c>
    </row>
    <row r="1058" spans="2:11" ht="12.75" customHeight="1" hidden="1">
      <c r="B1058" s="184" t="s">
        <v>291</v>
      </c>
      <c r="C1058" s="398"/>
      <c r="D1058" s="185" t="s">
        <v>238</v>
      </c>
      <c r="E1058" s="185" t="s">
        <v>240</v>
      </c>
      <c r="F1058" s="356" t="s">
        <v>544</v>
      </c>
      <c r="G1058" s="309">
        <v>240</v>
      </c>
      <c r="H1058" s="185"/>
      <c r="I1058" s="203">
        <f t="shared" si="564"/>
        <v>0</v>
      </c>
      <c r="J1058" s="203">
        <f t="shared" si="565"/>
        <v>0</v>
      </c>
      <c r="K1058" s="203">
        <f t="shared" si="566"/>
        <v>0</v>
      </c>
    </row>
    <row r="1059" spans="2:11" ht="12.75" customHeight="1" hidden="1">
      <c r="B1059" s="187" t="s">
        <v>273</v>
      </c>
      <c r="C1059" s="398"/>
      <c r="D1059" s="185" t="s">
        <v>238</v>
      </c>
      <c r="E1059" s="185" t="s">
        <v>240</v>
      </c>
      <c r="F1059" s="356" t="s">
        <v>544</v>
      </c>
      <c r="G1059" s="309">
        <v>240</v>
      </c>
      <c r="H1059" s="185" t="s">
        <v>297</v>
      </c>
      <c r="I1059" s="203"/>
      <c r="J1059" s="203"/>
      <c r="K1059" s="203"/>
    </row>
    <row r="1060" spans="2:11" ht="26.25" customHeight="1" hidden="1">
      <c r="B1060" s="187" t="s">
        <v>419</v>
      </c>
      <c r="C1060" s="398"/>
      <c r="D1060" s="185" t="s">
        <v>238</v>
      </c>
      <c r="E1060" s="185" t="s">
        <v>240</v>
      </c>
      <c r="F1060" s="186" t="s">
        <v>420</v>
      </c>
      <c r="G1060" s="185"/>
      <c r="H1060" s="185"/>
      <c r="I1060" s="203">
        <f aca="true" t="shared" si="567" ref="I1060:I1062">I1061</f>
        <v>0</v>
      </c>
      <c r="J1060" s="203">
        <f aca="true" t="shared" si="568" ref="J1060:J1062">J1061</f>
        <v>0</v>
      </c>
      <c r="K1060" s="203">
        <f aca="true" t="shared" si="569" ref="K1060:K1062">K1061</f>
        <v>0</v>
      </c>
    </row>
    <row r="1061" spans="2:11" ht="12.75" customHeight="1" hidden="1">
      <c r="B1061" s="187" t="s">
        <v>455</v>
      </c>
      <c r="C1061" s="398"/>
      <c r="D1061" s="185" t="s">
        <v>238</v>
      </c>
      <c r="E1061" s="185" t="s">
        <v>240</v>
      </c>
      <c r="F1061" s="186" t="s">
        <v>420</v>
      </c>
      <c r="G1061" s="185" t="s">
        <v>363</v>
      </c>
      <c r="H1061" s="185"/>
      <c r="I1061" s="203">
        <f t="shared" si="567"/>
        <v>0</v>
      </c>
      <c r="J1061" s="203">
        <f t="shared" si="568"/>
        <v>0</v>
      </c>
      <c r="K1061" s="203">
        <f t="shared" si="569"/>
        <v>0</v>
      </c>
    </row>
    <row r="1062" spans="2:11" ht="12.75" customHeight="1" hidden="1">
      <c r="B1062" s="187" t="s">
        <v>456</v>
      </c>
      <c r="C1062" s="398"/>
      <c r="D1062" s="185" t="s">
        <v>238</v>
      </c>
      <c r="E1062" s="185" t="s">
        <v>240</v>
      </c>
      <c r="F1062" s="186" t="s">
        <v>420</v>
      </c>
      <c r="G1062" s="185" t="s">
        <v>460</v>
      </c>
      <c r="H1062" s="185"/>
      <c r="I1062" s="203">
        <f t="shared" si="567"/>
        <v>0</v>
      </c>
      <c r="J1062" s="203">
        <f t="shared" si="568"/>
        <v>0</v>
      </c>
      <c r="K1062" s="203">
        <f t="shared" si="569"/>
        <v>0</v>
      </c>
    </row>
    <row r="1063" spans="2:11" ht="12.75" customHeight="1" hidden="1">
      <c r="B1063" s="184" t="s">
        <v>274</v>
      </c>
      <c r="C1063" s="398"/>
      <c r="D1063" s="185" t="s">
        <v>238</v>
      </c>
      <c r="E1063" s="185" t="s">
        <v>240</v>
      </c>
      <c r="F1063" s="186" t="s">
        <v>420</v>
      </c>
      <c r="G1063" s="185" t="s">
        <v>460</v>
      </c>
      <c r="H1063" s="185" t="s">
        <v>333</v>
      </c>
      <c r="I1063" s="203"/>
      <c r="J1063" s="203"/>
      <c r="K1063" s="203"/>
    </row>
    <row r="1064" spans="2:11" ht="28.5" customHeight="1">
      <c r="B1064" s="451" t="s">
        <v>637</v>
      </c>
      <c r="C1064" s="398"/>
      <c r="D1064" s="185" t="s">
        <v>238</v>
      </c>
      <c r="E1064" s="185" t="s">
        <v>240</v>
      </c>
      <c r="F1064" s="186" t="s">
        <v>543</v>
      </c>
      <c r="G1064" s="185"/>
      <c r="H1064" s="185"/>
      <c r="I1064" s="322">
        <f>I1065+I1074+I1070</f>
        <v>947.4000000000001</v>
      </c>
      <c r="J1064" s="322">
        <f>J1065+J1074</f>
        <v>0</v>
      </c>
      <c r="K1064" s="322">
        <f>K1065+K1074</f>
        <v>450.5</v>
      </c>
    </row>
    <row r="1065" spans="2:11" ht="28.5" customHeight="1">
      <c r="B1065" s="331" t="s">
        <v>546</v>
      </c>
      <c r="C1065" s="398"/>
      <c r="D1065" s="185" t="s">
        <v>238</v>
      </c>
      <c r="E1065" s="185" t="s">
        <v>240</v>
      </c>
      <c r="F1065" s="186" t="s">
        <v>547</v>
      </c>
      <c r="G1065" s="185"/>
      <c r="H1065" s="185"/>
      <c r="I1065" s="322">
        <f aca="true" t="shared" si="570" ref="I1065:I1066">I1066</f>
        <v>104</v>
      </c>
      <c r="J1065" s="322">
        <f aca="true" t="shared" si="571" ref="J1065:J1066">J1066</f>
        <v>0</v>
      </c>
      <c r="K1065" s="322">
        <f aca="true" t="shared" si="572" ref="K1065:K1066">K1066</f>
        <v>0</v>
      </c>
    </row>
    <row r="1066" spans="2:11" ht="12.75" customHeight="1">
      <c r="B1066" s="184" t="s">
        <v>289</v>
      </c>
      <c r="C1066" s="398"/>
      <c r="D1066" s="185" t="s">
        <v>238</v>
      </c>
      <c r="E1066" s="185" t="s">
        <v>240</v>
      </c>
      <c r="F1066" s="186" t="s">
        <v>547</v>
      </c>
      <c r="G1066" s="185" t="s">
        <v>290</v>
      </c>
      <c r="H1066" s="185"/>
      <c r="I1066" s="322">
        <f t="shared" si="570"/>
        <v>104</v>
      </c>
      <c r="J1066" s="322">
        <f t="shared" si="571"/>
        <v>0</v>
      </c>
      <c r="K1066" s="322">
        <f t="shared" si="572"/>
        <v>0</v>
      </c>
    </row>
    <row r="1067" spans="2:11" ht="12.75" customHeight="1">
      <c r="B1067" s="184" t="s">
        <v>291</v>
      </c>
      <c r="C1067" s="398"/>
      <c r="D1067" s="185" t="s">
        <v>238</v>
      </c>
      <c r="E1067" s="185" t="s">
        <v>240</v>
      </c>
      <c r="F1067" s="186" t="s">
        <v>547</v>
      </c>
      <c r="G1067" s="185" t="s">
        <v>292</v>
      </c>
      <c r="H1067" s="185"/>
      <c r="I1067" s="322">
        <f>I1068+I1069</f>
        <v>104</v>
      </c>
      <c r="J1067" s="322">
        <f>J1068+J1069</f>
        <v>0</v>
      </c>
      <c r="K1067" s="322">
        <f>K1068+K1069</f>
        <v>0</v>
      </c>
    </row>
    <row r="1068" spans="2:11" ht="12.75" customHeight="1">
      <c r="B1068" s="187" t="s">
        <v>273</v>
      </c>
      <c r="C1068" s="398"/>
      <c r="D1068" s="185" t="s">
        <v>238</v>
      </c>
      <c r="E1068" s="185" t="s">
        <v>240</v>
      </c>
      <c r="F1068" s="186" t="s">
        <v>547</v>
      </c>
      <c r="G1068" s="185" t="s">
        <v>292</v>
      </c>
      <c r="H1068" s="185" t="s">
        <v>297</v>
      </c>
      <c r="I1068" s="322">
        <v>24</v>
      </c>
      <c r="J1068" s="322">
        <v>0</v>
      </c>
      <c r="K1068" s="322">
        <v>0</v>
      </c>
    </row>
    <row r="1069" spans="2:11" ht="12.75" customHeight="1">
      <c r="B1069" s="187" t="s">
        <v>274</v>
      </c>
      <c r="C1069" s="398"/>
      <c r="D1069" s="185" t="s">
        <v>238</v>
      </c>
      <c r="E1069" s="185" t="s">
        <v>240</v>
      </c>
      <c r="F1069" s="186" t="s">
        <v>547</v>
      </c>
      <c r="G1069" s="185" t="s">
        <v>292</v>
      </c>
      <c r="H1069" s="185" t="s">
        <v>333</v>
      </c>
      <c r="I1069" s="322">
        <v>80</v>
      </c>
      <c r="J1069" s="322">
        <v>0</v>
      </c>
      <c r="K1069" s="322">
        <v>0</v>
      </c>
    </row>
    <row r="1070" spans="2:11" ht="28.5" customHeight="1">
      <c r="B1070" s="331" t="s">
        <v>548</v>
      </c>
      <c r="C1070" s="398"/>
      <c r="D1070" s="185" t="s">
        <v>238</v>
      </c>
      <c r="E1070" s="185" t="s">
        <v>240</v>
      </c>
      <c r="F1070" s="186" t="s">
        <v>549</v>
      </c>
      <c r="G1070" s="185"/>
      <c r="H1070" s="185"/>
      <c r="I1070" s="322">
        <f aca="true" t="shared" si="573" ref="I1070:I1072">I1071</f>
        <v>232.2</v>
      </c>
      <c r="J1070" s="322"/>
      <c r="K1070" s="322"/>
    </row>
    <row r="1071" spans="2:11" ht="12.75" customHeight="1">
      <c r="B1071" s="184" t="s">
        <v>289</v>
      </c>
      <c r="C1071" s="398"/>
      <c r="D1071" s="185" t="s">
        <v>238</v>
      </c>
      <c r="E1071" s="185" t="s">
        <v>240</v>
      </c>
      <c r="F1071" s="186" t="s">
        <v>549</v>
      </c>
      <c r="G1071" s="185" t="s">
        <v>290</v>
      </c>
      <c r="H1071" s="185"/>
      <c r="I1071" s="322">
        <f t="shared" si="573"/>
        <v>232.2</v>
      </c>
      <c r="J1071" s="322"/>
      <c r="K1071" s="322"/>
    </row>
    <row r="1072" spans="2:11" ht="12.75" customHeight="1">
      <c r="B1072" s="184" t="s">
        <v>291</v>
      </c>
      <c r="C1072" s="398"/>
      <c r="D1072" s="185" t="s">
        <v>238</v>
      </c>
      <c r="E1072" s="185" t="s">
        <v>240</v>
      </c>
      <c r="F1072" s="186" t="s">
        <v>549</v>
      </c>
      <c r="G1072" s="185" t="s">
        <v>292</v>
      </c>
      <c r="H1072" s="185"/>
      <c r="I1072" s="322">
        <f t="shared" si="573"/>
        <v>232.2</v>
      </c>
      <c r="J1072" s="322"/>
      <c r="K1072" s="322"/>
    </row>
    <row r="1073" spans="2:11" ht="12.75" customHeight="1">
      <c r="B1073" s="187" t="s">
        <v>273</v>
      </c>
      <c r="C1073" s="398"/>
      <c r="D1073" s="185" t="s">
        <v>238</v>
      </c>
      <c r="E1073" s="185" t="s">
        <v>240</v>
      </c>
      <c r="F1073" s="186" t="s">
        <v>549</v>
      </c>
      <c r="G1073" s="185" t="s">
        <v>292</v>
      </c>
      <c r="H1073" s="185" t="s">
        <v>297</v>
      </c>
      <c r="I1073" s="322">
        <v>232.2</v>
      </c>
      <c r="J1073" s="322"/>
      <c r="K1073" s="322"/>
    </row>
    <row r="1074" spans="2:11" ht="12.75" customHeight="1">
      <c r="B1074" s="184" t="s">
        <v>550</v>
      </c>
      <c r="C1074" s="398"/>
      <c r="D1074" s="185" t="s">
        <v>238</v>
      </c>
      <c r="E1074" s="185" t="s">
        <v>240</v>
      </c>
      <c r="F1074" s="186" t="s">
        <v>551</v>
      </c>
      <c r="G1074" s="185"/>
      <c r="H1074" s="185"/>
      <c r="I1074" s="322">
        <f aca="true" t="shared" si="574" ref="I1074:I1075">I1075</f>
        <v>611.2</v>
      </c>
      <c r="J1074" s="322">
        <f aca="true" t="shared" si="575" ref="J1074:J1075">J1075</f>
        <v>0</v>
      </c>
      <c r="K1074" s="322">
        <f aca="true" t="shared" si="576" ref="K1074:K1075">K1075</f>
        <v>450.5</v>
      </c>
    </row>
    <row r="1075" spans="2:11" ht="12.75" customHeight="1">
      <c r="B1075" s="184" t="s">
        <v>289</v>
      </c>
      <c r="C1075" s="398"/>
      <c r="D1075" s="185" t="s">
        <v>238</v>
      </c>
      <c r="E1075" s="185" t="s">
        <v>240</v>
      </c>
      <c r="F1075" s="186" t="s">
        <v>551</v>
      </c>
      <c r="G1075" s="185" t="s">
        <v>290</v>
      </c>
      <c r="H1075" s="185"/>
      <c r="I1075" s="322">
        <f t="shared" si="574"/>
        <v>611.2</v>
      </c>
      <c r="J1075" s="322">
        <f t="shared" si="575"/>
        <v>0</v>
      </c>
      <c r="K1075" s="322">
        <f t="shared" si="576"/>
        <v>450.5</v>
      </c>
    </row>
    <row r="1076" spans="2:11" ht="12.75" customHeight="1">
      <c r="B1076" s="184" t="s">
        <v>291</v>
      </c>
      <c r="C1076" s="398"/>
      <c r="D1076" s="185" t="s">
        <v>238</v>
      </c>
      <c r="E1076" s="185" t="s">
        <v>240</v>
      </c>
      <c r="F1076" s="186" t="s">
        <v>551</v>
      </c>
      <c r="G1076" s="185" t="s">
        <v>292</v>
      </c>
      <c r="H1076" s="185"/>
      <c r="I1076" s="322">
        <f>I1077+I1078+I1079</f>
        <v>611.2</v>
      </c>
      <c r="J1076" s="322">
        <f>J1077+J1078+J1079</f>
        <v>0</v>
      </c>
      <c r="K1076" s="322">
        <f>K1077+K1078+K1079</f>
        <v>450.5</v>
      </c>
    </row>
    <row r="1077" spans="2:11" ht="12.75" customHeight="1">
      <c r="B1077" s="187" t="s">
        <v>273</v>
      </c>
      <c r="C1077" s="398"/>
      <c r="D1077" s="185" t="s">
        <v>238</v>
      </c>
      <c r="E1077" s="185" t="s">
        <v>240</v>
      </c>
      <c r="F1077" s="186" t="s">
        <v>551</v>
      </c>
      <c r="G1077" s="185" t="s">
        <v>292</v>
      </c>
      <c r="H1077" s="185" t="s">
        <v>297</v>
      </c>
      <c r="I1077" s="322">
        <v>0.6</v>
      </c>
      <c r="J1077" s="322">
        <v>0</v>
      </c>
      <c r="K1077" s="322">
        <v>0.5</v>
      </c>
    </row>
    <row r="1078" spans="2:11" ht="12.75" customHeight="1">
      <c r="B1078" s="187" t="s">
        <v>274</v>
      </c>
      <c r="C1078" s="398"/>
      <c r="D1078" s="185" t="s">
        <v>238</v>
      </c>
      <c r="E1078" s="185" t="s">
        <v>240</v>
      </c>
      <c r="F1078" s="186" t="s">
        <v>551</v>
      </c>
      <c r="G1078" s="185" t="s">
        <v>292</v>
      </c>
      <c r="H1078" s="185" t="s">
        <v>333</v>
      </c>
      <c r="I1078" s="322">
        <v>610.6</v>
      </c>
      <c r="J1078" s="322">
        <v>0</v>
      </c>
      <c r="K1078" s="322">
        <v>450</v>
      </c>
    </row>
    <row r="1079" spans="2:11" ht="12.75" customHeight="1">
      <c r="B1079" s="187" t="s">
        <v>275</v>
      </c>
      <c r="C1079" s="398"/>
      <c r="D1079" s="185" t="s">
        <v>238</v>
      </c>
      <c r="E1079" s="185" t="s">
        <v>240</v>
      </c>
      <c r="F1079" s="186" t="s">
        <v>551</v>
      </c>
      <c r="G1079" s="185" t="s">
        <v>292</v>
      </c>
      <c r="H1079" s="185" t="s">
        <v>307</v>
      </c>
      <c r="I1079" s="322">
        <v>0</v>
      </c>
      <c r="J1079" s="322">
        <v>0</v>
      </c>
      <c r="K1079" s="322">
        <v>0</v>
      </c>
    </row>
    <row r="1080" spans="2:11" ht="14.25" customHeight="1">
      <c r="B1080" s="367" t="s">
        <v>241</v>
      </c>
      <c r="C1080" s="398"/>
      <c r="D1080" s="372" t="s">
        <v>238</v>
      </c>
      <c r="E1080" s="372" t="s">
        <v>242</v>
      </c>
      <c r="F1080" s="356"/>
      <c r="G1080" s="309"/>
      <c r="H1080" s="185"/>
      <c r="I1080" s="382">
        <f>I1081+I1093</f>
        <v>2922.6</v>
      </c>
      <c r="J1080" s="382">
        <f>J1081+J1093</f>
        <v>2027.1999999999998</v>
      </c>
      <c r="K1080" s="382">
        <f>K1081+K1093</f>
        <v>2027.1999999999998</v>
      </c>
    </row>
    <row r="1081" spans="2:11" ht="14.25" customHeight="1" hidden="1">
      <c r="B1081" s="355" t="s">
        <v>552</v>
      </c>
      <c r="C1081" s="398"/>
      <c r="D1081" s="185" t="s">
        <v>238</v>
      </c>
      <c r="E1081" s="185" t="s">
        <v>240</v>
      </c>
      <c r="F1081" s="356" t="s">
        <v>507</v>
      </c>
      <c r="G1081" s="309"/>
      <c r="H1081" s="185"/>
      <c r="I1081" s="322">
        <f aca="true" t="shared" si="577" ref="I1081:I1082">I1082</f>
        <v>0</v>
      </c>
      <c r="J1081" s="322">
        <f aca="true" t="shared" si="578" ref="J1081:J1082">J1082</f>
        <v>0</v>
      </c>
      <c r="K1081" s="322">
        <f aca="true" t="shared" si="579" ref="K1081:K1082">K1082</f>
        <v>0</v>
      </c>
    </row>
    <row r="1082" spans="2:11" ht="27.75" customHeight="1" hidden="1">
      <c r="B1082" s="364" t="s">
        <v>534</v>
      </c>
      <c r="C1082" s="398"/>
      <c r="D1082" s="185" t="s">
        <v>238</v>
      </c>
      <c r="E1082" s="185" t="s">
        <v>240</v>
      </c>
      <c r="F1082" s="356" t="s">
        <v>553</v>
      </c>
      <c r="G1082" s="309"/>
      <c r="H1082" s="185"/>
      <c r="I1082" s="322">
        <f t="shared" si="577"/>
        <v>0</v>
      </c>
      <c r="J1082" s="322">
        <f t="shared" si="578"/>
        <v>0</v>
      </c>
      <c r="K1082" s="322">
        <f t="shared" si="579"/>
        <v>0</v>
      </c>
    </row>
    <row r="1083" spans="2:11" ht="40.5" customHeight="1" hidden="1">
      <c r="B1083" s="343" t="s">
        <v>554</v>
      </c>
      <c r="C1083" s="398"/>
      <c r="D1083" s="185" t="s">
        <v>238</v>
      </c>
      <c r="E1083" s="185" t="s">
        <v>242</v>
      </c>
      <c r="F1083" s="356" t="s">
        <v>555</v>
      </c>
      <c r="G1083" s="185"/>
      <c r="H1083" s="185"/>
      <c r="I1083" s="322">
        <f>I1084+I1087+I1090</f>
        <v>0</v>
      </c>
      <c r="J1083" s="322">
        <f>J1084+J1087+J1090</f>
        <v>0</v>
      </c>
      <c r="K1083" s="322">
        <f>K1084+K1087+K1090</f>
        <v>0</v>
      </c>
    </row>
    <row r="1084" spans="2:11" ht="40.5" customHeight="1" hidden="1">
      <c r="B1084" s="187" t="s">
        <v>281</v>
      </c>
      <c r="C1084" s="398"/>
      <c r="D1084" s="185" t="s">
        <v>238</v>
      </c>
      <c r="E1084" s="185" t="s">
        <v>242</v>
      </c>
      <c r="F1084" s="356" t="s">
        <v>541</v>
      </c>
      <c r="G1084" s="185" t="s">
        <v>282</v>
      </c>
      <c r="H1084" s="185"/>
      <c r="I1084" s="322">
        <f aca="true" t="shared" si="580" ref="I1084:I1085">I1085</f>
        <v>0</v>
      </c>
      <c r="J1084" s="322">
        <f aca="true" t="shared" si="581" ref="J1084:J1085">J1085</f>
        <v>0</v>
      </c>
      <c r="K1084" s="322">
        <f aca="true" t="shared" si="582" ref="K1084:K1085">K1085</f>
        <v>0</v>
      </c>
    </row>
    <row r="1085" spans="2:11" ht="12.75" customHeight="1" hidden="1">
      <c r="B1085" s="187" t="s">
        <v>283</v>
      </c>
      <c r="C1085" s="398"/>
      <c r="D1085" s="185" t="s">
        <v>238</v>
      </c>
      <c r="E1085" s="185" t="s">
        <v>242</v>
      </c>
      <c r="F1085" s="356" t="s">
        <v>541</v>
      </c>
      <c r="G1085" s="309">
        <v>120</v>
      </c>
      <c r="H1085" s="185"/>
      <c r="I1085" s="322">
        <f t="shared" si="580"/>
        <v>0</v>
      </c>
      <c r="J1085" s="322">
        <f t="shared" si="581"/>
        <v>0</v>
      </c>
      <c r="K1085" s="322">
        <f t="shared" si="582"/>
        <v>0</v>
      </c>
    </row>
    <row r="1086" spans="2:11" ht="12.75" customHeight="1" hidden="1">
      <c r="B1086" s="187" t="s">
        <v>273</v>
      </c>
      <c r="C1086" s="398"/>
      <c r="D1086" s="185" t="s">
        <v>238</v>
      </c>
      <c r="E1086" s="185" t="s">
        <v>242</v>
      </c>
      <c r="F1086" s="356" t="s">
        <v>541</v>
      </c>
      <c r="G1086" s="309">
        <v>120</v>
      </c>
      <c r="H1086" s="185" t="s">
        <v>297</v>
      </c>
      <c r="I1086" s="322"/>
      <c r="J1086" s="322"/>
      <c r="K1086" s="322"/>
    </row>
    <row r="1087" spans="2:11" ht="12.75" customHeight="1" hidden="1">
      <c r="B1087" s="184" t="s">
        <v>289</v>
      </c>
      <c r="C1087" s="398"/>
      <c r="D1087" s="185" t="s">
        <v>238</v>
      </c>
      <c r="E1087" s="185" t="s">
        <v>242</v>
      </c>
      <c r="F1087" s="356" t="s">
        <v>541</v>
      </c>
      <c r="G1087" s="309">
        <v>200</v>
      </c>
      <c r="H1087" s="185"/>
      <c r="I1087" s="322">
        <f aca="true" t="shared" si="583" ref="I1087:I1088">I1088</f>
        <v>0</v>
      </c>
      <c r="J1087" s="322">
        <f aca="true" t="shared" si="584" ref="J1087:J1088">J1088</f>
        <v>0</v>
      </c>
      <c r="K1087" s="322">
        <f aca="true" t="shared" si="585" ref="K1087:K1088">K1088</f>
        <v>0</v>
      </c>
    </row>
    <row r="1088" spans="2:11" ht="12.75" customHeight="1" hidden="1">
      <c r="B1088" s="184" t="s">
        <v>291</v>
      </c>
      <c r="C1088" s="398"/>
      <c r="D1088" s="185" t="s">
        <v>238</v>
      </c>
      <c r="E1088" s="185" t="s">
        <v>242</v>
      </c>
      <c r="F1088" s="356" t="s">
        <v>541</v>
      </c>
      <c r="G1088" s="309">
        <v>240</v>
      </c>
      <c r="H1088" s="185"/>
      <c r="I1088" s="322">
        <f t="shared" si="583"/>
        <v>0</v>
      </c>
      <c r="J1088" s="322">
        <f t="shared" si="584"/>
        <v>0</v>
      </c>
      <c r="K1088" s="322">
        <f t="shared" si="585"/>
        <v>0</v>
      </c>
    </row>
    <row r="1089" spans="2:11" ht="12.75" customHeight="1" hidden="1">
      <c r="B1089" s="187" t="s">
        <v>273</v>
      </c>
      <c r="C1089" s="398"/>
      <c r="D1089" s="185" t="s">
        <v>238</v>
      </c>
      <c r="E1089" s="185" t="s">
        <v>242</v>
      </c>
      <c r="F1089" s="356" t="s">
        <v>541</v>
      </c>
      <c r="G1089" s="185" t="s">
        <v>292</v>
      </c>
      <c r="H1089" s="185" t="s">
        <v>297</v>
      </c>
      <c r="I1089" s="322"/>
      <c r="J1089" s="322"/>
      <c r="K1089" s="322"/>
    </row>
    <row r="1090" spans="2:11" ht="12.75" customHeight="1" hidden="1">
      <c r="B1090" s="184" t="s">
        <v>293</v>
      </c>
      <c r="C1090" s="398"/>
      <c r="D1090" s="185" t="s">
        <v>238</v>
      </c>
      <c r="E1090" s="185" t="s">
        <v>242</v>
      </c>
      <c r="F1090" s="356" t="s">
        <v>541</v>
      </c>
      <c r="G1090" s="185" t="s">
        <v>294</v>
      </c>
      <c r="H1090" s="185"/>
      <c r="I1090" s="322">
        <f aca="true" t="shared" si="586" ref="I1090:I1091">I1091</f>
        <v>0</v>
      </c>
      <c r="J1090" s="322">
        <f aca="true" t="shared" si="587" ref="J1090:J1091">J1091</f>
        <v>0</v>
      </c>
      <c r="K1090" s="322">
        <f aca="true" t="shared" si="588" ref="K1090:K1091">K1091</f>
        <v>0</v>
      </c>
    </row>
    <row r="1091" spans="2:11" ht="12.75" customHeight="1" hidden="1">
      <c r="B1091" s="184" t="s">
        <v>295</v>
      </c>
      <c r="C1091" s="398"/>
      <c r="D1091" s="185" t="s">
        <v>238</v>
      </c>
      <c r="E1091" s="185" t="s">
        <v>242</v>
      </c>
      <c r="F1091" s="356" t="s">
        <v>541</v>
      </c>
      <c r="G1091" s="309">
        <v>850</v>
      </c>
      <c r="H1091" s="185"/>
      <c r="I1091" s="322">
        <f t="shared" si="586"/>
        <v>0</v>
      </c>
      <c r="J1091" s="322">
        <f t="shared" si="587"/>
        <v>0</v>
      </c>
      <c r="K1091" s="322">
        <f t="shared" si="588"/>
        <v>0</v>
      </c>
    </row>
    <row r="1092" spans="2:11" ht="12.75" customHeight="1" hidden="1">
      <c r="B1092" s="187" t="s">
        <v>273</v>
      </c>
      <c r="C1092" s="398"/>
      <c r="D1092" s="185" t="s">
        <v>238</v>
      </c>
      <c r="E1092" s="185" t="s">
        <v>242</v>
      </c>
      <c r="F1092" s="356" t="s">
        <v>541</v>
      </c>
      <c r="G1092" s="309">
        <v>850</v>
      </c>
      <c r="H1092" s="185" t="s">
        <v>297</v>
      </c>
      <c r="I1092" s="322"/>
      <c r="J1092" s="322"/>
      <c r="K1092" s="322"/>
    </row>
    <row r="1093" spans="2:11" ht="12.75" customHeight="1">
      <c r="B1093" s="364" t="s">
        <v>556</v>
      </c>
      <c r="C1093" s="398"/>
      <c r="D1093" s="185" t="s">
        <v>238</v>
      </c>
      <c r="E1093" s="185" t="s">
        <v>242</v>
      </c>
      <c r="F1093" s="356" t="s">
        <v>278</v>
      </c>
      <c r="G1093" s="309"/>
      <c r="H1093" s="185"/>
      <c r="I1093" s="322">
        <f>I1094+I1104</f>
        <v>2922.6</v>
      </c>
      <c r="J1093" s="322">
        <f>J1094</f>
        <v>2027.1999999999998</v>
      </c>
      <c r="K1093" s="322">
        <f>K1094</f>
        <v>2027.1999999999998</v>
      </c>
    </row>
    <row r="1094" spans="2:11" ht="12.75" customHeight="1">
      <c r="B1094" s="364" t="s">
        <v>303</v>
      </c>
      <c r="C1094" s="398"/>
      <c r="D1094" s="185" t="s">
        <v>238</v>
      </c>
      <c r="E1094" s="185" t="s">
        <v>242</v>
      </c>
      <c r="F1094" s="356" t="s">
        <v>304</v>
      </c>
      <c r="G1094" s="309"/>
      <c r="H1094" s="185"/>
      <c r="I1094" s="322">
        <f>I1095+I1098+I1101</f>
        <v>2853.2</v>
      </c>
      <c r="J1094" s="322">
        <f>J1095+J1098+J1101</f>
        <v>2027.1999999999998</v>
      </c>
      <c r="K1094" s="322">
        <f>K1095+K1098+K1101</f>
        <v>2027.1999999999998</v>
      </c>
    </row>
    <row r="1095" spans="2:11" ht="40.5" customHeight="1">
      <c r="B1095" s="331" t="s">
        <v>281</v>
      </c>
      <c r="C1095" s="398"/>
      <c r="D1095" s="185" t="s">
        <v>238</v>
      </c>
      <c r="E1095" s="185" t="s">
        <v>242</v>
      </c>
      <c r="F1095" s="356" t="s">
        <v>304</v>
      </c>
      <c r="G1095" s="185" t="s">
        <v>282</v>
      </c>
      <c r="H1095" s="185"/>
      <c r="I1095" s="322">
        <f aca="true" t="shared" si="589" ref="I1095:I1096">I1096</f>
        <v>2308.5</v>
      </c>
      <c r="J1095" s="322">
        <f aca="true" t="shared" si="590" ref="J1095:J1096">J1096</f>
        <v>1842.6</v>
      </c>
      <c r="K1095" s="322">
        <f aca="true" t="shared" si="591" ref="K1095:K1096">K1096</f>
        <v>1842.6</v>
      </c>
    </row>
    <row r="1096" spans="2:11" ht="12.75" customHeight="1">
      <c r="B1096" s="187" t="s">
        <v>283</v>
      </c>
      <c r="C1096" s="398"/>
      <c r="D1096" s="185" t="s">
        <v>238</v>
      </c>
      <c r="E1096" s="185" t="s">
        <v>242</v>
      </c>
      <c r="F1096" s="356" t="s">
        <v>304</v>
      </c>
      <c r="G1096" s="309">
        <v>120</v>
      </c>
      <c r="H1096" s="185"/>
      <c r="I1096" s="322">
        <f t="shared" si="589"/>
        <v>2308.5</v>
      </c>
      <c r="J1096" s="322">
        <f t="shared" si="590"/>
        <v>1842.6</v>
      </c>
      <c r="K1096" s="322">
        <f t="shared" si="591"/>
        <v>1842.6</v>
      </c>
    </row>
    <row r="1097" spans="2:12" ht="12.75" customHeight="1">
      <c r="B1097" s="187" t="s">
        <v>273</v>
      </c>
      <c r="C1097" s="398"/>
      <c r="D1097" s="185" t="s">
        <v>238</v>
      </c>
      <c r="E1097" s="185" t="s">
        <v>242</v>
      </c>
      <c r="F1097" s="356" t="s">
        <v>304</v>
      </c>
      <c r="G1097" s="309">
        <v>120</v>
      </c>
      <c r="H1097" s="185" t="s">
        <v>297</v>
      </c>
      <c r="I1097" s="322">
        <v>2308.5</v>
      </c>
      <c r="J1097" s="322">
        <v>1842.6</v>
      </c>
      <c r="K1097" s="322">
        <v>1842.6</v>
      </c>
      <c r="L1097" s="291">
        <v>48</v>
      </c>
    </row>
    <row r="1098" spans="2:11" ht="12.75" customHeight="1">
      <c r="B1098" s="184" t="s">
        <v>289</v>
      </c>
      <c r="C1098" s="398"/>
      <c r="D1098" s="185" t="s">
        <v>238</v>
      </c>
      <c r="E1098" s="185" t="s">
        <v>242</v>
      </c>
      <c r="F1098" s="356" t="s">
        <v>304</v>
      </c>
      <c r="G1098" s="309">
        <v>200</v>
      </c>
      <c r="H1098" s="185"/>
      <c r="I1098" s="322">
        <f aca="true" t="shared" si="592" ref="I1098:I1099">I1099</f>
        <v>531</v>
      </c>
      <c r="J1098" s="322">
        <f aca="true" t="shared" si="593" ref="J1098:J1099">J1099</f>
        <v>184.6</v>
      </c>
      <c r="K1098" s="322">
        <f aca="true" t="shared" si="594" ref="K1098:K1099">K1099</f>
        <v>184.6</v>
      </c>
    </row>
    <row r="1099" spans="2:11" ht="12.75" customHeight="1">
      <c r="B1099" s="184" t="s">
        <v>291</v>
      </c>
      <c r="C1099" s="398"/>
      <c r="D1099" s="185" t="s">
        <v>238</v>
      </c>
      <c r="E1099" s="185" t="s">
        <v>242</v>
      </c>
      <c r="F1099" s="356" t="s">
        <v>304</v>
      </c>
      <c r="G1099" s="309">
        <v>240</v>
      </c>
      <c r="H1099" s="185"/>
      <c r="I1099" s="322">
        <f t="shared" si="592"/>
        <v>531</v>
      </c>
      <c r="J1099" s="322">
        <f t="shared" si="593"/>
        <v>184.6</v>
      </c>
      <c r="K1099" s="322">
        <f t="shared" si="594"/>
        <v>184.6</v>
      </c>
    </row>
    <row r="1100" spans="2:12" ht="12.75" customHeight="1">
      <c r="B1100" s="187" t="s">
        <v>273</v>
      </c>
      <c r="C1100" s="398"/>
      <c r="D1100" s="185" t="s">
        <v>238</v>
      </c>
      <c r="E1100" s="185" t="s">
        <v>242</v>
      </c>
      <c r="F1100" s="356" t="s">
        <v>304</v>
      </c>
      <c r="G1100" s="185" t="s">
        <v>292</v>
      </c>
      <c r="H1100" s="185" t="s">
        <v>297</v>
      </c>
      <c r="I1100" s="322">
        <v>531</v>
      </c>
      <c r="J1100" s="322">
        <v>184.6</v>
      </c>
      <c r="K1100" s="322">
        <v>184.6</v>
      </c>
      <c r="L1100" s="291">
        <v>30</v>
      </c>
    </row>
    <row r="1101" spans="2:11" ht="12.75" customHeight="1">
      <c r="B1101" s="452" t="s">
        <v>293</v>
      </c>
      <c r="C1101" s="453"/>
      <c r="D1101" s="454" t="s">
        <v>238</v>
      </c>
      <c r="E1101" s="454" t="s">
        <v>242</v>
      </c>
      <c r="F1101" s="455" t="s">
        <v>304</v>
      </c>
      <c r="G1101" s="454" t="s">
        <v>294</v>
      </c>
      <c r="H1101" s="454"/>
      <c r="I1101" s="456">
        <f aca="true" t="shared" si="595" ref="I1101:I1102">I1102</f>
        <v>13.7</v>
      </c>
      <c r="J1101" s="456">
        <f aca="true" t="shared" si="596" ref="J1101:J1102">J1102</f>
        <v>0</v>
      </c>
      <c r="K1101" s="456">
        <f aca="true" t="shared" si="597" ref="K1101:K1102">K1102</f>
        <v>0</v>
      </c>
    </row>
    <row r="1102" spans="2:11" ht="12.75" customHeight="1">
      <c r="B1102" s="204" t="s">
        <v>295</v>
      </c>
      <c r="C1102" s="457"/>
      <c r="D1102" s="458" t="s">
        <v>238</v>
      </c>
      <c r="E1102" s="458" t="s">
        <v>242</v>
      </c>
      <c r="F1102" s="459" t="s">
        <v>304</v>
      </c>
      <c r="G1102" s="404">
        <v>850</v>
      </c>
      <c r="H1102" s="458"/>
      <c r="I1102" s="423">
        <f t="shared" si="595"/>
        <v>13.7</v>
      </c>
      <c r="J1102" s="423">
        <f t="shared" si="596"/>
        <v>0</v>
      </c>
      <c r="K1102" s="423">
        <f t="shared" si="597"/>
        <v>0</v>
      </c>
    </row>
    <row r="1103" spans="2:11" ht="12.75" customHeight="1">
      <c r="B1103" s="205" t="s">
        <v>273</v>
      </c>
      <c r="C1103" s="457"/>
      <c r="D1103" s="458" t="s">
        <v>238</v>
      </c>
      <c r="E1103" s="458" t="s">
        <v>242</v>
      </c>
      <c r="F1103" s="459" t="s">
        <v>304</v>
      </c>
      <c r="G1103" s="404">
        <v>850</v>
      </c>
      <c r="H1103" s="458" t="s">
        <v>297</v>
      </c>
      <c r="I1103" s="423">
        <v>13.7</v>
      </c>
      <c r="J1103" s="423"/>
      <c r="K1103" s="423"/>
    </row>
    <row r="1104" spans="2:11" ht="41.25" customHeight="1">
      <c r="B1104" s="448" t="s">
        <v>285</v>
      </c>
      <c r="C1104" s="398"/>
      <c r="D1104" s="185" t="s">
        <v>238</v>
      </c>
      <c r="E1104" s="185" t="s">
        <v>242</v>
      </c>
      <c r="F1104" s="356" t="s">
        <v>286</v>
      </c>
      <c r="G1104" s="185" t="s">
        <v>282</v>
      </c>
      <c r="H1104" s="185"/>
      <c r="I1104" s="322">
        <f aca="true" t="shared" si="598" ref="I1104:I1105">I1105</f>
        <v>69.4</v>
      </c>
      <c r="J1104" s="322">
        <f aca="true" t="shared" si="599" ref="J1104:J1105">J1105</f>
        <v>0</v>
      </c>
      <c r="K1104" s="322">
        <f aca="true" t="shared" si="600" ref="K1104:K1105">K1105</f>
        <v>0</v>
      </c>
    </row>
    <row r="1105" spans="2:11" ht="12.75" customHeight="1">
      <c r="B1105" s="187" t="s">
        <v>283</v>
      </c>
      <c r="C1105" s="398"/>
      <c r="D1105" s="185" t="s">
        <v>238</v>
      </c>
      <c r="E1105" s="185" t="s">
        <v>242</v>
      </c>
      <c r="F1105" s="356" t="s">
        <v>286</v>
      </c>
      <c r="G1105" s="309">
        <v>110</v>
      </c>
      <c r="H1105" s="185"/>
      <c r="I1105" s="322">
        <f t="shared" si="598"/>
        <v>69.4</v>
      </c>
      <c r="J1105" s="322">
        <f t="shared" si="599"/>
        <v>0</v>
      </c>
      <c r="K1105" s="322">
        <f t="shared" si="600"/>
        <v>0</v>
      </c>
    </row>
    <row r="1106" spans="2:11" ht="12.75" customHeight="1">
      <c r="B1106" s="187" t="s">
        <v>274</v>
      </c>
      <c r="C1106" s="398"/>
      <c r="D1106" s="185" t="s">
        <v>238</v>
      </c>
      <c r="E1106" s="185" t="s">
        <v>242</v>
      </c>
      <c r="F1106" s="356" t="s">
        <v>286</v>
      </c>
      <c r="G1106" s="309">
        <v>110</v>
      </c>
      <c r="H1106" s="185" t="s">
        <v>333</v>
      </c>
      <c r="I1106" s="322">
        <v>69.4</v>
      </c>
      <c r="J1106" s="322"/>
      <c r="K1106" s="322"/>
    </row>
    <row r="1107" ht="14.25"/>
    <row r="1108" ht="14.25"/>
    <row r="1109" ht="14.25"/>
    <row r="1110" ht="14.25"/>
    <row r="1111" ht="14.25"/>
    <row r="1112" ht="14.25"/>
    <row r="1113" ht="14.25"/>
    <row r="1114" ht="14.25"/>
    <row r="1115" ht="14.25"/>
    <row r="1116" ht="14.25"/>
    <row r="1117" ht="14.25"/>
    <row r="1118" ht="14.25"/>
    <row r="1119" ht="14.25"/>
    <row r="1120" ht="14.25"/>
    <row r="1121" ht="14.25"/>
    <row r="1122" ht="14.25"/>
    <row r="1123" ht="14.25"/>
    <row r="1124" ht="14.25"/>
    <row r="1125" ht="14.25"/>
    <row r="1126" ht="14.25"/>
    <row r="1127" ht="14.25"/>
    <row r="1128" ht="14.25"/>
    <row r="1129" ht="14.25"/>
    <row r="1130" ht="14.25"/>
    <row r="1131" ht="14.25"/>
    <row r="1132" ht="14.25"/>
    <row r="1133" ht="14.25"/>
    <row r="1134" ht="14.25"/>
    <row r="1135" ht="14.25"/>
    <row r="1136" ht="14.25"/>
    <row r="1137" ht="14.25"/>
    <row r="1138" ht="14.25"/>
    <row r="1139" ht="14.25"/>
    <row r="1140" ht="14.25"/>
    <row r="1141" ht="14.25"/>
    <row r="1142" ht="14.25"/>
    <row r="1143" ht="14.25"/>
    <row r="1144" ht="14.25"/>
    <row r="1145" ht="14.25"/>
    <row r="1146" ht="14.25"/>
    <row r="1147" ht="14.25"/>
    <row r="1148" ht="14.25"/>
    <row r="1149" ht="14.25"/>
    <row r="1150" ht="14.25"/>
    <row r="1151" ht="14.25"/>
    <row r="1152" ht="14.25"/>
    <row r="1153" ht="14.25"/>
    <row r="1154" ht="14.25"/>
    <row r="1155" ht="14.25"/>
    <row r="1156" ht="14.25"/>
    <row r="1157" ht="14.25"/>
    <row r="1158" ht="14.25"/>
    <row r="1159" ht="14.25"/>
    <row r="1160" ht="14.25"/>
    <row r="1161" ht="14.25"/>
    <row r="1162" ht="14.25"/>
    <row r="1163" ht="14.25"/>
    <row r="1164" ht="14.25"/>
    <row r="1165" ht="14.25"/>
    <row r="1166" ht="14.25"/>
    <row r="1167" ht="14.25"/>
    <row r="1168" ht="14.25"/>
    <row r="1169" ht="14.25"/>
    <row r="1170" ht="14.25"/>
    <row r="1171" ht="14.25"/>
    <row r="1172" ht="14.25"/>
    <row r="1173" ht="14.25"/>
    <row r="1174" ht="14.25"/>
    <row r="1175" ht="14.25"/>
    <row r="1176" ht="14.25"/>
    <row r="1177" ht="14.25"/>
    <row r="1178" ht="14.25"/>
    <row r="1179" ht="14.25"/>
    <row r="1180" ht="14.25"/>
    <row r="1181" ht="14.25"/>
    <row r="1182" ht="14.25"/>
  </sheetData>
  <sheetProtection selectLockedCells="1" selectUnlockedCells="1"/>
  <mergeCells count="11">
    <mergeCell ref="J1:K1"/>
    <mergeCell ref="B2:K2"/>
    <mergeCell ref="B3:K3"/>
    <mergeCell ref="B4:K4"/>
    <mergeCell ref="B5:K5"/>
    <mergeCell ref="G6:K6"/>
    <mergeCell ref="B7:K7"/>
    <mergeCell ref="B8:K8"/>
    <mergeCell ref="B9:K9"/>
    <mergeCell ref="B11:I11"/>
    <mergeCell ref="O298:O303"/>
  </mergeCells>
  <printOptions/>
  <pageMargins left="0.8270833333333334" right="0.19652777777777777" top="0.5513888888888889" bottom="0.27569444444444446" header="0.5118110236220472" footer="0.5118110236220472"/>
  <pageSetup fitToHeight="8" fitToWidth="1" horizontalDpi="300" verticalDpi="300" orientation="portrait" paperSize="9"/>
  <rowBreaks count="3" manualBreakCount="3">
    <brk id="648" max="255" man="1"/>
    <brk id="933" max="255" man="1"/>
    <brk id="96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="85" zoomScaleNormal="85" workbookViewId="0" topLeftCell="A1">
      <selection activeCell="B5" sqref="B5"/>
    </sheetView>
  </sheetViews>
  <sheetFormatPr defaultColWidth="9.00390625" defaultRowHeight="12.75"/>
  <cols>
    <col min="1" max="1" width="5.625" style="3" customWidth="1"/>
    <col min="2" max="2" width="42.50390625" style="3" customWidth="1"/>
    <col min="3" max="3" width="16.125" style="3" customWidth="1"/>
    <col min="4" max="4" width="12.625" style="3" customWidth="1"/>
    <col min="5" max="5" width="16.125" style="3" customWidth="1"/>
    <col min="6" max="16384" width="8.125" style="3" customWidth="1"/>
  </cols>
  <sheetData>
    <row r="1" spans="1:5" ht="12.75" customHeight="1">
      <c r="A1" s="460"/>
      <c r="B1" s="461"/>
      <c r="C1" s="461"/>
      <c r="D1" s="460"/>
      <c r="E1" s="460"/>
    </row>
    <row r="2" spans="1:5" ht="12.75" customHeight="1">
      <c r="A2" s="460"/>
      <c r="B2" s="462"/>
      <c r="C2" s="463" t="s">
        <v>638</v>
      </c>
      <c r="D2" s="463"/>
      <c r="E2" s="463"/>
    </row>
    <row r="3" spans="1:5" ht="12.75" customHeight="1">
      <c r="A3" s="460"/>
      <c r="B3" s="9" t="s">
        <v>46</v>
      </c>
      <c r="C3" s="9"/>
      <c r="D3" s="9"/>
      <c r="E3" s="9"/>
    </row>
    <row r="4" spans="1:5" ht="12.75" customHeight="1">
      <c r="A4" s="460"/>
      <c r="B4" s="9" t="s">
        <v>5</v>
      </c>
      <c r="C4" s="9"/>
      <c r="D4" s="9"/>
      <c r="E4" s="9"/>
    </row>
    <row r="5" spans="1:5" ht="15.75" customHeight="1">
      <c r="A5" s="460"/>
      <c r="B5" s="9" t="s">
        <v>6</v>
      </c>
      <c r="C5" s="9"/>
      <c r="D5" s="9"/>
      <c r="E5" s="9"/>
    </row>
    <row r="6" spans="1:5" ht="12.75" customHeight="1">
      <c r="A6" s="460"/>
      <c r="B6" s="37"/>
      <c r="C6" s="462"/>
      <c r="D6" s="462"/>
      <c r="E6" s="462"/>
    </row>
    <row r="7" spans="1:5" ht="12.75" customHeight="1">
      <c r="A7" s="460"/>
      <c r="B7" s="15" t="s">
        <v>639</v>
      </c>
      <c r="C7" s="15"/>
      <c r="D7" s="15"/>
      <c r="E7" s="15"/>
    </row>
    <row r="8" spans="1:5" ht="12.75" customHeight="1">
      <c r="A8" s="460"/>
      <c r="B8" s="15" t="s">
        <v>640</v>
      </c>
      <c r="C8" s="15"/>
      <c r="D8" s="15"/>
      <c r="E8" s="15"/>
    </row>
    <row r="9" spans="1:5" ht="25.5" customHeight="1">
      <c r="A9" s="460"/>
      <c r="B9" s="464"/>
      <c r="C9" s="464"/>
      <c r="D9" s="462"/>
      <c r="E9" s="91" t="s">
        <v>181</v>
      </c>
    </row>
    <row r="10" spans="1:5" ht="46.5" customHeight="1">
      <c r="A10" s="460"/>
      <c r="B10" s="465" t="s">
        <v>182</v>
      </c>
      <c r="C10" s="466" t="s">
        <v>48</v>
      </c>
      <c r="D10" s="466" t="s">
        <v>49</v>
      </c>
      <c r="E10" s="466" t="s">
        <v>50</v>
      </c>
    </row>
    <row r="11" spans="1:5" ht="19.5" customHeight="1">
      <c r="A11" s="460"/>
      <c r="B11" s="467" t="s">
        <v>641</v>
      </c>
      <c r="C11" s="468">
        <v>449.5</v>
      </c>
      <c r="D11" s="468">
        <v>453.2</v>
      </c>
      <c r="E11" s="468">
        <v>456.3</v>
      </c>
    </row>
    <row r="12" spans="1:5" ht="17.25" customHeight="1">
      <c r="A12" s="460"/>
      <c r="B12" s="467" t="s">
        <v>642</v>
      </c>
      <c r="C12" s="468">
        <v>423.9</v>
      </c>
      <c r="D12" s="468">
        <v>405.4</v>
      </c>
      <c r="E12" s="468">
        <v>389.8</v>
      </c>
    </row>
    <row r="13" spans="1:5" ht="17.25" customHeight="1">
      <c r="A13" s="460"/>
      <c r="B13" s="467" t="s">
        <v>643</v>
      </c>
      <c r="C13" s="468">
        <v>433.7</v>
      </c>
      <c r="D13" s="468">
        <v>435.9</v>
      </c>
      <c r="E13" s="468">
        <v>439</v>
      </c>
    </row>
    <row r="14" spans="1:5" ht="19.5" customHeight="1">
      <c r="A14" s="460"/>
      <c r="B14" s="469" t="s">
        <v>644</v>
      </c>
      <c r="C14" s="468"/>
      <c r="D14" s="468"/>
      <c r="E14" s="468"/>
    </row>
    <row r="15" spans="1:5" ht="17.25" customHeight="1">
      <c r="A15" s="460"/>
      <c r="B15" s="467" t="s">
        <v>645</v>
      </c>
      <c r="C15" s="468">
        <v>711.2</v>
      </c>
      <c r="D15" s="468">
        <v>714.8</v>
      </c>
      <c r="E15" s="468">
        <v>718</v>
      </c>
    </row>
    <row r="16" spans="1:5" ht="21" customHeight="1">
      <c r="A16" s="460"/>
      <c r="B16" s="467" t="s">
        <v>646</v>
      </c>
      <c r="C16" s="468">
        <v>215</v>
      </c>
      <c r="D16" s="468">
        <v>217.1</v>
      </c>
      <c r="E16" s="468">
        <v>216.8</v>
      </c>
    </row>
    <row r="17" spans="1:5" ht="21" customHeight="1">
      <c r="A17" s="460"/>
      <c r="B17" s="467" t="s">
        <v>647</v>
      </c>
      <c r="C17" s="468">
        <v>1422.3</v>
      </c>
      <c r="D17" s="468">
        <v>1429.2</v>
      </c>
      <c r="E17" s="468">
        <v>1435.7</v>
      </c>
    </row>
    <row r="18" spans="1:5" s="472" customFormat="1" ht="12.75" customHeight="1">
      <c r="A18" s="461"/>
      <c r="B18" s="470" t="s">
        <v>648</v>
      </c>
      <c r="C18" s="471">
        <f>SUM(C11:C17)</f>
        <v>3655.6</v>
      </c>
      <c r="D18" s="471">
        <f>SUM(D11:D17)</f>
        <v>3655.6</v>
      </c>
      <c r="E18" s="471">
        <f>SUM(E11:E17)</f>
        <v>3655.6</v>
      </c>
    </row>
    <row r="19" spans="1:5" ht="18">
      <c r="A19" s="460"/>
      <c r="B19" s="460"/>
      <c r="C19" s="460"/>
      <c r="D19" s="460"/>
      <c r="E19" s="460"/>
    </row>
  </sheetData>
  <sheetProtection selectLockedCells="1" selectUnlockedCells="1"/>
  <mergeCells count="7">
    <mergeCell ref="C2:E2"/>
    <mergeCell ref="B3:E3"/>
    <mergeCell ref="B4:E4"/>
    <mergeCell ref="B5:E5"/>
    <mergeCell ref="B7:E7"/>
    <mergeCell ref="B8:E8"/>
    <mergeCell ref="B9:C9"/>
  </mergeCells>
  <printOptions/>
  <pageMargins left="0.7875" right="0.7875" top="0.7875" bottom="0.7875" header="0.5118110236220472" footer="0.5118110236220472"/>
  <pageSetup horizontalDpi="300" verticalDpi="300" orientation="portrait" paperSize="9" scale="74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zoomScale="85" zoomScaleNormal="85" workbookViewId="0" topLeftCell="A1">
      <selection activeCell="A5" sqref="A5"/>
    </sheetView>
  </sheetViews>
  <sheetFormatPr defaultColWidth="9.00390625" defaultRowHeight="12.75"/>
  <cols>
    <col min="1" max="1" width="5.625" style="3" customWidth="1"/>
    <col min="2" max="2" width="49.125" style="3" customWidth="1"/>
    <col min="3" max="3" width="12.50390625" style="87" customWidth="1"/>
    <col min="4" max="4" width="11.125" style="87" customWidth="1"/>
    <col min="5" max="5" width="20.50390625" style="87" customWidth="1"/>
    <col min="6" max="16384" width="8.125" style="3" customWidth="1"/>
  </cols>
  <sheetData>
    <row r="1" spans="1:9" ht="15.75">
      <c r="A1" s="143"/>
      <c r="B1" s="7" t="s">
        <v>649</v>
      </c>
      <c r="C1" s="7"/>
      <c r="D1" s="7"/>
      <c r="E1" s="7"/>
      <c r="F1" s="5"/>
      <c r="G1" s="6"/>
      <c r="H1" s="7"/>
      <c r="I1" s="7"/>
    </row>
    <row r="2" spans="1:9" ht="15.75" customHeight="1">
      <c r="A2" s="149" t="s">
        <v>1</v>
      </c>
      <c r="B2" s="149"/>
      <c r="C2" s="149"/>
      <c r="D2" s="149"/>
      <c r="E2" s="149"/>
      <c r="F2" s="149"/>
      <c r="G2" s="149"/>
      <c r="H2" s="149"/>
      <c r="I2" s="149"/>
    </row>
    <row r="3" spans="1:9" ht="15.75" customHeight="1">
      <c r="A3" s="149" t="s">
        <v>2</v>
      </c>
      <c r="B3" s="149"/>
      <c r="C3" s="149"/>
      <c r="D3" s="149"/>
      <c r="E3" s="149"/>
      <c r="F3" s="149"/>
      <c r="G3" s="149"/>
      <c r="H3" s="149"/>
      <c r="I3" s="149"/>
    </row>
    <row r="4" spans="1:9" ht="15.75">
      <c r="A4" s="9" t="s">
        <v>650</v>
      </c>
      <c r="B4" s="9"/>
      <c r="C4" s="9"/>
      <c r="D4" s="9"/>
      <c r="E4" s="9"/>
      <c r="F4" s="154"/>
      <c r="G4" s="154"/>
      <c r="H4" s="154"/>
      <c r="I4" s="154"/>
    </row>
    <row r="5" ht="14.25"/>
    <row r="6" spans="2:5" ht="12.75" customHeight="1">
      <c r="B6" s="472"/>
      <c r="C6" s="473" t="s">
        <v>651</v>
      </c>
      <c r="D6" s="473"/>
      <c r="E6" s="473"/>
    </row>
    <row r="7" spans="2:9" ht="12.75" customHeight="1">
      <c r="B7" s="9" t="s">
        <v>46</v>
      </c>
      <c r="C7" s="9"/>
      <c r="D7" s="9"/>
      <c r="E7" s="9"/>
      <c r="I7" s="474"/>
    </row>
    <row r="8" spans="2:9" ht="12.75" customHeight="1">
      <c r="B8" s="9" t="s">
        <v>5</v>
      </c>
      <c r="C8" s="9"/>
      <c r="D8" s="9"/>
      <c r="E8" s="9"/>
      <c r="I8" s="474"/>
    </row>
    <row r="9" spans="2:5" ht="15.75" customHeight="1">
      <c r="B9" s="9" t="s">
        <v>6</v>
      </c>
      <c r="C9" s="9"/>
      <c r="D9" s="9"/>
      <c r="E9" s="9"/>
    </row>
    <row r="10" ht="12.75" customHeight="1">
      <c r="B10" s="37"/>
    </row>
    <row r="11" spans="1:5" ht="12.75" customHeight="1">
      <c r="A11" s="475"/>
      <c r="B11" s="476" t="s">
        <v>652</v>
      </c>
      <c r="C11" s="476"/>
      <c r="D11" s="476"/>
      <c r="E11" s="476"/>
    </row>
    <row r="12" spans="1:5" ht="36.75" customHeight="1">
      <c r="A12" s="475"/>
      <c r="B12" s="476"/>
      <c r="C12" s="476"/>
      <c r="D12" s="476"/>
      <c r="E12" s="476"/>
    </row>
    <row r="13" spans="1:3" ht="12.75" customHeight="1">
      <c r="A13" s="475"/>
      <c r="B13" s="477"/>
      <c r="C13" s="478"/>
    </row>
    <row r="14" spans="2:5" ht="12.75" customHeight="1">
      <c r="B14" s="479" t="s">
        <v>653</v>
      </c>
      <c r="C14" s="480" t="s">
        <v>9</v>
      </c>
      <c r="D14" s="480"/>
      <c r="E14" s="480"/>
    </row>
    <row r="15" spans="2:5" ht="46.5" customHeight="1">
      <c r="B15" s="479"/>
      <c r="C15" s="481" t="s">
        <v>48</v>
      </c>
      <c r="D15" s="481" t="s">
        <v>49</v>
      </c>
      <c r="E15" s="481" t="s">
        <v>50</v>
      </c>
    </row>
    <row r="16" spans="2:5" ht="14.25" customHeight="1">
      <c r="B16" s="482" t="s">
        <v>641</v>
      </c>
      <c r="C16" s="483">
        <v>69.8</v>
      </c>
      <c r="D16" s="483">
        <v>68.1</v>
      </c>
      <c r="E16" s="483">
        <v>70.4</v>
      </c>
    </row>
    <row r="17" spans="2:5" ht="14.25" customHeight="1">
      <c r="B17" s="482" t="s">
        <v>642</v>
      </c>
      <c r="C17" s="483">
        <v>62</v>
      </c>
      <c r="D17" s="483">
        <v>60.5</v>
      </c>
      <c r="E17" s="483">
        <v>62.6</v>
      </c>
    </row>
    <row r="18" spans="2:5" ht="14.25" customHeight="1">
      <c r="B18" s="482" t="s">
        <v>643</v>
      </c>
      <c r="C18" s="483">
        <v>90.5</v>
      </c>
      <c r="D18" s="483">
        <v>88.2</v>
      </c>
      <c r="E18" s="483">
        <v>91.3</v>
      </c>
    </row>
    <row r="19" spans="2:5" ht="14.25" customHeight="1">
      <c r="B19" s="484" t="s">
        <v>644</v>
      </c>
      <c r="C19" s="483">
        <v>139.6</v>
      </c>
      <c r="D19" s="483">
        <v>136.2</v>
      </c>
      <c r="E19" s="483">
        <v>140.9</v>
      </c>
    </row>
    <row r="20" spans="2:5" ht="14.25" customHeight="1">
      <c r="B20" s="482" t="s">
        <v>645</v>
      </c>
      <c r="C20" s="483">
        <v>115.6</v>
      </c>
      <c r="D20" s="483">
        <v>112.7</v>
      </c>
      <c r="E20" s="483">
        <v>116.7</v>
      </c>
    </row>
    <row r="21" spans="2:5" ht="14.25" customHeight="1">
      <c r="B21" s="482" t="s">
        <v>646</v>
      </c>
      <c r="C21" s="483">
        <v>62.5</v>
      </c>
      <c r="D21" s="483">
        <v>61</v>
      </c>
      <c r="E21" s="483">
        <v>63.1</v>
      </c>
    </row>
    <row r="22" spans="2:5" ht="14.25" customHeight="1">
      <c r="B22" s="482" t="s">
        <v>647</v>
      </c>
      <c r="C22" s="483">
        <v>279.3</v>
      </c>
      <c r="D22" s="483">
        <v>272.3</v>
      </c>
      <c r="E22" s="483">
        <v>281.8</v>
      </c>
    </row>
    <row r="23" spans="2:5" ht="14.25" customHeight="1">
      <c r="B23" s="482"/>
      <c r="C23" s="483"/>
      <c r="D23" s="483"/>
      <c r="E23" s="483"/>
    </row>
    <row r="24" spans="2:5" s="472" customFormat="1" ht="12.75" customHeight="1">
      <c r="B24" s="485" t="s">
        <v>648</v>
      </c>
      <c r="C24" s="486">
        <f>SUM(C16:C23)</f>
        <v>819.3</v>
      </c>
      <c r="D24" s="486">
        <f>SUM(D16:D23)</f>
        <v>799</v>
      </c>
      <c r="E24" s="486">
        <f>SUM(E16:E23)</f>
        <v>826.8000000000001</v>
      </c>
    </row>
    <row r="25" ht="14.25"/>
  </sheetData>
  <sheetProtection selectLockedCells="1" selectUnlockedCells="1"/>
  <mergeCells count="11">
    <mergeCell ref="B1:E1"/>
    <mergeCell ref="A2:E2"/>
    <mergeCell ref="A3:E3"/>
    <mergeCell ref="A4:E4"/>
    <mergeCell ref="C6:E6"/>
    <mergeCell ref="B7:E7"/>
    <mergeCell ref="B8:E8"/>
    <mergeCell ref="B9:E9"/>
    <mergeCell ref="B11:E12"/>
    <mergeCell ref="B14:B15"/>
    <mergeCell ref="C14:E14"/>
  </mergeCells>
  <printOptions/>
  <pageMargins left="0.7875" right="0.7875" top="0.7875" bottom="0.7875" header="0.5118110236220472" footer="0.5118110236220472"/>
  <pageSetup horizontalDpi="300" verticalDpi="300" orientation="portrait" paperSize="9" scale="84"/>
</worksheet>
</file>

<file path=xl/worksheets/sheet9.xml><?xml version="1.0" encoding="utf-8"?>
<worksheet xmlns="http://schemas.openxmlformats.org/spreadsheetml/2006/main" xmlns:r="http://schemas.openxmlformats.org/officeDocument/2006/relationships">
  <dimension ref="B1:J22"/>
  <sheetViews>
    <sheetView zoomScale="85" zoomScaleNormal="85" workbookViewId="0" topLeftCell="A2">
      <selection activeCell="I16" sqref="I16"/>
    </sheetView>
  </sheetViews>
  <sheetFormatPr defaultColWidth="9.00390625" defaultRowHeight="12.75"/>
  <cols>
    <col min="1" max="1" width="5.125" style="3" customWidth="1"/>
    <col min="2" max="2" width="55.75390625" style="3" customWidth="1"/>
    <col min="3" max="3" width="12.75390625" style="3" customWidth="1"/>
    <col min="4" max="4" width="11.50390625" style="3" customWidth="1"/>
    <col min="5" max="5" width="16.125" style="3" customWidth="1"/>
    <col min="6" max="16384" width="10.125" style="3" customWidth="1"/>
  </cols>
  <sheetData>
    <row r="1" spans="2:3" ht="12.75" customHeight="1" hidden="1">
      <c r="B1" s="472"/>
      <c r="C1" s="472"/>
    </row>
    <row r="2" spans="2:5" ht="12.75" customHeight="1">
      <c r="B2" s="5"/>
      <c r="C2" s="6"/>
      <c r="D2" s="7" t="s">
        <v>654</v>
      </c>
      <c r="E2" s="7"/>
    </row>
    <row r="3" spans="2:5" ht="12.75" customHeight="1">
      <c r="B3" s="8" t="s">
        <v>1</v>
      </c>
      <c r="C3" s="8"/>
      <c r="D3" s="8"/>
      <c r="E3" s="8"/>
    </row>
    <row r="4" spans="2:5" ht="12.75" customHeight="1">
      <c r="B4" s="8" t="s">
        <v>2</v>
      </c>
      <c r="C4" s="8"/>
      <c r="D4" s="8"/>
      <c r="E4" s="8"/>
    </row>
    <row r="5" spans="2:10" ht="12.75" customHeight="1">
      <c r="B5" s="9" t="s">
        <v>655</v>
      </c>
      <c r="C5" s="9"/>
      <c r="D5" s="9"/>
      <c r="E5" s="9"/>
      <c r="F5" s="154"/>
      <c r="G5" s="154"/>
      <c r="H5" s="154"/>
      <c r="I5" s="154"/>
      <c r="J5" s="154"/>
    </row>
    <row r="6" spans="2:3" ht="12.75" customHeight="1">
      <c r="B6" s="472"/>
      <c r="C6" s="472"/>
    </row>
    <row r="7" spans="2:5" ht="15" customHeight="1">
      <c r="B7" s="104" t="s">
        <v>656</v>
      </c>
      <c r="C7" s="104"/>
      <c r="D7" s="104"/>
      <c r="E7" s="104"/>
    </row>
    <row r="8" spans="2:5" ht="14.25" customHeight="1">
      <c r="B8" s="105" t="s">
        <v>657</v>
      </c>
      <c r="C8" s="105"/>
      <c r="D8" s="105"/>
      <c r="E8" s="105"/>
    </row>
    <row r="9" spans="2:5" ht="15.75" customHeight="1">
      <c r="B9" s="105" t="s">
        <v>5</v>
      </c>
      <c r="C9" s="105"/>
      <c r="D9" s="105"/>
      <c r="E9" s="105"/>
    </row>
    <row r="10" spans="2:5" ht="15.75" customHeight="1">
      <c r="B10" s="9" t="s">
        <v>6</v>
      </c>
      <c r="C10" s="9"/>
      <c r="D10" s="9"/>
      <c r="E10" s="9"/>
    </row>
    <row r="11" spans="2:5" ht="14.25" customHeight="1">
      <c r="B11" s="37"/>
      <c r="C11" s="462"/>
      <c r="D11" s="462"/>
      <c r="E11" s="462"/>
    </row>
    <row r="12" spans="2:5" ht="15" customHeight="1">
      <c r="B12" s="487" t="s">
        <v>658</v>
      </c>
      <c r="C12" s="487"/>
      <c r="D12" s="487"/>
      <c r="E12" s="487"/>
    </row>
    <row r="13" spans="2:5" ht="26.25" customHeight="1">
      <c r="B13" s="488" t="s">
        <v>659</v>
      </c>
      <c r="C13" s="488"/>
      <c r="D13" s="488"/>
      <c r="E13" s="488"/>
    </row>
    <row r="14" spans="2:5" ht="15.75" customHeight="1">
      <c r="B14" s="464"/>
      <c r="C14" s="464"/>
      <c r="D14" s="462"/>
      <c r="E14" s="6" t="s">
        <v>181</v>
      </c>
    </row>
    <row r="15" spans="2:5" ht="15.75" customHeight="1">
      <c r="B15" s="19" t="s">
        <v>660</v>
      </c>
      <c r="C15" s="19" t="s">
        <v>9</v>
      </c>
      <c r="D15" s="19"/>
      <c r="E15" s="19"/>
    </row>
    <row r="16" spans="2:5" ht="15" customHeight="1">
      <c r="B16" s="19"/>
      <c r="C16" s="19" t="s">
        <v>48</v>
      </c>
      <c r="D16" s="19" t="s">
        <v>49</v>
      </c>
      <c r="E16" s="19" t="s">
        <v>50</v>
      </c>
    </row>
    <row r="17" spans="2:5" ht="15" customHeight="1">
      <c r="B17" s="19" t="s">
        <v>661</v>
      </c>
      <c r="C17" s="489">
        <v>4807.4</v>
      </c>
      <c r="D17" s="489"/>
      <c r="E17" s="489"/>
    </row>
    <row r="18" spans="2:5" ht="15" customHeight="1">
      <c r="B18" s="490" t="s">
        <v>51</v>
      </c>
      <c r="C18" s="491">
        <f>C19+C20</f>
        <v>52800</v>
      </c>
      <c r="D18" s="491">
        <f>D19+D20</f>
        <v>30000</v>
      </c>
      <c r="E18" s="491">
        <f>E19+E20</f>
        <v>30000</v>
      </c>
    </row>
    <row r="19" spans="2:5" ht="28.5" customHeight="1">
      <c r="B19" s="122" t="s">
        <v>662</v>
      </c>
      <c r="C19" s="492">
        <v>8000</v>
      </c>
      <c r="D19" s="492">
        <v>8000</v>
      </c>
      <c r="E19" s="492">
        <v>8000</v>
      </c>
    </row>
    <row r="20" spans="2:5" ht="14.25" customHeight="1">
      <c r="B20" s="122" t="s">
        <v>663</v>
      </c>
      <c r="C20" s="492">
        <v>44800</v>
      </c>
      <c r="D20" s="492">
        <v>22000</v>
      </c>
      <c r="E20" s="492">
        <v>22000</v>
      </c>
    </row>
    <row r="21" spans="2:5" ht="15" customHeight="1">
      <c r="B21" s="490" t="s">
        <v>664</v>
      </c>
      <c r="C21" s="491">
        <f>C22</f>
        <v>57607.5</v>
      </c>
      <c r="D21" s="491">
        <f>D22</f>
        <v>30000</v>
      </c>
      <c r="E21" s="491">
        <f>E22</f>
        <v>30000</v>
      </c>
    </row>
    <row r="22" spans="2:5" ht="57" customHeight="1">
      <c r="B22" s="32" t="s">
        <v>665</v>
      </c>
      <c r="C22" s="492">
        <v>57607.5</v>
      </c>
      <c r="D22" s="492">
        <v>30000</v>
      </c>
      <c r="E22" s="492">
        <v>30000</v>
      </c>
    </row>
  </sheetData>
  <sheetProtection selectLockedCells="1" selectUnlockedCells="1"/>
  <mergeCells count="13">
    <mergeCell ref="D2:E2"/>
    <mergeCell ref="B3:E3"/>
    <mergeCell ref="B4:E4"/>
    <mergeCell ref="B5:E5"/>
    <mergeCell ref="B7:E7"/>
    <mergeCell ref="B8:E8"/>
    <mergeCell ref="B9:E9"/>
    <mergeCell ref="B10:E10"/>
    <mergeCell ref="B12:E12"/>
    <mergeCell ref="B13:E13"/>
    <mergeCell ref="B14:C14"/>
    <mergeCell ref="B15:B16"/>
    <mergeCell ref="C15:E15"/>
  </mergeCells>
  <printOptions/>
  <pageMargins left="0.7875" right="0.7875" top="0.7875" bottom="0.7875" header="0.5118110236220472" footer="0.5118110236220472"/>
  <pageSetup horizontalDpi="300" verticalDpi="3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2022-10-31T09:39:14Z</cp:lastPrinted>
  <dcterms:created xsi:type="dcterms:W3CDTF">2022-06-29T14:25:15Z</dcterms:created>
  <dcterms:modified xsi:type="dcterms:W3CDTF">2022-10-31T09:42:13Z</dcterms:modified>
  <cp:category/>
  <cp:version/>
  <cp:contentType/>
  <cp:contentStatus/>
  <cp:revision>57</cp:revision>
</cp:coreProperties>
</file>