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2"/>
  </bookViews>
  <sheets>
    <sheet name="Прил.1" sheetId="1" r:id="rId1"/>
    <sheet name="Прил.2" sheetId="2" state="hidden" r:id="rId2"/>
    <sheet name="Прил.3" sheetId="3" state="hidden" r:id="rId3"/>
    <sheet name="Прил.4" sheetId="4" r:id="rId4"/>
    <sheet name="Прил.5." sheetId="5" r:id="rId5"/>
    <sheet name="Прил. 6" sheetId="6" r:id="rId6"/>
    <sheet name="Прил. 7" sheetId="7" r:id="rId7"/>
    <sheet name="Прил. 8" sheetId="8" state="hidden" r:id="rId8"/>
    <sheet name="Прил. 9" sheetId="9" state="hidden" r:id="rId9"/>
    <sheet name="Прил. 10" sheetId="10" state="hidden" r:id="rId10"/>
    <sheet name="Прил. 11" sheetId="11" state="hidden" r:id="rId11"/>
    <sheet name="Прил.12" sheetId="12" r:id="rId12"/>
    <sheet name="Прил.13" sheetId="13" r:id="rId13"/>
  </sheets>
  <externalReferences>
    <externalReference r:id="rId16"/>
  </externalReferences>
  <definedNames>
    <definedName name="_Date_" localSheetId="5">'[1]#REF!'!#REF!</definedName>
    <definedName name="_Date_" localSheetId="6">'[1]#REF!'!#REF!</definedName>
    <definedName name="_Date_" localSheetId="3">'[1]#REF!'!#REF!</definedName>
    <definedName name="_Date_" localSheetId="4">'[1]#REF!'!#REF!</definedName>
    <definedName name="_Date_">'[1]#REF!'!#REF!</definedName>
    <definedName name="_PBuh_" localSheetId="5">NA()</definedName>
    <definedName name="_PBuh_" localSheetId="6">NA()</definedName>
    <definedName name="_PBuh_" localSheetId="4">NA()</definedName>
    <definedName name="_PBuh_">NA()</definedName>
    <definedName name="_PBuhN_" localSheetId="5">NA()</definedName>
    <definedName name="_PBuhN_" localSheetId="6">NA()</definedName>
    <definedName name="_PBuhN_" localSheetId="4">NA()</definedName>
    <definedName name="_PBuhN_">NA()</definedName>
    <definedName name="_PRuk_" localSheetId="5">NA()</definedName>
    <definedName name="_PRuk_" localSheetId="6">NA()</definedName>
    <definedName name="_PRuk_" localSheetId="4">NA()</definedName>
    <definedName name="_PRuk_">NA()</definedName>
    <definedName name="_PRukN_" localSheetId="5">NA()</definedName>
    <definedName name="_PRukN_" localSheetId="6">NA()</definedName>
    <definedName name="_PRukN_" localSheetId="4">NA()</definedName>
    <definedName name="_PRukN_">NA()</definedName>
    <definedName name="acc2x">NA()</definedName>
    <definedName name="add_bk">NA()</definedName>
    <definedName name="add_bk_n">NA()</definedName>
    <definedName name="ate">NA()</definedName>
    <definedName name="ate_n">NA()</definedName>
    <definedName name="ate_n0">NA()</definedName>
    <definedName name="bacc">NA()</definedName>
    <definedName name="bcorr">NA()</definedName>
    <definedName name="bcorr_lev">NA()</definedName>
    <definedName name="bcorr_n">NA()</definedName>
    <definedName name="Boss_Dol">NA()</definedName>
    <definedName name="Boss_FIO">NA()</definedName>
    <definedName name="Budget_Level">NA()</definedName>
    <definedName name="Buh_Dol">NA()</definedName>
    <definedName name="Buh_FIO">NA()</definedName>
    <definedName name="cacc2">NA()</definedName>
    <definedName name="cadd_bk">NA()</definedName>
    <definedName name="cate">NA()</definedName>
    <definedName name="Chef_Dol">NA()</definedName>
    <definedName name="Chef_FIO">NA()</definedName>
    <definedName name="cibk">NA()</definedName>
    <definedName name="cidep">NA()</definedName>
    <definedName name="ciinc">NA()</definedName>
    <definedName name="ciinc1">NA()</definedName>
    <definedName name="ciinc3">NA()</definedName>
    <definedName name="ciinc5">NA()</definedName>
    <definedName name="ciinc7">NA()</definedName>
    <definedName name="ciinc8">NA()</definedName>
    <definedName name="ciitem">NA()</definedName>
    <definedName name="cimns">NA()</definedName>
    <definedName name="ciprog">NA()</definedName>
    <definedName name="corr2">NA()</definedName>
    <definedName name="corr2_inn">NA()</definedName>
    <definedName name="corr2_n">NA()</definedName>
    <definedName name="CurentGroup">NA()</definedName>
    <definedName name="CurRow">NA()</definedName>
    <definedName name="Data">NA()</definedName>
    <definedName name="DataFields">NA()</definedName>
    <definedName name="date">NA()</definedName>
    <definedName name="dDate1">NA()</definedName>
    <definedName name="dDate2">NA()</definedName>
    <definedName name="End10x">NA()</definedName>
    <definedName name="End11x">NA()</definedName>
    <definedName name="End12x">NA()</definedName>
    <definedName name="End13x">NA()</definedName>
    <definedName name="End14x">NA()</definedName>
    <definedName name="End15x">NA()</definedName>
    <definedName name="End16x">NA()</definedName>
    <definedName name="End17x">NA()</definedName>
    <definedName name="End18x">NA()</definedName>
    <definedName name="End19x">NA()</definedName>
    <definedName name="End1x">NA()</definedName>
    <definedName name="End20x">NA()</definedName>
    <definedName name="End21x">NA()</definedName>
    <definedName name="End22x">NA()</definedName>
    <definedName name="End23x">NA()</definedName>
    <definedName name="End24x">NA()</definedName>
    <definedName name="End25x">NA()</definedName>
    <definedName name="End26x">NA()</definedName>
    <definedName name="End27x">NA()</definedName>
    <definedName name="End28x">NA()</definedName>
    <definedName name="End29x">NA()</definedName>
    <definedName name="End2x">NA()</definedName>
    <definedName name="End30x">NA()</definedName>
    <definedName name="End31x">NA()</definedName>
    <definedName name="End32x">NA()</definedName>
    <definedName name="End33x">NA()</definedName>
    <definedName name="End34x">NA()</definedName>
    <definedName name="End35x">NA()</definedName>
    <definedName name="End36x">NA()</definedName>
    <definedName name="End37x">NA()</definedName>
    <definedName name="End38x">NA()</definedName>
    <definedName name="End39x">NA()</definedName>
    <definedName name="End3x">NA()</definedName>
    <definedName name="End40x">NA()</definedName>
    <definedName name="End41x">NA()</definedName>
    <definedName name="End42x">NA()</definedName>
    <definedName name="End43x">NA()</definedName>
    <definedName name="End44x">NA()</definedName>
    <definedName name="End45x">NA()</definedName>
    <definedName name="End46x">NA()</definedName>
    <definedName name="End47x">NA()</definedName>
    <definedName name="End48x">NA()</definedName>
    <definedName name="End49x">NA()</definedName>
    <definedName name="End4x">NA()</definedName>
    <definedName name="End50x">NA()</definedName>
    <definedName name="End5x">NA()</definedName>
    <definedName name="End6x">NA()</definedName>
    <definedName name="End7x">NA()</definedName>
    <definedName name="End8x">NA()</definedName>
    <definedName name="End9x">NA()</definedName>
    <definedName name="EndPred">NA()</definedName>
    <definedName name="EndRow">NA()</definedName>
    <definedName name="Excel_BuiltIn__FilterDatabase" localSheetId="5">'Прил. 6'!$B$13:$H$1099</definedName>
    <definedName name="Excel_BuiltIn__FilterDatabase" localSheetId="6">'Прил. 7'!$B$13:$I$982</definedName>
    <definedName name="Excel_BuiltIn__FilterDatabase" localSheetId="0">'Прил.1'!$B$14:$E$61</definedName>
    <definedName name="Excel_BuiltIn__FilterDatabase" localSheetId="3">'Прил.4'!$B$19:$F$942</definedName>
    <definedName name="Excel_BuiltIn__FilterDatabase" localSheetId="4">'Прил.5.'!$B$13:$E$61</definedName>
    <definedName name="Excel_BuiltIn_Print_Area" localSheetId="5">'Прил. 6'!$B$6:$H$1099</definedName>
    <definedName name="Excel_BuiltIn_Print_Area" localSheetId="6">'Прил. 7'!$B$6:$I$981</definedName>
    <definedName name="Excel_BuiltIn_Print_Area" localSheetId="3">'Прил.4'!$A$12:$E$94</definedName>
    <definedName name="Excel_BuiltIn_Print_Area" localSheetId="4">'Прил.5.'!$B$6:$E$61</definedName>
    <definedName name="Footer">NA()</definedName>
    <definedName name="GroupOrder">NA()</definedName>
    <definedName name="ibk">NA()</definedName>
    <definedName name="ibk_n">NA()</definedName>
    <definedName name="idep_n">NA()</definedName>
    <definedName name="iinc_n">NA()</definedName>
    <definedName name="iinc1_n">NA()</definedName>
    <definedName name="iinc3_n">NA()</definedName>
    <definedName name="iinc5_n">NA()</definedName>
    <definedName name="iinc7_n">NA()</definedName>
    <definedName name="iinc8_n">NA()</definedName>
    <definedName name="iitem_n">NA()</definedName>
    <definedName name="imns">NA()</definedName>
    <definedName name="imns_inn">NA()</definedName>
    <definedName name="imns_n">NA()</definedName>
    <definedName name="imns_n0">NA()</definedName>
    <definedName name="iprog_n">NA()</definedName>
    <definedName name="IsUp_acc2">NA()</definedName>
    <definedName name="IsUp_add_bk">NA()</definedName>
    <definedName name="IsUp_add_bk_n">NA()</definedName>
    <definedName name="IsUp_ate">NA()</definedName>
    <definedName name="IsUp_ate_n">NA()</definedName>
    <definedName name="IsUp_ate_n0">NA()</definedName>
    <definedName name="IsUp_bacc">NA()</definedName>
    <definedName name="IsUp_bcorr">NA()</definedName>
    <definedName name="IsUp_bcorr_lev">NA()</definedName>
    <definedName name="IsUp_bcorr_n">NA()</definedName>
    <definedName name="IsUp_cacc2">NA()</definedName>
    <definedName name="IsUp_cadd_bk">NA()</definedName>
    <definedName name="IsUp_cate">NA()</definedName>
    <definedName name="IsUp_cibk">NA()</definedName>
    <definedName name="IsUp_cidep">NA()</definedName>
    <definedName name="IsUp_ciinc">NA()</definedName>
    <definedName name="IsUp_ciinc1">NA()</definedName>
    <definedName name="IsUp_ciinc3">NA()</definedName>
    <definedName name="IsUp_ciinc5">NA()</definedName>
    <definedName name="IsUp_ciinc7">NA()</definedName>
    <definedName name="IsUp_ciinc8">NA()</definedName>
    <definedName name="IsUp_ciitem">NA()</definedName>
    <definedName name="IsUp_cimns">NA()</definedName>
    <definedName name="IsUp_ciprog">NA()</definedName>
    <definedName name="IsUp_corr2">NA()</definedName>
    <definedName name="IsUp_corr2_inn">NA()</definedName>
    <definedName name="IsUp_corr2_n">NA()</definedName>
    <definedName name="IsUp_date">NA()</definedName>
    <definedName name="IsUp_ibk">NA()</definedName>
    <definedName name="IsUp_ibk_n">NA()</definedName>
    <definedName name="IsUp_idep_n">NA()</definedName>
    <definedName name="IsUp_iinc_n">NA()</definedName>
    <definedName name="IsUp_iinc1_n">NA()</definedName>
    <definedName name="IsUp_iinc3_n">NA()</definedName>
    <definedName name="IsUp_iinc5_n">NA()</definedName>
    <definedName name="IsUp_iinc7_n">NA()</definedName>
    <definedName name="IsUp_iinc8_n">NA()</definedName>
    <definedName name="IsUp_iitem_n">NA()</definedName>
    <definedName name="IsUp_imns">NA()</definedName>
    <definedName name="IsUp_imns_inn">NA()</definedName>
    <definedName name="IsUp_imns_n">NA()</definedName>
    <definedName name="IsUp_imns_n0">NA()</definedName>
    <definedName name="IsUp_iprog_n">NA()</definedName>
    <definedName name="IsUp_izm">NA()</definedName>
    <definedName name="IsUp_link">NA()</definedName>
    <definedName name="IsUp_number">NA()</definedName>
    <definedName name="IsUp_obj_n">NA()</definedName>
    <definedName name="IsUp_s_1">NA()</definedName>
    <definedName name="IsUp_s_2">NA()</definedName>
    <definedName name="IsUp_s_3">NA()</definedName>
    <definedName name="IsUp_s_4">NA()</definedName>
    <definedName name="IsUp_ss">NA()</definedName>
    <definedName name="IsUp_sy0">NA()</definedName>
    <definedName name="IsUp_sy1">NA()</definedName>
    <definedName name="IsUp_sy2">NA()</definedName>
    <definedName name="izm">NA()</definedName>
    <definedName name="link">NA()</definedName>
    <definedName name="NastrFields">NA()</definedName>
    <definedName name="nCheck_1">NA()</definedName>
    <definedName name="nCheck_10">NA()</definedName>
    <definedName name="nCheck_11">NA()</definedName>
    <definedName name="nCheck_12">NA()</definedName>
    <definedName name="nCheck_13">NA()</definedName>
    <definedName name="nCheck_14">NA()</definedName>
    <definedName name="nCheck_15">NA()</definedName>
    <definedName name="nCheck_16">NA()</definedName>
    <definedName name="nCheck_17">NA()</definedName>
    <definedName name="nCheck_2">NA()</definedName>
    <definedName name="nCheck_5">NA()</definedName>
    <definedName name="nCheck_6">NA()</definedName>
    <definedName name="nCheck_7">NA()</definedName>
    <definedName name="nCheck_8">NA()</definedName>
    <definedName name="nCheck_9">NA()</definedName>
    <definedName name="nOtborLink1">NA()</definedName>
    <definedName name="nOtborLink2">NA()</definedName>
    <definedName name="nOtborLink3">NA()</definedName>
    <definedName name="nOtborLink4">NA()</definedName>
    <definedName name="nOtborLink5">NA()</definedName>
    <definedName name="nOtborLink6">NA()</definedName>
    <definedName name="nOtborLink7">NA()</definedName>
    <definedName name="nOtborLink8">NA()</definedName>
    <definedName name="nOtborLink9">NA()</definedName>
    <definedName name="number">NA()</definedName>
    <definedName name="obj_n">NA()</definedName>
    <definedName name="PrevGroupName">NA()</definedName>
    <definedName name="PrevGroupValue">NA()</definedName>
    <definedName name="Rash_Date">NA()</definedName>
    <definedName name="s_1">NA()</definedName>
    <definedName name="s_2">NA()</definedName>
    <definedName name="s_3">NA()</definedName>
    <definedName name="s_4">NA()</definedName>
    <definedName name="ss">NA()</definedName>
    <definedName name="Start1">NA()</definedName>
    <definedName name="Start10">NA()</definedName>
    <definedName name="Start11">NA()</definedName>
    <definedName name="Start12">NA()</definedName>
    <definedName name="Start13">NA()</definedName>
    <definedName name="Start14">NA()</definedName>
    <definedName name="Start15">NA()</definedName>
    <definedName name="Start16">NA()</definedName>
    <definedName name="Start17">NA()</definedName>
    <definedName name="Start18">NA()</definedName>
    <definedName name="Start19">NA()</definedName>
    <definedName name="Start2">NA()</definedName>
    <definedName name="Start20">NA()</definedName>
    <definedName name="Start21">NA()</definedName>
    <definedName name="Start22">NA()</definedName>
    <definedName name="Start23">NA()</definedName>
    <definedName name="Start24">NA()</definedName>
    <definedName name="Start25">NA()</definedName>
    <definedName name="Start26">NA()</definedName>
    <definedName name="Start27">NA()</definedName>
    <definedName name="Start28">NA()</definedName>
    <definedName name="Start29">NA()</definedName>
    <definedName name="Start3">NA()</definedName>
    <definedName name="Start30">NA()</definedName>
    <definedName name="Start31">NA()</definedName>
    <definedName name="Start32">NA()</definedName>
    <definedName name="Start33">NA()</definedName>
    <definedName name="Start34">NA()</definedName>
    <definedName name="Start35">NA()</definedName>
    <definedName name="Start36">NA()</definedName>
    <definedName name="Start37">NA()</definedName>
    <definedName name="Start38">NA()</definedName>
    <definedName name="Start39">NA()</definedName>
    <definedName name="Start4">NA()</definedName>
    <definedName name="Start40">NA()</definedName>
    <definedName name="Start41">NA()</definedName>
    <definedName name="Start42">NA()</definedName>
    <definedName name="Start43">NA()</definedName>
    <definedName name="Start44">NA()</definedName>
    <definedName name="Start45">NA()</definedName>
    <definedName name="Start46">NA()</definedName>
    <definedName name="Start47">NA()</definedName>
    <definedName name="Start48">NA()</definedName>
    <definedName name="Start49">NA()</definedName>
    <definedName name="Start5">NA()</definedName>
    <definedName name="Start50">NA()</definedName>
    <definedName name="Start6">NA()</definedName>
    <definedName name="Start7">NA()</definedName>
    <definedName name="Start8">NA()</definedName>
    <definedName name="Start9">NA()</definedName>
    <definedName name="StartData">NA()</definedName>
    <definedName name="StartPred">NA()</definedName>
    <definedName name="StartRow">NA()</definedName>
    <definedName name="Struct_Podraz">NA()</definedName>
    <definedName name="sy0">NA()</definedName>
    <definedName name="sy1x">NA()</definedName>
    <definedName name="sy2x">NA()</definedName>
    <definedName name="Today">NA()</definedName>
    <definedName name="Today2">NA()</definedName>
    <definedName name="User_CBP">NA()</definedName>
    <definedName name="User_COFK">NA()</definedName>
    <definedName name="User_Dol">NA()</definedName>
    <definedName name="User_FIO">NA()</definedName>
    <definedName name="User_INN">NA()</definedName>
    <definedName name="User_MO">NA()</definedName>
    <definedName name="User_Name">NA()</definedName>
    <definedName name="User_OKPO">NA()</definedName>
    <definedName name="User_Phone">NA()</definedName>
    <definedName name="VARIANT_LINK">NA()</definedName>
    <definedName name="VARIANT_NAME">NA()</definedName>
    <definedName name="Zam_Boss_FIO">NA()</definedName>
    <definedName name="Zam_Buh_FIO">NA()</definedName>
    <definedName name="Zam_Chef_FIO">NA()</definedName>
    <definedName name="_xlnm.Print_Area" localSheetId="5">'Прил. 6'!$B$1:$J$1107</definedName>
    <definedName name="_xlnm.Print_Area" localSheetId="6">'Прил. 7'!$B$1:$K$1098</definedName>
    <definedName name="_xlnm.Print_Area" localSheetId="3">'Прил.4'!$A$1:$E$94</definedName>
    <definedName name="_xlnm.Print_Area" localSheetId="4">'Прил.5.'!$B$1:$G$63</definedName>
    <definedName name="ррр" localSheetId="5">NA()</definedName>
    <definedName name="ррр" localSheetId="6">NA()</definedName>
    <definedName name="ррр" localSheetId="4">NA()</definedName>
    <definedName name="ррр">NA()</definedName>
  </definedNames>
  <calcPr fullCalcOnLoad="1"/>
</workbook>
</file>

<file path=xl/sharedStrings.xml><?xml version="1.0" encoding="utf-8"?>
<sst xmlns="http://schemas.openxmlformats.org/spreadsheetml/2006/main" count="9225" uniqueCount="815">
  <si>
    <t>Приложение 1</t>
  </si>
  <si>
    <t xml:space="preserve">к решению районного Совета народных депутатов </t>
  </si>
  <si>
    <t>«О районном бюджете на 2023 год и на плановый период 2024 и 2025 годов»</t>
  </si>
  <si>
    <t>№    24/159-РС от 18.04.2023</t>
  </si>
  <si>
    <t xml:space="preserve">                                                                                             Приложение 1</t>
  </si>
  <si>
    <t>"О районном бюджете на 2023 год и на плановый период 2024 и 2025 годов"</t>
  </si>
  <si>
    <t xml:space="preserve">                                                                                                 № 20/129 -РС от    22.12.2022 года</t>
  </si>
  <si>
    <t xml:space="preserve">Источники финансирования дефицита </t>
  </si>
  <si>
    <t>районного бюджета на 2023 год и на плановый период 2024 и 2025 годов</t>
  </si>
  <si>
    <t>Сумма, тыс.руб.</t>
  </si>
  <si>
    <t>Код</t>
  </si>
  <si>
    <t>Наименование показателя</t>
  </si>
  <si>
    <t>2023 год</t>
  </si>
  <si>
    <t>2024 год</t>
  </si>
  <si>
    <t>2025 год</t>
  </si>
  <si>
    <t>Источники финансирования дефицита бюджета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</si>
  <si>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</si>
  <si>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</si>
  <si>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</si>
  <si>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</si>
  <si>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01 0200 00 05 0000 710</t>
  </si>
  <si>
    <t>Получение кредитов от кредитных организаций бюджетами муниципальных районов в валюте Российской Федерации</t>
  </si>
  <si>
    <t>01 0300 00 05 0000 710</t>
  </si>
  <si>
    <t xml:space="preserve">Бюджетные кредиты из других бюджетов бюджетной системы Российской Федерации 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</si>
  <si>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</si>
  <si>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01 0300 00 05 0000 810</t>
  </si>
  <si>
    <t xml:space="preserve">Погашение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</si>
  <si>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01 0200 00 00 0000 800</t>
  </si>
  <si>
    <t>Погашение кредитов, предоставленных кредитными организациями в валюте Российской Федерации</t>
  </si>
  <si>
    <t>01 0200 00 05 0000 810</t>
  </si>
  <si>
    <t>Погашение бюджетами муниципальных районов кредитов от кредитных организаций в валюте Российской Федерации</t>
  </si>
  <si>
    <t>01 0500 00 00 0000 000</t>
  </si>
  <si>
    <t>Изменение остатков средств на счетах по учету средств бюджета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</si>
  <si>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</si>
  <si>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</si>
  <si>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</si>
  <si>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</si>
  <si>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</si>
  <si>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</si>
  <si>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</si>
  <si>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Увеличение прочих остатков денежных средств  бюджетов муниципальных районов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</si>
  <si>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</si>
  <si>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</si>
  <si>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</si>
  <si>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</si>
  <si>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</si>
  <si>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</si>
  <si>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</si>
  <si>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Уменьшение прочих остатков денежных средств бюджетов муниципальных районов</t>
  </si>
  <si>
    <t xml:space="preserve">                                                   Приложение 2</t>
  </si>
  <si>
    <t>к Решению  районного Совета народных депутатов</t>
  </si>
  <si>
    <t xml:space="preserve"> №   -РС от    .12.2022 года</t>
  </si>
  <si>
    <t>Нормативы распределения отдельных налоговых и неналоговых доходов</t>
  </si>
  <si>
    <t>в районный бюджет на 2023 год и на плановый период 2024 и 2025 годов,</t>
  </si>
  <si>
    <t xml:space="preserve"> не установленные бюджетным законодательством Российской Федерации</t>
  </si>
  <si>
    <t>Код бюджетной классификации Российской Федерации</t>
  </si>
  <si>
    <t>Наименование дохода</t>
  </si>
  <si>
    <t>Норматив распределения в районный бюджет, в процентах</t>
  </si>
  <si>
    <t>1 09 00000 00 0000 000</t>
  </si>
  <si>
    <t>ЗАДОЛЖЕННОСТЬ И ПЕРЕРАСЧЕТЫ ПО ОТМЕНЕННЫМ НАЛОГАМ, СБОРАМ И ИНЫМ ОБЯЗАТЕЛЬНЫМ ПЛАТЕЖАМ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</si>
  <si>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</si>
  <si>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</si>
  <si>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</si>
  <si>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</si>
  <si>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1 13 00000 00 0000 000</t>
  </si>
  <si>
    <t>ДОХОДЫ ОТ ОКАЗАНИЯ ПЛАТНЫХ УСЛУГ  И КОМПЕНСАЦИИ ЗАТРАТ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</si>
  <si>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</si>
  <si>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</si>
  <si>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</si>
  <si>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</si>
  <si>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1 16 00000 00 0000 000</t>
  </si>
  <si>
    <t>ШТРАФЫ, САНКЦИИ, ВОЗМЕЩЕНИЕ УЩЕРБА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</si>
  <si>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</si>
  <si>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</si>
  <si>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</si>
  <si>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</si>
  <si>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</si>
  <si>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</si>
  <si>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</si>
  <si>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</si>
  <si>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</si>
  <si>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</si>
  <si>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                                                   Приложение 3</t>
  </si>
  <si>
    <t xml:space="preserve"> №  -РС от  22.12.2022 года</t>
  </si>
  <si>
    <t>Нормативы распределения доходов между районным бюджетом</t>
  </si>
  <si>
    <t>и бюджетами поселений на 2023 год и на плановый период 2024 и 2025 годов</t>
  </si>
  <si>
    <t>Коды бюджетной классификации Российской Федерации</t>
  </si>
  <si>
    <t>Нормативы отчислений в т.ч.</t>
  </si>
  <si>
    <t>Всего %</t>
  </si>
  <si>
    <t>Муниципальный район</t>
  </si>
  <si>
    <t>Бюджеты поселений</t>
  </si>
  <si>
    <t>городское поселение</t>
  </si>
  <si>
    <t>сельские поселения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</si>
  <si>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</si>
  <si>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</si>
  <si>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</si>
  <si>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 xml:space="preserve"> 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</si>
  <si>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</si>
  <si>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101 02040 01 0000 110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</si>
  <si>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</si>
  <si>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 101 02050 01 0000 110
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</si>
  <si>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</si>
  <si>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</si>
  <si>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</si>
  <si>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</si>
  <si>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</si>
  <si>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</si>
  <si>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</si>
  <si>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</si>
  <si>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</si>
  <si>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1 05 02010 02 0000 110 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</si>
  <si>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</si>
  <si>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</si>
  <si>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</si>
  <si>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1 05 04020 02 0000 110</t>
  </si>
  <si>
    <t>Налог,взимаемый в связи с применением патентной системы налогообложения, зачисляемый в бюджеты муниципальных районов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</si>
  <si>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</si>
  <si>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</si>
  <si>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</si>
  <si>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</si>
  <si>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</si>
  <si>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</si>
  <si>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</si>
  <si>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</si>
  <si>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</si>
  <si>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</si>
  <si>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</si>
  <si>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</si>
  <si>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1 08 03010 01 0000 110 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</si>
  <si>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</si>
  <si>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</si>
  <si>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</si>
  <si>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</si>
  <si>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</si>
  <si>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</si>
  <si>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</si>
  <si>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</si>
  <si>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</si>
  <si>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</si>
  <si>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</si>
  <si>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</si>
  <si>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</si>
  <si>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</si>
  <si>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</si>
  <si>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</si>
  <si>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</si>
  <si>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</si>
  <si>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</si>
  <si>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</si>
  <si>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</si>
  <si>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1 12 01000 01 0000 120</t>
  </si>
  <si>
    <t>Плата за негативное воздействие на окружающую среду</t>
  </si>
  <si>
    <t xml:space="preserve">  1 13 02995 05 0000 130</t>
  </si>
  <si>
    <t xml:space="preserve">1 14 02053 05 0000 410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</si>
  <si>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</si>
  <si>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</si>
  <si>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</si>
  <si>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</si>
  <si>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</si>
  <si>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1 16 01074 01 0000 140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</si>
  <si>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</si>
  <si>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</si>
  <si>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</si>
  <si>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</si>
  <si>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</si>
  <si>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1 16 07090 05 0000 140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</si>
  <si>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</si>
  <si>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</si>
  <si>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</si>
  <si>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</si>
  <si>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</si>
  <si>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1 16 10082 05 0000 140 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</si>
  <si>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</si>
  <si>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</si>
  <si>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</si>
  <si>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1 17 01050 05 0000 180  </t>
  </si>
  <si>
    <t xml:space="preserve">                                              </t>
  </si>
  <si>
    <t>Приложение 2</t>
  </si>
  <si>
    <t>Приложение 4</t>
  </si>
  <si>
    <t>Прогнозируемое поступление доходов в районный бюджет на 2023 год и плановый период 2024 и 2025 годов</t>
  </si>
  <si>
    <t>Всего доходы</t>
  </si>
  <si>
    <t>1 00 00000 00 0000 000</t>
  </si>
  <si>
    <t>НАЛОГОВЫЕ И НЕНАЛОГОВЫЕ ДОХОДЫ</t>
  </si>
  <si>
    <t>Налоговые доходы</t>
  </si>
  <si>
    <t>1 01 02000 01 0000 110</t>
  </si>
  <si>
    <t xml:space="preserve">Налог на доходы физических лиц  </t>
  </si>
  <si>
    <t>1 03 02200 01 0000 110</t>
  </si>
  <si>
    <t>Акцизы по подакцизным товарам (продукции), производимым на территории Российской Федерации</t>
  </si>
  <si>
    <t>1 05 02010 02 0000 110</t>
  </si>
  <si>
    <t>1 05 01010 01 0000 110</t>
  </si>
  <si>
    <t>Отчисления от УСН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</si>
  <si>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</si>
  <si>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</si>
  <si>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</si>
  <si>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</si>
  <si>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 xml:space="preserve">Прочие доходы от компенсации затрат бюджетов муниципальных районов </t>
  </si>
  <si>
    <t>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</si>
  <si>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</si>
  <si>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1 16 03010 01 0000 140</t>
  </si>
  <si>
    <t>Штрафы, санкции, возмещение ущерба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</si>
  <si>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</si>
  <si>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</si>
  <si>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</si>
  <si>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</si>
  <si>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</si>
  <si>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</si>
  <si>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</si>
  <si>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</si>
  <si>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</si>
  <si>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2 02 19999 05 0000 150</t>
  </si>
  <si>
    <t>Прочие дотации бюджетам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</si>
  <si>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</si>
  <si>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</si>
  <si>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</si>
  <si>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</si>
  <si>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2 02 27139 05 000 150</t>
  </si>
  <si>
    <t>Субсидии бюджетам муниципальных районов на создание, строительство или модернизацию объектов спорта</t>
  </si>
  <si>
    <t xml:space="preserve">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</si>
  <si>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</si>
  <si>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</si>
  <si>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 и малых городах, условий для занятий физической культурой и спортом</t>
  </si>
  <si>
    <t>федеральные средства</t>
  </si>
  <si>
    <t>областные средства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</si>
  <si>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</si>
  <si>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</si>
  <si>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</si>
  <si>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</si>
  <si>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</si>
  <si>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</si>
  <si>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2 02 25299 05 0000 150</t>
  </si>
  <si>
    <t>Субсидия на реализацию федеральной целевой программы «Увековечение памяти погибших при защите Отечества на 2019-2024 годы»</t>
  </si>
  <si>
    <t>2 02 29999 05 0000 150</t>
  </si>
  <si>
    <t>Прочие субсидии бюджетам муниципальных районов</t>
  </si>
  <si>
    <t>субсидии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</si>
  <si>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 xml:space="preserve">субсидии на мероприятия по организации оздоровительной кампании для детей </t>
  </si>
  <si>
    <t xml:space="preserve">субсидии на проведение ремонта, реконструкции и благоустройства военных захоронений, братских могил и памятных знаков, расположенных на территории области </t>
  </si>
  <si>
    <t xml:space="preserve">Субсидия на 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                                          </t>
  </si>
  <si>
    <t xml:space="preserve">Субсидия  на обеспечение устойчивого сокращения непригодного для проживания жилого фонда за счет областных средств               </t>
  </si>
  <si>
    <t>2 02 25576 05 0000 150</t>
  </si>
  <si>
    <t>Субсидия бюджетам муниципальных районов на обеспечение комплексного развития сельских территории</t>
  </si>
  <si>
    <t>2 02 25519 05 0000 150</t>
  </si>
  <si>
    <t>Субсидия на капитальный ремонт в рамках реализации регионального проекта "Культурная среда" федерального проекта "Культурная среда" национального проекта "Культура"</t>
  </si>
  <si>
    <t>2 02 30000 00 0000 150</t>
  </si>
  <si>
    <t>Субвенции бюджетам бюджетной системы Российской Федерации</t>
  </si>
  <si>
    <t>2 02 30021 05 0000 150</t>
  </si>
  <si>
    <t>Субвенции бюджетам муниципальных районов на ежемесячное денежное вознаграждение за классное руководство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</si>
  <si>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</si>
  <si>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</si>
  <si>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</si>
  <si>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</si>
  <si>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</si>
  <si>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</si>
  <si>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</si>
  <si>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Субвенция бюджетам муниципальных районов на обеспечение эпизоотического и ветеринарно-санитарного благополучия</t>
  </si>
  <si>
    <t>Субвенция на обеспечение бесплатного проезда на городском, пригородном (в сельской  местности - на внутрирайонном) транспорте (кроме такси),  а также 2 раза в год к месту жительства и обратно к месту учебы детей-сирот и детей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</si>
  <si>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</si>
  <si>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</si>
  <si>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</si>
  <si>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</si>
  <si>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</si>
  <si>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</si>
  <si>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</si>
  <si>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</si>
  <si>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</si>
  <si>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</si>
  <si>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</si>
  <si>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</si>
  <si>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</si>
  <si>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181-ФЗ «О социальной защите инвалидов в Российской Федерации»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</si>
  <si>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</si>
  <si>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</si>
  <si>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2 02 39999 05 0000 150</t>
  </si>
  <si>
    <t>Прочие субвенции бюджетам муниципальных районов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</si>
  <si>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</t>
  </si>
  <si>
    <t>Субвенции бюджетам муниципальных районов на обеспечение единовременное пособие гражданам усыновившим детей-сирот и детей оставшихся без попечения родителей</t>
  </si>
  <si>
    <t>Субвенции бюджетам муниципальных районов на выплату единовременного пособия гражданам, усыновившим детей-сирот и детей, оставшихся без попечения родителей в рамках реализации Закона Орловской области от 12 ноября 2008 года № 832-ОЗ "О социальной поддержке</t>
  </si>
  <si>
    <t>2 02 40000 00 0000 150</t>
  </si>
  <si>
    <t>Иные межбюджетные трансферты</t>
  </si>
  <si>
    <t>2 02 49001 05 0000 150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</si>
  <si>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</si>
  <si>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2 02 49999 05 0000 150</t>
  </si>
  <si>
    <t>Прочие межбюджетные трансферты, передаваемые бюджетам муниципальных районов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</si>
  <si>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</si>
  <si>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</si>
  <si>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</si>
  <si>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</si>
  <si>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</si>
  <si>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2 07 05030 05 0000 150</t>
  </si>
  <si>
    <t>Прочие безвозмездные поступления, зачисляемые в бюджеты муниципальных районов</t>
  </si>
  <si>
    <t>Приложение 3</t>
  </si>
  <si>
    <t xml:space="preserve">                                                   Приложение 5</t>
  </si>
  <si>
    <t xml:space="preserve">                                                                                                 №  20/129-РС от    22.12.2022</t>
  </si>
  <si>
    <t>Распределение бюджетных ассигнований по разделам, подразделам классификации расходов районного бюджета на 2023 год и плановый период 2024 и 2025 годов</t>
  </si>
  <si>
    <t>тыс.руб.</t>
  </si>
  <si>
    <t>Наименование</t>
  </si>
  <si>
    <t>РПр</t>
  </si>
  <si>
    <t>Пр</t>
  </si>
  <si>
    <t>Итого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</si>
  <si>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</si>
  <si>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</si>
  <si>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</si>
  <si>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</si>
  <si>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</si>
  <si>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</si>
  <si>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</si>
  <si>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</si>
  <si>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</si>
  <si>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</si>
  <si>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</si>
  <si>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</si>
  <si>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</si>
  <si>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</si>
  <si>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</si>
  <si>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</si>
  <si>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</si>
  <si>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</si>
  <si>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</si>
  <si>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</si>
  <si>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</si>
  <si>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</si>
  <si>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</si>
  <si>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</si>
  <si>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</si>
  <si>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</si>
  <si>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</si>
  <si>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</si>
  <si>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</si>
  <si>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</si>
  <si>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</si>
  <si>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</si>
  <si>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</si>
  <si>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</si>
  <si>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</si>
  <si>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</si>
  <si>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прочие расходы в области ЖКХ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</si>
  <si>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</si>
  <si>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</si>
  <si>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</si>
  <si>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</si>
  <si>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</si>
  <si>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</si>
  <si>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</si>
  <si>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</si>
  <si>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</si>
  <si>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</si>
  <si>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</si>
  <si>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</si>
  <si>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</si>
  <si>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</si>
  <si>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</si>
  <si>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</si>
  <si>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</si>
  <si>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 и средства массовой информации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</si>
  <si>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</si>
  <si>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</si>
  <si>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</si>
  <si>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</si>
  <si>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</si>
  <si>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</si>
  <si>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</si>
  <si>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</si>
  <si>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</si>
  <si>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</si>
  <si>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</si>
  <si>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</si>
  <si>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</si>
  <si>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</si>
  <si>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</si>
  <si>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</si>
  <si>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</si>
  <si>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</si>
  <si>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</si>
  <si>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</si>
  <si>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</si>
  <si>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</si>
  <si>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</si>
  <si>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 субъектов Российской Федерации и муниципальных образований</t>
  </si>
  <si>
    <t>1401</t>
  </si>
  <si>
    <t>Иные дотации</t>
  </si>
  <si>
    <t>1402</t>
  </si>
  <si>
    <t>Условно утвержденные расходы</t>
  </si>
  <si>
    <t xml:space="preserve">                                                   Приложение 6</t>
  </si>
  <si>
    <t>Распределение бюджетных ассигнований по разделам, подразделам, целевым статьям (муниципальным программам Малоархангельского района и непрограммным направлениям деятельности), группам и подгруппам видов расходов классификации расходов районного бюджета на 2023 год и плановый период 2024 и 2025 годов</t>
  </si>
  <si>
    <t>ЦСт</t>
  </si>
  <si>
    <t>ВР</t>
  </si>
  <si>
    <t>Ист.</t>
  </si>
  <si>
    <t>Средства бюджета г. Малоархангельска</t>
  </si>
  <si>
    <t>Районные средства</t>
  </si>
  <si>
    <t>Областные средства</t>
  </si>
  <si>
    <t>Федеральные средства</t>
  </si>
  <si>
    <t>Средства бюджетов поселений</t>
  </si>
  <si>
    <t>Непрограммная часть районного бюджета</t>
  </si>
  <si>
    <t>86 0 00 00000</t>
  </si>
  <si>
    <t>Глава муниципального образования в рамках непрограммной части районного бюджета</t>
  </si>
  <si>
    <t>86 0 00 09501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</si>
  <si>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</si>
  <si>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</si>
  <si>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учреждений</t>
  </si>
  <si>
    <t>120</t>
  </si>
  <si>
    <t>Поощрение за достижение показателей деятельности органов исполнительной власти субъектов Российской Федерации, источником которого являются дотации (гранты) из федерального бюджета в рамках непрограммной части районного бюджета.</t>
  </si>
  <si>
    <t>86 0 00 55490</t>
  </si>
  <si>
    <t>Депутаты районного Совета и их помошники в рамках непрограммной части районного бюджета</t>
  </si>
  <si>
    <t>86 0 00 09502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</si>
  <si>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</si>
  <si>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</si>
  <si>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</si>
  <si>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</si>
  <si>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</si>
  <si>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</si>
  <si>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</si>
  <si>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</si>
  <si>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2</t>
  </si>
  <si>
    <t>Муниципальная программа "Развитие муниципальной службы в Малоархангельском районе на 2019-2022 годы"</t>
  </si>
  <si>
    <t>52 0 00 00000</t>
  </si>
  <si>
    <t>Основное мероприятие "Создание условий для профессионального развития и подготовки кадров"</t>
  </si>
  <si>
    <t>Реализация основного мероприятия</t>
  </si>
  <si>
    <t>52 0 00 09507</t>
  </si>
  <si>
    <t>Центральный аппарат в рамках непрограммной части районного бюджета</t>
  </si>
  <si>
    <t>86 0 00 09503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</si>
  <si>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районного бюджета</t>
  </si>
  <si>
    <t>86 0 00 51200</t>
  </si>
  <si>
    <t>4</t>
  </si>
  <si>
    <t>Резервные фонды местных администраций в рамках непрограммной части районного бюджета</t>
  </si>
  <si>
    <t>86 0 00 09504</t>
  </si>
  <si>
    <t>Резервные средства</t>
  </si>
  <si>
    <t>870</t>
  </si>
  <si>
    <t>Оказание гуманитарной помощи российским военнослужащим, принимающим участие в специальной операции на Украине</t>
  </si>
  <si>
    <t>86 0 00 74960</t>
  </si>
  <si>
    <t>Муниципальная программа «Организация оплачиваемых общественных работ в Малоархангельском районе на 2020-2023 годы»</t>
  </si>
  <si>
    <t>74 0 00 00000</t>
  </si>
  <si>
    <t>74 0 00 09539</t>
  </si>
  <si>
    <t>Муниципальная программа  "Профилактика правонарушений в Малоархангельском  районе на 2021-2024 годы"</t>
  </si>
  <si>
    <t>51 0 00 00000</t>
  </si>
  <si>
    <t>52 0 00 09537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</si>
  <si>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</si>
  <si>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</si>
  <si>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</si>
  <si>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</si>
  <si>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Премии, гранты</t>
  </si>
  <si>
    <t>350</t>
  </si>
  <si>
    <t>Муниципальная программа  "Организация временного трудоустройство несовершеннолетних граждан в возрасте от 14 до 18 лет в свободное от учебы время, в том числе в каникулярный период, в Малоархангельском районе Орловской области на 2020-2023г"</t>
  </si>
  <si>
    <t>72 0 00 00000</t>
  </si>
  <si>
    <t>72 0 00 09637</t>
  </si>
  <si>
    <t>Муниципальная программа «Противодействие экстремизму и профилактики терроризма на территории Малоархангельского района на 2019-2022 годы»</t>
  </si>
  <si>
    <t>51 0 00 09538</t>
  </si>
  <si>
    <t>Муниципальная программа «Профилактика алкоголизма в Малоархангельском районе на 2021-2024 годы»</t>
  </si>
  <si>
    <t>77 0 00 85230</t>
  </si>
  <si>
    <t>Создание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правонарушениях, в рамках непрограммной части районного бюджета</t>
  </si>
  <si>
    <t>86 0 00 71580</t>
  </si>
  <si>
    <t>3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</si>
  <si>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</si>
  <si>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86 0 00 71590</t>
  </si>
  <si>
    <t>Выполнение полномочий в сфере трудовых отношений в рамках непрограммной части районного бюджета</t>
  </si>
  <si>
    <t>86 0 00 71610</t>
  </si>
  <si>
    <t>Доплата за счет средств местного бюджета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</si>
  <si>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86 0 00 78180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</si>
  <si>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</si>
  <si>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86 0 00 09506</t>
  </si>
  <si>
    <t>Выполнение других обязательств органов местного самоуправления в рамках непрограммной части районного бюджета</t>
  </si>
  <si>
    <t>86 0 00 09505</t>
  </si>
  <si>
    <t>Иные выплаты населению</t>
  </si>
  <si>
    <t>Исполнение судебных актов</t>
  </si>
  <si>
    <t>831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</si>
  <si>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Малоархангельского района</t>
  </si>
  <si>
    <t>86 0 00 84960</t>
  </si>
  <si>
    <t>Проведение Всероссийской переписи населения 2020 года в рамках непрограммной части районного бюджета</t>
  </si>
  <si>
    <t>86 0 00 54690</t>
  </si>
  <si>
    <t>Обеспечение деятельности муниципального казенного учреждения Малоархангельского района Орловской области "Единая дежурно-диспетчерская служба, служба материально-технического обслуживания Малоархангельского района Орловской области" в рамках непрограммной части районного бюджета</t>
  </si>
  <si>
    <t>86 0 00 08505</t>
  </si>
  <si>
    <t>Расходы на выплаты персоналу казенных учреждений</t>
  </si>
  <si>
    <t>110</t>
  </si>
  <si>
    <t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</t>
  </si>
  <si>
    <t>86 0 00 56940</t>
  </si>
  <si>
    <t>Осуществление первичного воинского учета на территориях, где отсутствуют военные комиссариаты в рамках непрограммной части районного бюджета</t>
  </si>
  <si>
    <t>86 0 00 51180</t>
  </si>
  <si>
    <t>Межбюджетные трансферты</t>
  </si>
  <si>
    <t>500</t>
  </si>
  <si>
    <t>Субвенции</t>
  </si>
  <si>
    <t>530</t>
  </si>
  <si>
    <t>600</t>
  </si>
  <si>
    <t xml:space="preserve">Сельское хозяйство и рыболовство </t>
  </si>
  <si>
    <t>86 0 00 74780</t>
  </si>
  <si>
    <t>Обеспечение эпизоотического и ветеринарно-санитарного благополучия</t>
  </si>
  <si>
    <t>Автомобильный транспорт</t>
  </si>
  <si>
    <t>Муниципальная программа «Развитие, ремонт и содержание сети автомобильных дорог общего пользования местного значения в границах Малоархангельского района на 2022-2026 годы»</t>
  </si>
  <si>
    <t>53 0 00 00000</t>
  </si>
  <si>
    <t>Основное мероприятие 1. «Строительство автомобильных дорог общего пользования местного значения</t>
  </si>
  <si>
    <t>53 0 01 00953</t>
  </si>
  <si>
    <t>Основное мероприятие 2. «Разработка проектно-сметной документации на строительство автомобильных дорог общего пользования местного значения»</t>
  </si>
  <si>
    <t>53 0 02 00953</t>
  </si>
  <si>
    <t>Основное мероприятие 3. «Ремонт автомобильных дорог общего пользования местного значения»</t>
  </si>
  <si>
    <t>53 0 03 00953</t>
  </si>
  <si>
    <t>Реализация мероприятий, необходимых для обеспечения развития и поддержания в надлежащем техническом состоянии автомобильных дорог общего пользования местного значения</t>
  </si>
  <si>
    <t>53 0 03 S0550</t>
  </si>
  <si>
    <t>53 0 03 70550</t>
  </si>
  <si>
    <t>540</t>
  </si>
  <si>
    <t>Основное мероприятие 4. «Разработка и проверка достоверности определения сметной стоимости сметной документации на ремонт автомобильных дорог общего пользования местного значения»</t>
  </si>
  <si>
    <t>53 0 04 00953</t>
  </si>
  <si>
    <t>Основное мероприятие 5. «Содержание автомобильных дорог общего пользования местного значения»</t>
  </si>
  <si>
    <t>53 0 05 00953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</si>
  <si>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значения»</t>
  </si>
  <si>
    <t>53 0 06 00953</t>
  </si>
  <si>
    <t>Основное мероприятие 7. «Приобретение коммунальной техники для содержания и ремонта автомобильных дорог общего пользования местного значения, в том числе на условиях лизинга»</t>
  </si>
  <si>
    <t>53 0 07 00953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</si>
  <si>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</si>
  <si>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86 0 00 88790</t>
  </si>
  <si>
    <t>Взносы на капитальный ремонт общего имущества в многоквартирных домах некоммерческой организации "Региональный фонд капитального ремонта общего имущества в многоквартирных домах на территории Орловской области"</t>
  </si>
  <si>
    <t>86 0 00 88890</t>
  </si>
  <si>
    <t>79 0 F3 00000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</si>
  <si>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</si>
  <si>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79 0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</si>
  <si>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</si>
  <si>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</si>
  <si>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</si>
  <si>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</si>
  <si>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</si>
  <si>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</si>
  <si>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2 </t>
  </si>
  <si>
    <t>Обеспечение устойчивого сокращения непригодного для проживания жилого фонда за счет областных средств</t>
  </si>
  <si>
    <t>79 0 F3 67484</t>
  </si>
  <si>
    <t>86 0 00 09601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</si>
  <si>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</si>
  <si>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810</t>
  </si>
  <si>
    <t>Муниципальная программа  "Комплексное развитие систем коммунальной инфраструктуры Малоархангельского района на 2015 - 2025 годы"</t>
  </si>
  <si>
    <t>54 0 00 00000</t>
  </si>
  <si>
    <t>Основное мероприятие «Развитие систем теплоснабжения»</t>
  </si>
  <si>
    <t>54 0 01 09520</t>
  </si>
  <si>
    <t>Основное мероприятие «Развитие систем водоснабжения»</t>
  </si>
  <si>
    <t>54 0 02 09520</t>
  </si>
  <si>
    <t>Основное мероприятие «Развитие систем водоотведения и  очистки сточных вод»</t>
  </si>
  <si>
    <t>54 0 03 09520</t>
  </si>
  <si>
    <t>Основное мероприятие «Развитие систем газоснабжения»</t>
  </si>
  <si>
    <t>54 0 04 09520</t>
  </si>
  <si>
    <t>Основное мероприятие «Приобретение автотранспорта, спецтехники и оборудования, в том числе на условиях лизинга»</t>
  </si>
  <si>
    <t>54 0 05 09520</t>
  </si>
  <si>
    <t>Основное мероприятие 6. «Водоснабжение поселка Станция Малоархангельск Подгородненского сельского поселения Малоархангельского района Орловской области»</t>
  </si>
  <si>
    <t>54 0 06 00000</t>
  </si>
  <si>
    <t>Капитальные вложения в объекты недвижимого имущества государственной (муниципальной) собственности</t>
  </si>
  <si>
    <t>54 0 06 82310</t>
  </si>
  <si>
    <t>54 0 06 72310</t>
  </si>
  <si>
    <t>Мероприятия государственной программы Орловской области "Реализация наказов избирателей депутатам Орловского областного Совета народных депутатов" в рамках непрограммной части районного бюджета</t>
  </si>
  <si>
    <t>86 0 00 72650</t>
  </si>
  <si>
    <t xml:space="preserve">Муниципальная программа </t>
  </si>
  <si>
    <t>73 0 00 00000</t>
  </si>
  <si>
    <t xml:space="preserve">Муниципальная программа «Комплексное развитие сельских территорий Малоархангельского района Орловской области на 2022–2030 годы» </t>
  </si>
  <si>
    <t>75 0 00 00000</t>
  </si>
  <si>
    <t>Подпрограмма 3. Создание и развитие инфраструктура на сельских территориях.</t>
  </si>
  <si>
    <t>75 3 00 00000</t>
  </si>
  <si>
    <t>Основное мероприятие «Устройство площадок для твёрдых коммунальных отходов»</t>
  </si>
  <si>
    <t>75 3 01 81140</t>
  </si>
  <si>
    <t>Основное мероприятие «Создание и обустройство детской игровой площадки»</t>
  </si>
  <si>
    <t>75 3 02 R5760</t>
  </si>
  <si>
    <t xml:space="preserve">Создание и обустройство детской игровой площадки МП «Комплексное развитие сельских территорий Малоархангельского района Орловской области на 2022–2030 годы» </t>
  </si>
  <si>
    <t>75 3 02 55860</t>
  </si>
  <si>
    <t>Муниципальная программа «Благоустройство территории Малоархангельского района Орловской области на 2020-2022 годы» в рамках проекта «Народный бюджет» в Орловской области</t>
  </si>
  <si>
    <t>61 0 02 70140</t>
  </si>
  <si>
    <t>61 0 01 80140</t>
  </si>
  <si>
    <t>61 0 02 90140</t>
  </si>
  <si>
    <t>73 0 00 80001</t>
  </si>
  <si>
    <t>Основное мероприятие "Обустройство, строительство  контейнерных площадок, приобретение контейнеров"</t>
  </si>
  <si>
    <t>240,</t>
  </si>
  <si>
    <t>86 0 00 72420</t>
  </si>
  <si>
    <t xml:space="preserve">Организация ритуальных услуг и содержание мест захоронения </t>
  </si>
  <si>
    <t>86 0 00 89040</t>
  </si>
  <si>
    <t xml:space="preserve">Межбюджетные трансферты </t>
  </si>
  <si>
    <t xml:space="preserve">Иные межбюджетные трансферты </t>
  </si>
  <si>
    <t>Муниципальная программа «Обустройство контейнерных площадок на территории Малоархангельского района Орловской области на период 2019-2022 годы»</t>
  </si>
  <si>
    <t>Основное мероприятие "Государственная поддержка закупки контейнеров для раздельного накопления твердых коммунальных отходов"</t>
  </si>
  <si>
    <t>73 0 G2 52690</t>
  </si>
  <si>
    <t>Муниципальная программа Малоархангельского района "Развитие образования Малоархангельского района на 2021-2025 годы"</t>
  </si>
  <si>
    <t>55 0 00 00000</t>
  </si>
  <si>
    <t xml:space="preserve">Подпрограмма 1  "Развитие дошкольного образования" </t>
  </si>
  <si>
    <t>55 1 00 00000</t>
  </si>
  <si>
    <t>Обеспечение деятельности детских дошкольных учреждений</t>
  </si>
  <si>
    <t>55 1 01 00000</t>
  </si>
  <si>
    <t>Основное мероприятие. Обеспечение деятельности  (оказание услуг) детских дошкольных учреждений</t>
  </si>
  <si>
    <t>55 1 01 09420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</si>
  <si>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</si>
  <si>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</si>
  <si>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Основное мероприятие.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</si>
  <si>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55 1 02 00000</t>
  </si>
  <si>
    <t>55 1 02 71570</t>
  </si>
  <si>
    <t>610</t>
  </si>
  <si>
    <t xml:space="preserve">Подпрограмма 2  "Развитие общего образования" </t>
  </si>
  <si>
    <t>55 2 00 00000</t>
  </si>
  <si>
    <t xml:space="preserve">Основное мероприятие "Обеспечение деятельности (оказания услуг) общеобразовательных учреждений." </t>
  </si>
  <si>
    <t>55 2 01 00000</t>
  </si>
  <si>
    <t>Обеспечение деятельности общеобразовательных учреждений</t>
  </si>
  <si>
    <t>55 2 01 09421</t>
  </si>
  <si>
    <t>Основное мероприятие "Создание условий для сохранения и укрепления здоровья детей"</t>
  </si>
  <si>
    <t>55 2 02 00000</t>
  </si>
  <si>
    <t>Софинансирование мероприятий  по обеспечению питанием учащихся муниципальных общеобразовательных организаций</t>
  </si>
  <si>
    <t>55 2 02 72410</t>
  </si>
  <si>
    <t>55 2 02 S2410</t>
  </si>
  <si>
    <t>Основное мероприятие «Организация бесплатного горячего питания обучающихся,получающих начальное общее образование»</t>
  </si>
  <si>
    <t>55 2 03 00000</t>
  </si>
  <si>
    <t>55 2 03 L3040</t>
  </si>
  <si>
    <t xml:space="preserve">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</si>
  <si>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55 2 04 00000</t>
  </si>
  <si>
    <t>55 2 04 71570</t>
  </si>
  <si>
    <t>Ежемесячное денежное вознаграждение за классное руководство</t>
  </si>
  <si>
    <t>55 2 05 00000</t>
  </si>
  <si>
    <t>55 2 05 71500</t>
  </si>
  <si>
    <t>55 2 06 00000</t>
  </si>
  <si>
    <t>55 2 06 53030</t>
  </si>
  <si>
    <t>Основное мероприятие Cтроительство, реконструкцию и капитальный ремонт образовательных организаций «Обустройство теплых санитарно-бытовых помещений»</t>
  </si>
  <si>
    <t>55 2 07 00000</t>
  </si>
  <si>
    <t>55 2 07 02310</t>
  </si>
  <si>
    <t>55 2 07 82310</t>
  </si>
  <si>
    <t>55 2 07 72310</t>
  </si>
  <si>
    <t>Основное мероприятие федерального проекта "Успех каждого ребенка" национального проекта Образование"</t>
  </si>
  <si>
    <t>55 2 E2 00000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</si>
  <si>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</si>
  <si>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55 2 Е2 50970</t>
  </si>
  <si>
    <t>Дополнительное образование</t>
  </si>
  <si>
    <t xml:space="preserve">Подпрограмма 3 «Развитие дополнительного образования» </t>
  </si>
  <si>
    <t>55 3 00 00000</t>
  </si>
  <si>
    <t>Основное мероприятие: Обеспечение деятельности (оказания услуг) учреждений дополнительного образования</t>
  </si>
  <si>
    <t>55 3 01 00000</t>
  </si>
  <si>
    <t>55 3 01 09423</t>
  </si>
  <si>
    <t>Обеспечение функционирования модели персонифицированного финансирования дополнительного образования детей</t>
  </si>
  <si>
    <t>55 3 02 80141</t>
  </si>
  <si>
    <t>Субсидии автономным учреждениям</t>
  </si>
  <si>
    <t>Гранты в форме субсидии автономным учреждениям</t>
  </si>
  <si>
    <t>620</t>
  </si>
  <si>
    <t>Субсидии некоммерческим организациям (за исключением государственных (муниципальных) учреждений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</si>
  <si>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</si>
  <si>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630</t>
  </si>
  <si>
    <t>Муниципальная программа «Развитие отрасли культуры и архивного дела Малоархангельского района на 2022-2025 годы»</t>
  </si>
  <si>
    <t>57 0 00 00000</t>
  </si>
  <si>
    <t>Подпрограмма 2 «Поддержка и развитие дополнительного детского образования в сфере культуры»</t>
  </si>
  <si>
    <t>57 2 00 00000</t>
  </si>
  <si>
    <t>Основное мероприятие обеспечение деятельности (оказания услуг) учреждений дополнительного образования в рамках подпрограммы «Поддержка и развитие дополнительного детского образования в сфере культуры» муниципальной программы «Развитие отрасли культуры и архивного дела Малоархангельского района на 2022-2025 годы»</t>
  </si>
  <si>
    <t>57 2 01 00000</t>
  </si>
  <si>
    <t>Обеспечение деятельности учреждений дополнительного образования</t>
  </si>
  <si>
    <t>57 2 01 09508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</si>
  <si>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</si>
  <si>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55 2 Е2 54910</t>
  </si>
  <si>
    <t>55 3 Е2 54910</t>
  </si>
  <si>
    <t>Субсидия бюджетным учреждениям на капитальный ремонт</t>
  </si>
  <si>
    <t>57 2 A1 55190</t>
  </si>
  <si>
    <t>Муниципальная программа «Развитие образования Малоархангельского района на 2021-2025 годы»</t>
  </si>
  <si>
    <t>Основное мероприятие «Оздоровление детей в рамках муниципальной программы</t>
  </si>
  <si>
    <t>55 4 01 09750</t>
  </si>
  <si>
    <t xml:space="preserve"> Реализация основного мероприятия </t>
  </si>
  <si>
    <t>Основное мероприятие «Субсидия на оплату путевок в организации, оказывающие услуги по отдыху и оздоровлению детей в 2021 году»</t>
  </si>
  <si>
    <t>55 4 02 S0850</t>
  </si>
  <si>
    <t>Софинансирование мероприятий по организации оздоровительной кампании для детей</t>
  </si>
  <si>
    <t>Муниципальная программа «Комплексные меры противодействия злоупотреблению наркотиков и их незаконному обороту на 2021-2024 годы»</t>
  </si>
  <si>
    <t>56 0 00 00000</t>
  </si>
  <si>
    <t xml:space="preserve">Реализация основного мероприятия </t>
  </si>
  <si>
    <t>56 0 00 09751</t>
  </si>
  <si>
    <t>Муниципальная программа «Молодёжь Малоархангельского района»</t>
  </si>
  <si>
    <t>76 0 01 85220</t>
  </si>
  <si>
    <t>Подпрограмма 1 "Развитие добровольчества (волонтерства) в Малоархангельском районе "</t>
  </si>
  <si>
    <t>Подпрограмма 2 "Нравственное, патриотическое воспитание и подготовка граждан к военной службе"</t>
  </si>
  <si>
    <t>76 0 02 85220</t>
  </si>
  <si>
    <t>55 2 08 09452</t>
  </si>
  <si>
    <t>Основное мероприятие "Содержание централизованной бухгалтерии отдела образования, молодёжной политики, физической культуры и спорта."</t>
  </si>
  <si>
    <t>1</t>
  </si>
  <si>
    <t>6</t>
  </si>
  <si>
    <t>Подпрограмма 1 «Оказание муниципальных услуг в сфере культуры и архивного дела в Малоархангельском районе»</t>
  </si>
  <si>
    <t>57 1 01 09508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</si>
  <si>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</si>
  <si>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Обеспечение деятельности учреждений культуры</t>
  </si>
  <si>
    <t>Реализация мероприятий по модернизации библиотек в части комплектования книжных фондов библиотек в рамках подпрограммы "Оказание муниципальных услуг в сфере культуры и архивного дела в Малоархангельском районе" муниципальной программы "Культура Малоархангельского района на 2017-2021 годы"</t>
  </si>
  <si>
    <t>57 1 01 L519F</t>
  </si>
  <si>
    <t>Основное мероприятие: Проведение культурно-досуговых мероприятий, создание условий для занятий творческой деятельностью на непрофессиональной (любительской) основе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</si>
  <si>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57 1 02 09508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</si>
  <si>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2017-2021г».</t>
  </si>
  <si>
    <t>60 0 00 00000</t>
  </si>
  <si>
    <t>60 0 00 29103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</si>
  <si>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2022-2026г».</t>
  </si>
  <si>
    <t>Проведение ремонта и благоустройства воинских захоронений, братских могил и памятных знаков, расположенных на территории Малоархангельского района</t>
  </si>
  <si>
    <t>60 0 01 71790</t>
  </si>
  <si>
    <t>Содержание и благоустройство воинских захоронений, братских могил и памятных знаков, расположенных на территории Малоархангельского района</t>
  </si>
  <si>
    <t>60 0 01 81790</t>
  </si>
  <si>
    <t>Увековечение памяти погибших</t>
  </si>
  <si>
    <t>60 0 02 L2990</t>
  </si>
  <si>
    <t>Муниципальная программа «Культура Малоархангельского района на 2017-2021 годы»</t>
  </si>
  <si>
    <t>57 1 00 00000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</si>
  <si>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«Культура Малоархангельского района на 2017-2021 годы»</t>
  </si>
  <si>
    <t>57 1 02 00000</t>
  </si>
  <si>
    <t>Непрограммная часть областного бюджета</t>
  </si>
  <si>
    <t>Центральный аппарат в рамках непрограммной части областного бюджета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</si>
  <si>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</si>
  <si>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86 0 00 09510</t>
  </si>
  <si>
    <t>86 0 00 09514</t>
  </si>
  <si>
    <t>Стипендии</t>
  </si>
  <si>
    <t>340</t>
  </si>
  <si>
    <t>360</t>
  </si>
  <si>
    <t>Предоставление дополнительных мер социальной поддержки граждан, направленных для прохождения военной службы по контракту для участия в специальной военной операции на территориях Донецкой Народной Республики, Луганской Народной Республики и Украины</t>
  </si>
  <si>
    <t>86 0 00 29515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</si>
  <si>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районного бюджета</t>
  </si>
  <si>
    <t>86 0 00 51340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</si>
  <si>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</si>
  <si>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86 0 00 51760</t>
  </si>
  <si>
    <t xml:space="preserve"> Муниципальная программа "Обеспечение жильем молодых семей"</t>
  </si>
  <si>
    <t>58 0 00 00000</t>
  </si>
  <si>
    <t>Основное мероприятие "Предоставление социальных выплат молодым семьям-участникам подпрограммы на приобретение (строительство) жилья"</t>
  </si>
  <si>
    <t>Реализация мероприятий по обеспечению жильем молодых семей</t>
  </si>
  <si>
    <t>58 0 00 L4970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</si>
  <si>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</si>
  <si>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86 0 00 52600</t>
  </si>
  <si>
    <t>Публичные нормативные социальные выплаты гражданам</t>
  </si>
  <si>
    <t>310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</si>
  <si>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</si>
  <si>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86 0 00 71510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</si>
  <si>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подпрограммы "Реализация дополнительных гарантий прав детей-сирот и детей, оставшихся без попечения родителей, а также лиц из их числа" государственной программы Орловской области "Социальная поддержка граждан Орловской области"</t>
  </si>
  <si>
    <t>86 0 00 72470</t>
  </si>
  <si>
    <t>Обеспечение содержания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</si>
  <si>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86 0 00 72480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</si>
  <si>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 в рамках непрограммной части районного бюджета</t>
  </si>
  <si>
    <t>86 0 00 72490</t>
  </si>
  <si>
    <t>Закон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</si>
  <si>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86 0 00 72500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</si>
  <si>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</si>
  <si>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86 0 00 72950</t>
  </si>
  <si>
    <t>86 0 00 72960</t>
  </si>
  <si>
    <t>Выполнение полномочий в сфере опеки и попечительства в рамках непрограммной части районного бюджета</t>
  </si>
  <si>
    <t>86 0 00 71600</t>
  </si>
  <si>
    <t>Организация временного социально-бытового обустройства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</t>
  </si>
  <si>
    <t>86 0 00 74950</t>
  </si>
  <si>
    <t>Муниципальная программа "Развитие физической культуры и спорта в Малоархангельском районе на 2021-2026 годы»</t>
  </si>
  <si>
    <t>59 0 00 00000</t>
  </si>
  <si>
    <t>57 5 00 00000</t>
  </si>
  <si>
    <t>57 5 04 00000</t>
  </si>
  <si>
    <t>59 0 00 09513</t>
  </si>
  <si>
    <t>Премии и гранты</t>
  </si>
  <si>
    <t>Создание, строительство или модернизация объектов спорта</t>
  </si>
  <si>
    <t>86 0 00 72310</t>
  </si>
  <si>
    <t>Процентные платежи по муниципальному долгу</t>
  </si>
  <si>
    <t>86 0 00 09511</t>
  </si>
  <si>
    <t>Обслуживание государственного (муниципального) долга</t>
  </si>
  <si>
    <t>Обслуживание муниципального долга</t>
  </si>
  <si>
    <t>Выравнивание бюджетной обеспеченности поселений из бюджета муниципального района в рамках непрограммной части районного бюджета</t>
  </si>
  <si>
    <t>86 0 00 71560</t>
  </si>
  <si>
    <t xml:space="preserve">Дотации </t>
  </si>
  <si>
    <t>510</t>
  </si>
  <si>
    <t>Поддержка мер по обеспечению сбалансированности бюджетов в рамках непрограммной части районного бюджета</t>
  </si>
  <si>
    <t>86 0 00 81560</t>
  </si>
  <si>
    <t>Условно утвержденные расходы в рамках непрограммной части районного бюджета</t>
  </si>
  <si>
    <t>86 0 00 99990</t>
  </si>
  <si>
    <t>Приложение 5</t>
  </si>
  <si>
    <t xml:space="preserve">                                                   Приложение 7</t>
  </si>
  <si>
    <t>Ведомственная структура расходов районного бюджета на 2023 год и плановый период 2024 и 2025 годов</t>
  </si>
  <si>
    <t>Вед</t>
  </si>
  <si>
    <t>Средства бюджета г. Малоархангельск</t>
  </si>
  <si>
    <t>Отдел по управлению муниципальным имуществом и землеустройству администрации Малоархангельского района Орловской области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</si>
  <si>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значения, в том числе на условиях лизинга»</t>
  </si>
  <si>
    <t>Основное мероприятие 7 «Приобретение автотранспорта, спецтехники и оборудования, в том числе на условиях лизинга»</t>
  </si>
  <si>
    <t>Администрация Малоархангельского района</t>
  </si>
  <si>
    <t>902</t>
  </si>
  <si>
    <t>Муниципальная программа "Развитие муниципальной службы в Малоархангельском районе на 2023 — 2027 годы"</t>
  </si>
  <si>
    <t>Муниципальная программа  "Профилактика правонарушений в Малоархангельском  районе на 2021 — 2024 годы"</t>
  </si>
  <si>
    <t>Муниципальная программа «Противодействие экстремизму и профилактики терроризма на территории Малоархангельского района на 2023-2026 годы»</t>
  </si>
  <si>
    <t>53 0 03 00000</t>
  </si>
  <si>
    <t>79 0 00 00000</t>
  </si>
  <si>
    <t xml:space="preserve">Муниципальная программа  "Комплексное развитие систем коммунальной инфраструктуры Малоархангельского района на 2015 - 2025 годы" </t>
  </si>
  <si>
    <t>61 0 00 00000</t>
  </si>
  <si>
    <t>61 0 01 70140</t>
  </si>
  <si>
    <t>Муниципальная программа "Обеспечение жильем молодых семей"</t>
  </si>
  <si>
    <t>Финансовый отдел администрации Малоархангельского района</t>
  </si>
  <si>
    <t>53 0 02 S0550</t>
  </si>
  <si>
    <t>Районный Совет народных депутатов</t>
  </si>
  <si>
    <t>903</t>
  </si>
  <si>
    <t>Контрольно-счетная палата</t>
  </si>
  <si>
    <t xml:space="preserve">Отдел жилищно-коммунального хозяйства и топливно-энергетического комплекса администрации Малоархангельского района  </t>
  </si>
  <si>
    <t>Отдел образования, молодежной политики, физической культуры и спорта администрации Малоархангельского района</t>
  </si>
  <si>
    <t>Муниципальная программа «Комплексные меры противодействия злоупотреблению наркотиков и их незаконному обороту на 2020-2024 годы»</t>
  </si>
  <si>
    <t>Непрограммная часть районного бюджета «Акция дорога в школу»</t>
  </si>
  <si>
    <t>Отдел культуры и архивного дела администрации Малоархангельского района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</si>
  <si>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2021-2026г».</t>
  </si>
  <si>
    <t xml:space="preserve">                                                   Приложение 8</t>
  </si>
  <si>
    <t xml:space="preserve">                                                                                                 №  /  -РС от    .12.2022</t>
  </si>
  <si>
    <t xml:space="preserve">Распределение дотаций на выравнивание бюджетной обеспеченности поселений </t>
  </si>
  <si>
    <t>на 2023 год и на плановый период 2024 и 2025 годов</t>
  </si>
  <si>
    <t>Губкинское сельское поселение</t>
  </si>
  <si>
    <t>Дубовицкое сельское поселение</t>
  </si>
  <si>
    <t>Ленинское сельское поселение</t>
  </si>
  <si>
    <t>Луковское сельское поселение</t>
  </si>
  <si>
    <t>Октябрьское сельское поселение</t>
  </si>
  <si>
    <t>Первомайское сельское поселение</t>
  </si>
  <si>
    <t>Подгородненское сельское поселение</t>
  </si>
  <si>
    <t>ИТОГО :</t>
  </si>
  <si>
    <t xml:space="preserve">                                                   Приложение 9</t>
  </si>
  <si>
    <t>Распределение субвенции бюджетам поселений на осуществление полномочий по
первичному воинскому учету на территориях, где отсутствуют военные
комиссариаты на плановый период 2023 и  плановый период 2024 и 2025 годы</t>
  </si>
  <si>
    <t>Наименование поселения</t>
  </si>
  <si>
    <t>2022 год</t>
  </si>
  <si>
    <t xml:space="preserve">                                                   Приложение 10</t>
  </si>
  <si>
    <t>к Решению районного Совета народных депутатов</t>
  </si>
  <si>
    <t xml:space="preserve">                                                                                                 № 6/36-РС от  23.12.2021года</t>
  </si>
  <si>
    <t>Прогнозируемое</t>
  </si>
  <si>
    <t>поступление доходов и распределение бюджетных ассигнований Дорожного фонда Малоархангельского района Орловской области на 2023 год и плановый период 2024 и 2025 годов</t>
  </si>
  <si>
    <t>Наименование  показателя</t>
  </si>
  <si>
    <t>Переходящий остаток на 01.01.2023г</t>
  </si>
  <si>
    <t>Налоговые доходы Дорожного фонда Орловской области</t>
  </si>
  <si>
    <t>Безвозмездные поступления из областного бюджета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</si>
  <si>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</si>
  <si>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значения, повышение безопасности дорожного движения</t>
  </si>
  <si>
    <t xml:space="preserve">                                                   Приложение 11</t>
  </si>
  <si>
    <t>Программа
Муниципальных внутренних заимствований Малоархангельского района 
на 2023 год и плановый период 2024 и 2025 годов</t>
  </si>
  <si>
    <t>Показатели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</si>
  <si>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</si>
  <si>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</si>
  <si>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Погашение бюджетами муниципальных районов кредитов от кредитных организаций</t>
  </si>
  <si>
    <t>Приложение 6</t>
  </si>
  <si>
    <t xml:space="preserve">                                                   Приложение 12</t>
  </si>
  <si>
    <t xml:space="preserve">Распределение дотаций на сбалансированность бюджетам поселений </t>
  </si>
  <si>
    <t>Нераспределенный остаток</t>
  </si>
  <si>
    <t>Приложение 7</t>
  </si>
  <si>
    <t xml:space="preserve">                                                   Приложение 13</t>
  </si>
  <si>
    <t xml:space="preserve">Распределение иных межбюджетных трансфертов </t>
  </si>
  <si>
    <t>на 2023 год и на плановый период 2024 и 2025 годов р.0502</t>
  </si>
  <si>
    <t>на 2023 год и на плановый период 2024 и 2025 годов р.0503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</si>
</sst>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0000"/>
    <numFmt numFmtId="167" formatCode="000000"/>
    <numFmt numFmtId="168" formatCode="_-* #,##0.00&quot;р.&quot;_-;\-* #,##0.00&quot;р.&quot;_-;_-* \-??&quot;р.&quot;_-;_-@_-"/>
  </numFmts>
  <fonts count="69">
    <font>
      <sz val="10"/>
      <color indexed="8"/>
      <name val="Arial Cyr"/>
      <family val="0"/>
    </font>
    <font>
      <sz val="10"/>
      <name val="Arial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58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0"/>
    </font>
    <font>
      <sz val="11"/>
      <color indexed="8"/>
      <name val="Arial"/>
      <family val="0"/>
    </font>
    <font>
      <sz val="11"/>
      <color indexed="8"/>
      <name val="Arial Cyr"/>
      <family val="0"/>
    </font>
    <font>
      <b/>
      <sz val="11"/>
      <color indexed="8"/>
      <name val="Arial"/>
      <family val="0"/>
    </font>
    <font>
      <b/>
      <sz val="11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Times New Roman"/>
      <family val="0"/>
    </font>
    <font>
      <sz val="13"/>
      <color indexed="8"/>
      <name val="Arial"/>
      <family val="0"/>
    </font>
    <font>
      <b/>
      <sz val="13"/>
      <color indexed="8"/>
      <name val="Arial"/>
      <family val="0"/>
    </font>
    <font>
      <b/>
      <sz val="13"/>
      <color indexed="8"/>
      <name val="Times New Roman"/>
      <family val="0"/>
    </font>
    <font>
      <b/>
      <sz val="10"/>
      <color indexed="8"/>
      <name val="Arial"/>
      <family val="0"/>
    </font>
    <font>
      <sz val="13"/>
      <color indexed="8"/>
      <name val="Times New Roman"/>
      <family val="0"/>
    </font>
    <font>
      <i/>
      <sz val="11"/>
      <color indexed="8"/>
      <name val="Arial"/>
      <family val="0"/>
    </font>
    <font>
      <i/>
      <sz val="13"/>
      <color indexed="8"/>
      <name val="Times New Roman"/>
      <family val="0"/>
    </font>
    <font>
      <i/>
      <u val="single"/>
      <sz val="13"/>
      <color indexed="8"/>
      <name val="Times New Roman"/>
      <family val="0"/>
    </font>
    <font>
      <i/>
      <u val="single"/>
      <sz val="11"/>
      <color indexed="8"/>
      <name val="Arial"/>
      <family val="0"/>
    </font>
    <font>
      <i/>
      <u val="single"/>
      <sz val="11"/>
      <color indexed="8"/>
      <name val="Arial Cyr"/>
      <family val="0"/>
    </font>
    <font>
      <u val="single"/>
      <sz val="11"/>
      <color indexed="8"/>
      <name val="Arial"/>
      <family val="0"/>
    </font>
    <font>
      <b/>
      <u val="single"/>
      <sz val="11"/>
      <color indexed="8"/>
      <name val="Arial"/>
      <family val="2"/>
    </font>
    <font>
      <sz val="10"/>
      <color indexed="60"/>
      <name val="Arial"/>
      <family val="0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i/>
      <u val="single"/>
      <sz val="10"/>
      <color indexed="8"/>
      <name val="Arial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Times New Roman"/>
      <family val="0"/>
    </font>
    <font>
      <sz val="11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Alignment="0" applyProtection="0"/>
    <xf numFmtId="0" fontId="13" fillId="2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0" fillId="0" borderId="9">
      <alignment horizontal="center" vertical="top"/>
      <protection/>
    </xf>
    <xf numFmtId="49" fontId="16" fillId="0" borderId="9">
      <alignment horizontal="left" vertical="center" wrapText="1"/>
      <protection/>
    </xf>
    <xf numFmtId="49" fontId="17" fillId="0" borderId="9">
      <alignment horizontal="left" vertical="center" wrapText="1"/>
      <protection/>
    </xf>
    <xf numFmtId="49" fontId="0" fillId="0" borderId="9">
      <alignment horizontal="center" vertical="top"/>
      <protection/>
    </xf>
    <xf numFmtId="0" fontId="18" fillId="0" borderId="9">
      <alignment vertical="top" wrapText="1"/>
      <protection/>
    </xf>
    <xf numFmtId="0" fontId="18" fillId="0" borderId="9">
      <alignment vertical="top" wrapText="1"/>
      <protection/>
    </xf>
    <xf numFmtId="49" fontId="0" fillId="0" borderId="9">
      <alignment horizontal="center" vertical="top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4" fillId="36" borderId="10" applyNumberFormat="0" applyAlignment="0" applyProtection="0"/>
    <xf numFmtId="0" fontId="55" fillId="37" borderId="11" applyNumberFormat="0" applyAlignment="0" applyProtection="0"/>
    <xf numFmtId="0" fontId="56" fillId="37" borderId="10" applyNumberForma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9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5" applyNumberFormat="0" applyFill="0" applyAlignment="0" applyProtection="0"/>
    <xf numFmtId="0" fontId="61" fillId="38" borderId="16" applyNumberFormat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4" fillId="4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41" borderId="17" applyNumberFormat="0" applyFont="0" applyAlignment="0" applyProtection="0"/>
    <xf numFmtId="9" fontId="1" fillId="0" borderId="0" applyFill="0" applyBorder="0" applyAlignment="0" applyProtection="0"/>
    <xf numFmtId="0" fontId="66" fillId="0" borderId="18" applyNumberFormat="0" applyFill="0" applyAlignment="0" applyProtection="0"/>
    <xf numFmtId="0" fontId="6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8" fillId="42" borderId="0" applyNumberFormat="0" applyBorder="0" applyAlignment="0" applyProtection="0"/>
  </cellStyleXfs>
  <cellXfs count="56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/>
    </xf>
    <xf numFmtId="0" fontId="20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165" fontId="22" fillId="0" borderId="9" xfId="0" applyNumberFormat="1" applyFont="1" applyBorder="1" applyAlignment="1">
      <alignment horizontal="center" vertical="center"/>
    </xf>
    <xf numFmtId="0" fontId="20" fillId="0" borderId="20" xfId="50" applyFont="1" applyBorder="1" applyAlignment="1">
      <alignment horizontal="center"/>
      <protection/>
    </xf>
    <xf numFmtId="49" fontId="22" fillId="0" borderId="9" xfId="0" applyNumberFormat="1" applyFont="1" applyBorder="1" applyAlignment="1" applyProtection="1">
      <alignment horizontal="justify" vertical="center" wrapText="1"/>
      <protection locked="0"/>
    </xf>
    <xf numFmtId="49" fontId="22" fillId="0" borderId="21" xfId="0" applyNumberFormat="1" applyFont="1" applyBorder="1" applyAlignment="1" applyProtection="1">
      <alignment horizontal="justify" vertical="center" wrapText="1"/>
      <protection locked="0"/>
    </xf>
    <xf numFmtId="49" fontId="20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vertical="center" wrapText="1"/>
    </xf>
    <xf numFmtId="164" fontId="22" fillId="0" borderId="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justify" wrapText="1"/>
    </xf>
    <xf numFmtId="0" fontId="20" fillId="0" borderId="0" xfId="0" applyFont="1" applyAlignment="1">
      <alignment horizontal="justify" wrapText="1"/>
    </xf>
    <xf numFmtId="49" fontId="22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wrapText="1"/>
    </xf>
    <xf numFmtId="165" fontId="20" fillId="0" borderId="9" xfId="0" applyNumberFormat="1" applyFont="1" applyBorder="1" applyAlignment="1">
      <alignment horizontal="center" vertical="center"/>
    </xf>
    <xf numFmtId="164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justify" vertical="center" wrapText="1"/>
    </xf>
    <xf numFmtId="0" fontId="0" fillId="0" borderId="0" xfId="87">
      <alignment/>
      <protection/>
    </xf>
    <xf numFmtId="0" fontId="0" fillId="0" borderId="0" xfId="87" applyAlignment="1">
      <alignment horizontal="center" vertical="center"/>
      <protection/>
    </xf>
    <xf numFmtId="0" fontId="0" fillId="0" borderId="0" xfId="87" applyAlignment="1">
      <alignment horizontal="justify"/>
      <protection/>
    </xf>
    <xf numFmtId="0" fontId="20" fillId="0" borderId="0" xfId="87" applyFont="1">
      <alignment/>
      <protection/>
    </xf>
    <xf numFmtId="0" fontId="20" fillId="0" borderId="0" xfId="87" applyFont="1" applyAlignment="1">
      <alignment horizontal="center" vertical="center"/>
      <protection/>
    </xf>
    <xf numFmtId="0" fontId="20" fillId="0" borderId="0" xfId="87" applyFont="1" applyAlignment="1">
      <alignment horizontal="justify"/>
      <protection/>
    </xf>
    <xf numFmtId="164" fontId="0" fillId="0" borderId="0" xfId="90" applyNumberFormat="1" applyAlignment="1">
      <alignment horizontal="right"/>
      <protection/>
    </xf>
    <xf numFmtId="0" fontId="20" fillId="0" borderId="0" xfId="0" applyFont="1" applyAlignment="1">
      <alignment wrapText="1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justify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justify" vertical="center"/>
    </xf>
    <xf numFmtId="0" fontId="20" fillId="0" borderId="0" xfId="0" applyFont="1" applyAlignment="1">
      <alignment horizontal="justify" wrapText="1"/>
    </xf>
    <xf numFmtId="0" fontId="16" fillId="0" borderId="0" xfId="87" applyFont="1" applyAlignment="1">
      <alignment horizontal="center" vertical="center"/>
      <protection/>
    </xf>
    <xf numFmtId="0" fontId="16" fillId="0" borderId="0" xfId="87" applyFont="1" applyAlignment="1">
      <alignment horizontal="justify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 wrapText="1"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166" fontId="25" fillId="0" borderId="9" xfId="85" applyNumberFormat="1" applyFont="1" applyBorder="1" applyAlignment="1">
      <alignment horizontal="center"/>
      <protection/>
    </xf>
    <xf numFmtId="0" fontId="20" fillId="26" borderId="9" xfId="0" applyFont="1" applyFill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 wrapText="1"/>
    </xf>
    <xf numFmtId="167" fontId="20" fillId="26" borderId="9" xfId="0" applyNumberFormat="1" applyFont="1" applyFill="1" applyBorder="1" applyAlignment="1">
      <alignment horizontal="justify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justify" wrapText="1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justify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6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164" fontId="22" fillId="0" borderId="0" xfId="90" applyNumberFormat="1" applyFont="1" applyAlignment="1">
      <alignment horizontal="right" vertical="center"/>
      <protection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90" applyFont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165" fontId="22" fillId="0" borderId="20" xfId="0" applyNumberFormat="1" applyFont="1" applyBorder="1" applyAlignment="1">
      <alignment horizontal="center" vertical="center" wrapText="1"/>
    </xf>
    <xf numFmtId="165" fontId="29" fillId="0" borderId="0" xfId="0" applyNumberFormat="1" applyFont="1" applyAlignment="1">
      <alignment horizontal="right"/>
    </xf>
    <xf numFmtId="165" fontId="29" fillId="0" borderId="0" xfId="0" applyNumberFormat="1" applyFont="1" applyAlignment="1">
      <alignment/>
    </xf>
    <xf numFmtId="49" fontId="22" fillId="0" borderId="20" xfId="0" applyNumberFormat="1" applyFont="1" applyBorder="1" applyAlignment="1">
      <alignment wrapText="1"/>
    </xf>
    <xf numFmtId="0" fontId="29" fillId="0" borderId="0" xfId="0" applyFont="1" applyAlignment="1">
      <alignment horizontal="right"/>
    </xf>
    <xf numFmtId="0" fontId="30" fillId="0" borderId="20" xfId="0" applyFont="1" applyBorder="1" applyAlignment="1">
      <alignment horizontal="center" vertical="center" wrapText="1"/>
    </xf>
    <xf numFmtId="167" fontId="20" fillId="0" borderId="20" xfId="0" applyNumberFormat="1" applyFont="1" applyBorder="1" applyAlignment="1">
      <alignment horizontal="justify" wrapText="1"/>
    </xf>
    <xf numFmtId="165" fontId="20" fillId="0" borderId="20" xfId="0" applyNumberFormat="1" applyFont="1" applyBorder="1" applyAlignment="1">
      <alignment horizontal="center" vertical="center" wrapText="1"/>
    </xf>
    <xf numFmtId="165" fontId="20" fillId="0" borderId="20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/>
    </xf>
    <xf numFmtId="49" fontId="30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justify"/>
    </xf>
    <xf numFmtId="164" fontId="29" fillId="0" borderId="0" xfId="0" applyNumberFormat="1" applyFont="1" applyAlignment="1">
      <alignment/>
    </xf>
    <xf numFmtId="0" fontId="30" fillId="0" borderId="20" xfId="0" applyFont="1" applyBorder="1" applyAlignment="1">
      <alignment horizontal="center"/>
    </xf>
    <xf numFmtId="164" fontId="16" fillId="0" borderId="0" xfId="0" applyNumberFormat="1" applyFont="1" applyAlignment="1">
      <alignment/>
    </xf>
    <xf numFmtId="0" fontId="20" fillId="0" borderId="20" xfId="0" applyFont="1" applyBorder="1" applyAlignment="1">
      <alignment horizontal="justify" vertical="center" wrapText="1"/>
    </xf>
    <xf numFmtId="49" fontId="20" fillId="0" borderId="20" xfId="0" applyNumberFormat="1" applyFont="1" applyBorder="1" applyAlignment="1">
      <alignment horizontal="justify" wrapText="1"/>
    </xf>
    <xf numFmtId="49" fontId="30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justify" wrapText="1"/>
    </xf>
    <xf numFmtId="0" fontId="20" fillId="0" borderId="20" xfId="0" applyFont="1" applyBorder="1" applyAlignment="1">
      <alignment wrapText="1"/>
    </xf>
    <xf numFmtId="49" fontId="28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justify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justify" vertical="center" wrapText="1"/>
    </xf>
    <xf numFmtId="165" fontId="20" fillId="0" borderId="20" xfId="0" applyNumberFormat="1" applyFont="1" applyFill="1" applyBorder="1" applyAlignment="1">
      <alignment horizontal="center" vertical="center" wrapText="1"/>
    </xf>
    <xf numFmtId="165" fontId="20" fillId="0" borderId="20" xfId="0" applyNumberFormat="1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horizontal="justify" wrapText="1"/>
    </xf>
    <xf numFmtId="0" fontId="32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justify" vertical="top" wrapText="1"/>
    </xf>
    <xf numFmtId="165" fontId="31" fillId="0" borderId="20" xfId="0" applyNumberFormat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top" wrapText="1"/>
    </xf>
    <xf numFmtId="165" fontId="31" fillId="0" borderId="20" xfId="0" applyNumberFormat="1" applyFont="1" applyBorder="1" applyAlignment="1">
      <alignment horizontal="center" vertical="center"/>
    </xf>
    <xf numFmtId="0" fontId="31" fillId="0" borderId="20" xfId="0" applyFont="1" applyFill="1" applyBorder="1" applyAlignment="1">
      <alignment horizontal="justify" vertical="center" wrapText="1"/>
    </xf>
    <xf numFmtId="165" fontId="31" fillId="0" borderId="20" xfId="0" applyNumberFormat="1" applyFont="1" applyFill="1" applyBorder="1" applyAlignment="1">
      <alignment horizontal="center" vertical="center" wrapText="1"/>
    </xf>
    <xf numFmtId="165" fontId="31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33" fillId="0" borderId="20" xfId="0" applyFont="1" applyBorder="1" applyAlignment="1">
      <alignment horizontal="center"/>
    </xf>
    <xf numFmtId="0" fontId="34" fillId="0" borderId="20" xfId="0" applyFont="1" applyBorder="1" applyAlignment="1">
      <alignment horizontal="justify" wrapText="1"/>
    </xf>
    <xf numFmtId="165" fontId="34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justify" wrapText="1"/>
    </xf>
    <xf numFmtId="165" fontId="20" fillId="0" borderId="0" xfId="0" applyNumberFormat="1" applyFont="1" applyAlignment="1">
      <alignment vertical="center"/>
    </xf>
    <xf numFmtId="0" fontId="16" fillId="0" borderId="0" xfId="90" applyFont="1">
      <alignment/>
      <protection/>
    </xf>
    <xf numFmtId="167" fontId="16" fillId="0" borderId="0" xfId="0" applyNumberFormat="1" applyFont="1" applyAlignment="1">
      <alignment wrapText="1"/>
    </xf>
    <xf numFmtId="0" fontId="16" fillId="0" borderId="0" xfId="90" applyFont="1" applyAlignment="1">
      <alignment vertical="center"/>
      <protection/>
    </xf>
    <xf numFmtId="164" fontId="22" fillId="0" borderId="0" xfId="90" applyNumberFormat="1" applyFont="1" applyBorder="1" applyAlignment="1">
      <alignment horizontal="right"/>
      <protection/>
    </xf>
    <xf numFmtId="0" fontId="16" fillId="0" borderId="0" xfId="90" applyFont="1" applyAlignment="1">
      <alignment horizontal="right" vertical="center"/>
      <protection/>
    </xf>
    <xf numFmtId="0" fontId="16" fillId="0" borderId="22" xfId="90" applyFont="1" applyBorder="1">
      <alignment/>
      <protection/>
    </xf>
    <xf numFmtId="0" fontId="16" fillId="0" borderId="22" xfId="90" applyFont="1" applyBorder="1" applyAlignment="1">
      <alignment vertical="center"/>
      <protection/>
    </xf>
    <xf numFmtId="167" fontId="20" fillId="0" borderId="9" xfId="0" applyNumberFormat="1" applyFont="1" applyBorder="1" applyAlignment="1">
      <alignment horizontal="center" vertical="center" wrapText="1"/>
    </xf>
    <xf numFmtId="0" fontId="20" fillId="0" borderId="9" xfId="90" applyFont="1" applyBorder="1" applyAlignment="1">
      <alignment horizontal="center" vertical="center" wrapText="1"/>
      <protection/>
    </xf>
    <xf numFmtId="167" fontId="22" fillId="0" borderId="9" xfId="0" applyNumberFormat="1" applyFont="1" applyBorder="1" applyAlignment="1">
      <alignment vertical="center" wrapText="1"/>
    </xf>
    <xf numFmtId="0" fontId="22" fillId="0" borderId="9" xfId="90" applyFont="1" applyBorder="1" applyAlignment="1">
      <alignment horizontal="center" vertical="center" wrapText="1"/>
      <protection/>
    </xf>
    <xf numFmtId="165" fontId="22" fillId="0" borderId="9" xfId="90" applyNumberFormat="1" applyFont="1" applyBorder="1" applyAlignment="1">
      <alignment horizontal="center" vertical="center"/>
      <protection/>
    </xf>
    <xf numFmtId="167" fontId="22" fillId="0" borderId="9" xfId="0" applyNumberFormat="1" applyFont="1" applyBorder="1" applyAlignment="1">
      <alignment horizontal="left" vertical="center" wrapText="1"/>
    </xf>
    <xf numFmtId="49" fontId="22" fillId="0" borderId="9" xfId="90" applyNumberFormat="1" applyFont="1" applyBorder="1" applyAlignment="1">
      <alignment horizontal="center" vertical="center" wrapText="1"/>
      <protection/>
    </xf>
    <xf numFmtId="167" fontId="20" fillId="0" borderId="9" xfId="0" applyNumberFormat="1" applyFont="1" applyBorder="1" applyAlignment="1">
      <alignment horizontal="justify" vertical="center" wrapText="1"/>
    </xf>
    <xf numFmtId="49" fontId="20" fillId="0" borderId="9" xfId="90" applyNumberFormat="1" applyFont="1" applyBorder="1" applyAlignment="1">
      <alignment horizontal="center" vertical="center" wrapText="1"/>
      <protection/>
    </xf>
    <xf numFmtId="165" fontId="20" fillId="0" borderId="9" xfId="90" applyNumberFormat="1" applyFont="1" applyBorder="1" applyAlignment="1">
      <alignment horizontal="center" vertical="center"/>
      <protection/>
    </xf>
    <xf numFmtId="0" fontId="20" fillId="0" borderId="9" xfId="60" applyFont="1" applyAlignment="1">
      <alignment horizontal="justify" vertical="top" wrapText="1"/>
      <protection/>
    </xf>
    <xf numFmtId="167" fontId="22" fillId="0" borderId="9" xfId="0" applyNumberFormat="1" applyFont="1" applyBorder="1" applyAlignment="1">
      <alignment horizontal="justify" vertical="center" wrapText="1"/>
    </xf>
    <xf numFmtId="0" fontId="20" fillId="0" borderId="20" xfId="90" applyFont="1" applyBorder="1" applyAlignment="1">
      <alignment vertical="center"/>
      <protection/>
    </xf>
    <xf numFmtId="0" fontId="20" fillId="0" borderId="9" xfId="0" applyFont="1" applyBorder="1" applyAlignment="1">
      <alignment horizontal="justify"/>
    </xf>
    <xf numFmtId="0" fontId="20" fillId="0" borderId="26" xfId="63" applyFont="1" applyBorder="1" applyAlignment="1">
      <alignment horizontal="justify" vertical="top" wrapText="1"/>
      <protection/>
    </xf>
    <xf numFmtId="49" fontId="20" fillId="0" borderId="19" xfId="58" applyFont="1" applyBorder="1" applyAlignment="1">
      <alignment horizontal="center" vertical="center"/>
      <protection/>
    </xf>
    <xf numFmtId="165" fontId="20" fillId="0" borderId="19" xfId="90" applyNumberFormat="1" applyFont="1" applyBorder="1" applyAlignment="1">
      <alignment horizontal="center" vertical="center" wrapText="1"/>
      <protection/>
    </xf>
    <xf numFmtId="49" fontId="20" fillId="0" borderId="27" xfId="58" applyFont="1" applyBorder="1" applyAlignment="1">
      <alignment horizontal="center" vertical="center"/>
      <protection/>
    </xf>
    <xf numFmtId="0" fontId="22" fillId="0" borderId="9" xfId="90" applyFont="1" applyBorder="1" applyAlignment="1">
      <alignment horizontal="justify"/>
      <protection/>
    </xf>
    <xf numFmtId="0" fontId="20" fillId="0" borderId="9" xfId="90" applyFont="1" applyBorder="1" applyAlignment="1">
      <alignment horizontal="justify"/>
      <protection/>
    </xf>
    <xf numFmtId="167" fontId="22" fillId="0" borderId="19" xfId="0" applyNumberFormat="1" applyFont="1" applyBorder="1" applyAlignment="1">
      <alignment horizontal="justify" vertical="center" wrapText="1"/>
    </xf>
    <xf numFmtId="165" fontId="16" fillId="0" borderId="0" xfId="90" applyNumberFormat="1" applyFont="1">
      <alignment/>
      <protection/>
    </xf>
    <xf numFmtId="0" fontId="20" fillId="0" borderId="23" xfId="0" applyFont="1" applyBorder="1" applyAlignment="1">
      <alignment horizontal="justify"/>
    </xf>
    <xf numFmtId="0" fontId="22" fillId="0" borderId="9" xfId="90" applyFont="1" applyBorder="1" applyAlignment="1">
      <alignment horizontal="center" vertical="center"/>
      <protection/>
    </xf>
    <xf numFmtId="0" fontId="20" fillId="0" borderId="9" xfId="90" applyFont="1" applyBorder="1" applyAlignment="1">
      <alignment horizontal="center" vertical="center"/>
      <protection/>
    </xf>
    <xf numFmtId="167" fontId="29" fillId="0" borderId="9" xfId="0" applyNumberFormat="1" applyFont="1" applyBorder="1" applyAlignment="1">
      <alignment horizontal="justify" vertical="center" wrapText="1"/>
    </xf>
    <xf numFmtId="0" fontId="29" fillId="0" borderId="9" xfId="90" applyFont="1" applyBorder="1" applyAlignment="1">
      <alignment horizontal="center" vertical="center"/>
      <protection/>
    </xf>
    <xf numFmtId="0" fontId="29" fillId="0" borderId="20" xfId="90" applyNumberFormat="1" applyFont="1" applyBorder="1" applyAlignment="1">
      <alignment horizontal="center" vertical="center"/>
      <protection/>
    </xf>
    <xf numFmtId="165" fontId="29" fillId="0" borderId="20" xfId="90" applyNumberFormat="1" applyFont="1" applyBorder="1" applyAlignment="1">
      <alignment horizontal="center" vertical="center"/>
      <protection/>
    </xf>
    <xf numFmtId="0" fontId="16" fillId="0" borderId="9" xfId="90" applyFont="1" applyBorder="1" applyAlignment="1">
      <alignment horizontal="justify" vertical="center"/>
      <protection/>
    </xf>
    <xf numFmtId="0" fontId="16" fillId="0" borderId="9" xfId="90" applyFont="1" applyBorder="1" applyAlignment="1">
      <alignment horizontal="center" vertical="center"/>
      <protection/>
    </xf>
    <xf numFmtId="0" fontId="16" fillId="0" borderId="20" xfId="90" applyNumberFormat="1" applyFont="1" applyBorder="1" applyAlignment="1">
      <alignment horizontal="center" vertical="center"/>
      <protection/>
    </xf>
    <xf numFmtId="165" fontId="16" fillId="0" borderId="20" xfId="90" applyNumberFormat="1" applyFont="1" applyBorder="1" applyAlignment="1">
      <alignment horizontal="center" vertical="center"/>
      <protection/>
    </xf>
    <xf numFmtId="0" fontId="16" fillId="0" borderId="0" xfId="90" applyFont="1" applyAlignment="1">
      <alignment wrapText="1"/>
      <protection/>
    </xf>
    <xf numFmtId="167" fontId="20" fillId="0" borderId="0" xfId="0" applyNumberFormat="1" applyFont="1" applyAlignment="1">
      <alignment wrapText="1"/>
    </xf>
    <xf numFmtId="0" fontId="16" fillId="0" borderId="0" xfId="90" applyFont="1" applyAlignment="1">
      <alignment vertical="center" wrapText="1"/>
      <protection/>
    </xf>
    <xf numFmtId="0" fontId="16" fillId="0" borderId="0" xfId="0" applyFont="1" applyAlignment="1">
      <alignment wrapText="1"/>
    </xf>
    <xf numFmtId="0" fontId="22" fillId="0" borderId="0" xfId="90" applyFont="1" applyAlignment="1">
      <alignment vertical="center" wrapText="1"/>
      <protection/>
    </xf>
    <xf numFmtId="164" fontId="22" fillId="0" borderId="0" xfId="90" applyNumberFormat="1" applyFont="1" applyBorder="1" applyAlignment="1">
      <alignment horizontal="right" vertical="center"/>
      <protection/>
    </xf>
    <xf numFmtId="0" fontId="20" fillId="0" borderId="0" xfId="0" applyFont="1" applyAlignment="1">
      <alignment wrapText="1"/>
    </xf>
    <xf numFmtId="0" fontId="20" fillId="0" borderId="0" xfId="90" applyFont="1" applyAlignment="1">
      <alignment horizontal="right" vertical="center" wrapText="1"/>
      <protection/>
    </xf>
    <xf numFmtId="0" fontId="20" fillId="0" borderId="0" xfId="90" applyFont="1" applyAlignment="1">
      <alignment vertical="center" wrapText="1"/>
      <protection/>
    </xf>
    <xf numFmtId="0" fontId="20" fillId="0" borderId="0" xfId="90" applyFont="1" applyAlignment="1">
      <alignment wrapText="1"/>
      <protection/>
    </xf>
    <xf numFmtId="167" fontId="20" fillId="0" borderId="9" xfId="0" applyNumberFormat="1" applyFont="1" applyBorder="1" applyAlignment="1">
      <alignment horizontal="center" vertical="center" wrapText="1"/>
    </xf>
    <xf numFmtId="0" fontId="20" fillId="0" borderId="9" xfId="90" applyFont="1" applyBorder="1" applyAlignment="1">
      <alignment horizontal="center" vertical="center" textRotation="90" wrapText="1"/>
      <protection/>
    </xf>
    <xf numFmtId="167" fontId="22" fillId="0" borderId="9" xfId="0" applyNumberFormat="1" applyFont="1" applyBorder="1" applyAlignment="1">
      <alignment vertical="center" wrapText="1"/>
    </xf>
    <xf numFmtId="165" fontId="22" fillId="0" borderId="9" xfId="90" applyNumberFormat="1" applyFont="1" applyBorder="1" applyAlignment="1">
      <alignment horizontal="center" vertical="center" wrapText="1"/>
      <protection/>
    </xf>
    <xf numFmtId="165" fontId="20" fillId="0" borderId="9" xfId="90" applyNumberFormat="1" applyFont="1" applyBorder="1" applyAlignment="1">
      <alignment horizontal="center" vertical="center" wrapText="1"/>
      <protection/>
    </xf>
    <xf numFmtId="167" fontId="22" fillId="0" borderId="9" xfId="0" applyNumberFormat="1" applyFont="1" applyBorder="1" applyAlignment="1">
      <alignment horizontal="left" vertical="center" wrapText="1"/>
    </xf>
    <xf numFmtId="167" fontId="34" fillId="0" borderId="9" xfId="0" applyNumberFormat="1" applyFont="1" applyBorder="1" applyAlignment="1">
      <alignment horizontal="justify" vertical="center" wrapText="1"/>
    </xf>
    <xf numFmtId="49" fontId="34" fillId="0" borderId="9" xfId="90" applyNumberFormat="1" applyFont="1" applyBorder="1" applyAlignment="1">
      <alignment horizontal="center" vertical="center" wrapText="1"/>
      <protection/>
    </xf>
    <xf numFmtId="167" fontId="20" fillId="0" borderId="9" xfId="0" applyNumberFormat="1" applyFont="1" applyBorder="1" applyAlignment="1">
      <alignment horizontal="justify" vertical="center" wrapText="1"/>
    </xf>
    <xf numFmtId="49" fontId="21" fillId="0" borderId="9" xfId="90" applyNumberFormat="1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 wrapText="1"/>
    </xf>
    <xf numFmtId="0" fontId="20" fillId="0" borderId="9" xfId="88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justify"/>
    </xf>
    <xf numFmtId="0" fontId="20" fillId="0" borderId="9" xfId="88" applyFont="1" applyBorder="1" applyAlignment="1">
      <alignment horizontal="center" vertical="center"/>
      <protection/>
    </xf>
    <xf numFmtId="167" fontId="20" fillId="0" borderId="20" xfId="0" applyNumberFormat="1" applyFont="1" applyBorder="1" applyAlignment="1">
      <alignment horizontal="left" vertical="center" wrapText="1"/>
    </xf>
    <xf numFmtId="167" fontId="20" fillId="0" borderId="9" xfId="0" applyNumberFormat="1" applyFont="1" applyBorder="1" applyAlignment="1">
      <alignment horizontal="left" vertical="center" wrapText="1"/>
    </xf>
    <xf numFmtId="0" fontId="20" fillId="0" borderId="9" xfId="86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wrapText="1"/>
    </xf>
    <xf numFmtId="167" fontId="20" fillId="0" borderId="9" xfId="0" applyNumberFormat="1" applyFont="1" applyBorder="1" applyAlignment="1">
      <alignment vertical="center" wrapText="1"/>
    </xf>
    <xf numFmtId="0" fontId="20" fillId="0" borderId="9" xfId="90" applyFont="1" applyBorder="1" applyAlignment="1">
      <alignment wrapText="1"/>
      <protection/>
    </xf>
    <xf numFmtId="0" fontId="20" fillId="0" borderId="9" xfId="0" applyFont="1" applyBorder="1" applyAlignment="1">
      <alignment horizontal="left" vertical="center" wrapText="1"/>
    </xf>
    <xf numFmtId="0" fontId="20" fillId="0" borderId="9" xfId="90" applyFont="1" applyBorder="1" applyAlignment="1">
      <alignment vertical="center" wrapText="1"/>
      <protection/>
    </xf>
    <xf numFmtId="0" fontId="34" fillId="0" borderId="9" xfId="60" applyFont="1" applyAlignment="1">
      <alignment horizontal="left" vertical="top" wrapText="1"/>
      <protection/>
    </xf>
    <xf numFmtId="0" fontId="20" fillId="0" borderId="9" xfId="90" applyFont="1" applyBorder="1">
      <alignment/>
      <protection/>
    </xf>
    <xf numFmtId="167" fontId="34" fillId="0" borderId="9" xfId="0" applyNumberFormat="1" applyFont="1" applyFill="1" applyBorder="1" applyAlignment="1">
      <alignment horizontal="justify" vertical="center" wrapText="1"/>
    </xf>
    <xf numFmtId="49" fontId="34" fillId="0" borderId="9" xfId="90" applyNumberFormat="1" applyFont="1" applyFill="1" applyBorder="1" applyAlignment="1">
      <alignment horizontal="center" vertical="center" wrapText="1"/>
      <protection/>
    </xf>
    <xf numFmtId="49" fontId="20" fillId="0" borderId="9" xfId="90" applyNumberFormat="1" applyFont="1" applyFill="1" applyBorder="1" applyAlignment="1">
      <alignment horizontal="center" vertical="center" wrapText="1"/>
      <protection/>
    </xf>
    <xf numFmtId="165" fontId="20" fillId="0" borderId="9" xfId="90" applyNumberFormat="1" applyFont="1" applyFill="1" applyBorder="1" applyAlignment="1">
      <alignment horizontal="center" vertical="center"/>
      <protection/>
    </xf>
    <xf numFmtId="167" fontId="20" fillId="0" borderId="9" xfId="0" applyNumberFormat="1" applyFont="1" applyFill="1" applyBorder="1" applyAlignment="1">
      <alignment horizontal="left" vertical="center" wrapText="1"/>
    </xf>
    <xf numFmtId="0" fontId="20" fillId="0" borderId="9" xfId="86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88" applyFont="1" applyFill="1" applyBorder="1" applyAlignment="1">
      <alignment horizontal="center" vertical="center"/>
      <protection/>
    </xf>
    <xf numFmtId="167" fontId="20" fillId="0" borderId="9" xfId="0" applyNumberFormat="1" applyFont="1" applyFill="1" applyBorder="1" applyAlignment="1">
      <alignment horizontal="justify" vertical="center" wrapText="1"/>
    </xf>
    <xf numFmtId="167" fontId="20" fillId="0" borderId="9" xfId="0" applyNumberFormat="1" applyFont="1" applyFill="1" applyBorder="1" applyAlignment="1">
      <alignment vertical="center" wrapText="1"/>
    </xf>
    <xf numFmtId="0" fontId="20" fillId="0" borderId="9" xfId="90" applyFont="1" applyFill="1" applyBorder="1">
      <alignment/>
      <protection/>
    </xf>
    <xf numFmtId="167" fontId="34" fillId="0" borderId="9" xfId="0" applyNumberFormat="1" applyFont="1" applyBorder="1" applyAlignment="1">
      <alignment vertical="center" wrapText="1"/>
    </xf>
    <xf numFmtId="167" fontId="20" fillId="26" borderId="9" xfId="0" applyNumberFormat="1" applyFont="1" applyFill="1" applyBorder="1" applyAlignment="1">
      <alignment vertical="center" wrapText="1"/>
    </xf>
    <xf numFmtId="49" fontId="20" fillId="26" borderId="9" xfId="90" applyNumberFormat="1" applyFont="1" applyFill="1" applyBorder="1" applyAlignment="1">
      <alignment horizontal="center" vertical="center" wrapText="1"/>
      <protection/>
    </xf>
    <xf numFmtId="0" fontId="20" fillId="26" borderId="9" xfId="88" applyFont="1" applyFill="1" applyBorder="1" applyAlignment="1">
      <alignment horizontal="center" vertical="center"/>
      <protection/>
    </xf>
    <xf numFmtId="167" fontId="20" fillId="26" borderId="9" xfId="0" applyNumberFormat="1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justify" wrapText="1"/>
    </xf>
    <xf numFmtId="0" fontId="21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wrapText="1"/>
    </xf>
    <xf numFmtId="0" fontId="20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justify" wrapText="1"/>
    </xf>
    <xf numFmtId="49" fontId="22" fillId="0" borderId="9" xfId="90" applyNumberFormat="1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justify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20" fillId="0" borderId="24" xfId="0" applyFont="1" applyBorder="1" applyAlignment="1">
      <alignment horizontal="justify"/>
    </xf>
    <xf numFmtId="0" fontId="20" fillId="0" borderId="23" xfId="0" applyFont="1" applyBorder="1" applyAlignment="1">
      <alignment horizontal="justify"/>
    </xf>
    <xf numFmtId="165" fontId="20" fillId="0" borderId="9" xfId="90" applyNumberFormat="1" applyFont="1" applyFill="1" applyBorder="1" applyAlignment="1">
      <alignment horizontal="center" vertical="center" wrapText="1"/>
      <protection/>
    </xf>
    <xf numFmtId="0" fontId="21" fillId="0" borderId="20" xfId="0" applyFont="1" applyBorder="1" applyAlignment="1">
      <alignment horizontal="justify" wrapText="1"/>
    </xf>
    <xf numFmtId="0" fontId="20" fillId="26" borderId="9" xfId="86" applyFont="1" applyFill="1" applyBorder="1" applyAlignment="1">
      <alignment horizontal="center" vertical="center" wrapText="1"/>
      <protection/>
    </xf>
    <xf numFmtId="167" fontId="20" fillId="26" borderId="20" xfId="0" applyNumberFormat="1" applyFont="1" applyFill="1" applyBorder="1" applyAlignment="1">
      <alignment vertical="center" wrapText="1"/>
    </xf>
    <xf numFmtId="167" fontId="20" fillId="26" borderId="20" xfId="0" applyNumberFormat="1" applyFont="1" applyFill="1" applyBorder="1" applyAlignment="1">
      <alignment horizontal="left" vertical="center" wrapText="1"/>
    </xf>
    <xf numFmtId="165" fontId="22" fillId="0" borderId="9" xfId="90" applyNumberFormat="1" applyFont="1" applyFill="1" applyBorder="1" applyAlignment="1">
      <alignment horizontal="center" vertical="center" wrapText="1"/>
      <protection/>
    </xf>
    <xf numFmtId="0" fontId="22" fillId="0" borderId="9" xfId="86" applyFont="1" applyBorder="1" applyAlignment="1">
      <alignment horizontal="center" vertical="center" wrapText="1"/>
      <protection/>
    </xf>
    <xf numFmtId="167" fontId="34" fillId="0" borderId="9" xfId="0" applyNumberFormat="1" applyFont="1" applyBorder="1" applyAlignment="1">
      <alignment horizontal="left" vertical="center" wrapText="1"/>
    </xf>
    <xf numFmtId="1" fontId="20" fillId="0" borderId="9" xfId="90" applyNumberFormat="1" applyFont="1" applyBorder="1" applyAlignment="1">
      <alignment horizontal="center" vertical="center" wrapText="1"/>
      <protection/>
    </xf>
    <xf numFmtId="49" fontId="20" fillId="0" borderId="9" xfId="58" applyFont="1" applyAlignment="1" applyProtection="1">
      <alignment horizontal="center" vertical="center" wrapText="1"/>
      <protection locked="0"/>
    </xf>
    <xf numFmtId="0" fontId="35" fillId="0" borderId="0" xfId="0" applyFont="1" applyAlignment="1">
      <alignment wrapText="1"/>
    </xf>
    <xf numFmtId="0" fontId="34" fillId="0" borderId="9" xfId="88" applyFont="1" applyFill="1" applyBorder="1" applyAlignment="1">
      <alignment horizontal="center" vertical="center"/>
      <protection/>
    </xf>
    <xf numFmtId="0" fontId="34" fillId="0" borderId="9" xfId="90" applyFont="1" applyFill="1" applyBorder="1" applyAlignment="1">
      <alignment horizontal="center" vertical="center" wrapText="1"/>
      <protection/>
    </xf>
    <xf numFmtId="165" fontId="34" fillId="0" borderId="9" xfId="90" applyNumberFormat="1" applyFont="1" applyFill="1" applyBorder="1" applyAlignment="1">
      <alignment horizontal="center" vertical="center"/>
      <protection/>
    </xf>
    <xf numFmtId="0" fontId="20" fillId="0" borderId="9" xfId="90" applyFont="1" applyFill="1" applyBorder="1" applyAlignment="1">
      <alignment horizontal="center" vertical="center" wrapText="1"/>
      <protection/>
    </xf>
    <xf numFmtId="0" fontId="34" fillId="0" borderId="9" xfId="0" applyFont="1" applyBorder="1" applyAlignment="1">
      <alignment horizontal="justify" wrapText="1"/>
    </xf>
    <xf numFmtId="165" fontId="36" fillId="0" borderId="9" xfId="90" applyNumberFormat="1" applyFont="1" applyBorder="1" applyAlignment="1">
      <alignment horizontal="center" vertical="center" wrapText="1"/>
      <protection/>
    </xf>
    <xf numFmtId="49" fontId="21" fillId="0" borderId="9" xfId="58" applyFont="1" applyAlignment="1">
      <alignment horizontal="center" vertical="center" wrapText="1"/>
      <protection/>
    </xf>
    <xf numFmtId="0" fontId="20" fillId="0" borderId="9" xfId="63" applyFont="1">
      <alignment vertical="top" wrapText="1"/>
      <protection/>
    </xf>
    <xf numFmtId="0" fontId="20" fillId="0" borderId="9" xfId="0" applyFont="1" applyBorder="1" applyAlignment="1">
      <alignment horizontal="left" vertical="top" wrapText="1"/>
    </xf>
    <xf numFmtId="165" fontId="16" fillId="0" borderId="0" xfId="90" applyNumberFormat="1" applyFont="1" applyAlignment="1">
      <alignment wrapText="1"/>
      <protection/>
    </xf>
    <xf numFmtId="0" fontId="20" fillId="0" borderId="9" xfId="0" applyFont="1" applyBorder="1" applyAlignment="1">
      <alignment horizontal="justify"/>
    </xf>
    <xf numFmtId="49" fontId="20" fillId="0" borderId="9" xfId="58" applyFont="1" applyAlignment="1">
      <alignment horizontal="center" vertical="center"/>
      <protection/>
    </xf>
    <xf numFmtId="49" fontId="20" fillId="0" borderId="9" xfId="62" applyFont="1">
      <alignment horizontal="center" vertical="center"/>
      <protection/>
    </xf>
    <xf numFmtId="4" fontId="20" fillId="0" borderId="9" xfId="57" applyNumberFormat="1" applyFont="1" applyAlignment="1">
      <alignment horizontal="justify" vertical="center" wrapText="1"/>
      <protection/>
    </xf>
    <xf numFmtId="49" fontId="17" fillId="0" borderId="9" xfId="64" applyFont="1">
      <alignment horizontal="center" vertical="center"/>
      <protection/>
    </xf>
    <xf numFmtId="4" fontId="20" fillId="0" borderId="9" xfId="56" applyNumberFormat="1" applyFont="1" applyAlignment="1">
      <alignment horizontal="justify" vertical="center" wrapText="1"/>
      <protection/>
    </xf>
    <xf numFmtId="49" fontId="0" fillId="0" borderId="9" xfId="61" applyFont="1" applyAlignment="1">
      <alignment horizontal="center" vertical="center"/>
      <protection/>
    </xf>
    <xf numFmtId="0" fontId="34" fillId="0" borderId="9" xfId="0" applyFont="1" applyBorder="1" applyAlignment="1">
      <alignment wrapText="1"/>
    </xf>
    <xf numFmtId="0" fontId="20" fillId="0" borderId="9" xfId="0" applyFont="1" applyBorder="1" applyAlignment="1">
      <alignment/>
    </xf>
    <xf numFmtId="167" fontId="22" fillId="0" borderId="9" xfId="0" applyNumberFormat="1" applyFont="1" applyBorder="1" applyAlignment="1">
      <alignment horizontal="justify" vertical="center" wrapText="1"/>
    </xf>
    <xf numFmtId="0" fontId="20" fillId="0" borderId="20" xfId="88" applyFont="1" applyBorder="1" applyAlignment="1">
      <alignment horizontal="center" vertical="center" wrapText="1"/>
      <protection/>
    </xf>
    <xf numFmtId="49" fontId="20" fillId="0" borderId="20" xfId="90" applyNumberFormat="1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left" wrapText="1"/>
    </xf>
    <xf numFmtId="167" fontId="20" fillId="0" borderId="20" xfId="0" applyNumberFormat="1" applyFont="1" applyBorder="1" applyAlignment="1">
      <alignment horizontal="left" vertical="center" wrapText="1"/>
    </xf>
    <xf numFmtId="167" fontId="20" fillId="0" borderId="9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center"/>
    </xf>
    <xf numFmtId="0" fontId="34" fillId="0" borderId="9" xfId="60" applyFont="1" applyAlignment="1" applyProtection="1">
      <alignment vertical="center" wrapText="1"/>
      <protection locked="0"/>
    </xf>
    <xf numFmtId="165" fontId="34" fillId="0" borderId="9" xfId="90" applyNumberFormat="1" applyFont="1" applyBorder="1" applyAlignment="1">
      <alignment horizontal="center" vertical="center" wrapText="1"/>
      <protection/>
    </xf>
    <xf numFmtId="0" fontId="37" fillId="0" borderId="9" xfId="60" applyFont="1" applyAlignment="1" applyProtection="1">
      <alignment horizontal="justify" vertical="center" wrapText="1"/>
      <protection locked="0"/>
    </xf>
    <xf numFmtId="0" fontId="20" fillId="0" borderId="9" xfId="0" applyFont="1" applyFill="1" applyBorder="1" applyAlignment="1">
      <alignment horizontal="center" vertical="center"/>
    </xf>
    <xf numFmtId="0" fontId="37" fillId="0" borderId="9" xfId="60" applyFont="1" applyAlignment="1" applyProtection="1">
      <alignment vertical="center" wrapText="1"/>
      <protection locked="0"/>
    </xf>
    <xf numFmtId="49" fontId="20" fillId="0" borderId="9" xfId="0" applyNumberFormat="1" applyFont="1" applyBorder="1" applyAlignment="1">
      <alignment horizontal="left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2" fontId="16" fillId="0" borderId="0" xfId="90" applyNumberFormat="1" applyFont="1" applyAlignment="1">
      <alignment wrapText="1"/>
      <protection/>
    </xf>
    <xf numFmtId="0" fontId="20" fillId="0" borderId="9" xfId="75" applyNumberFormat="1" applyFont="1" applyFill="1" applyBorder="1" applyAlignment="1" applyProtection="1">
      <alignment vertical="top" wrapText="1"/>
      <protection/>
    </xf>
    <xf numFmtId="0" fontId="20" fillId="0" borderId="9" xfId="0" applyFont="1" applyBorder="1" applyAlignment="1">
      <alignment horizontal="left" wrapText="1"/>
    </xf>
    <xf numFmtId="0" fontId="22" fillId="0" borderId="9" xfId="90" applyFont="1" applyBorder="1" applyAlignment="1">
      <alignment wrapText="1"/>
      <protection/>
    </xf>
    <xf numFmtId="0" fontId="20" fillId="0" borderId="20" xfId="90" applyFont="1" applyBorder="1" applyAlignment="1">
      <alignment horizontal="center" vertical="center"/>
      <protection/>
    </xf>
    <xf numFmtId="165" fontId="20" fillId="0" borderId="20" xfId="90" applyNumberFormat="1" applyFont="1" applyBorder="1" applyAlignment="1">
      <alignment horizontal="center" vertical="center"/>
      <protection/>
    </xf>
    <xf numFmtId="0" fontId="22" fillId="0" borderId="9" xfId="90" applyFont="1" applyBorder="1">
      <alignment/>
      <protection/>
    </xf>
    <xf numFmtId="0" fontId="34" fillId="0" borderId="9" xfId="90" applyFont="1" applyBorder="1">
      <alignment/>
      <protection/>
    </xf>
    <xf numFmtId="0" fontId="34" fillId="0" borderId="9" xfId="0" applyFont="1" applyBorder="1" applyAlignment="1">
      <alignment horizontal="center" vertical="center"/>
    </xf>
    <xf numFmtId="0" fontId="34" fillId="0" borderId="9" xfId="90" applyFont="1" applyBorder="1" applyAlignment="1">
      <alignment horizontal="center" vertical="center"/>
      <protection/>
    </xf>
    <xf numFmtId="165" fontId="34" fillId="0" borderId="9" xfId="90" applyNumberFormat="1" applyFont="1" applyBorder="1" applyAlignment="1">
      <alignment horizontal="center" vertical="center"/>
      <protection/>
    </xf>
    <xf numFmtId="0" fontId="22" fillId="0" borderId="9" xfId="0" applyFont="1" applyBorder="1" applyAlignment="1">
      <alignment vertical="center" wrapText="1"/>
    </xf>
    <xf numFmtId="0" fontId="38" fillId="0" borderId="0" xfId="90" applyFont="1" applyAlignment="1">
      <alignment wrapText="1"/>
      <protection/>
    </xf>
    <xf numFmtId="0" fontId="20" fillId="0" borderId="9" xfId="60" applyFont="1" applyAlignment="1">
      <alignment horizontal="justify" vertical="top" wrapText="1"/>
      <protection/>
    </xf>
    <xf numFmtId="49" fontId="20" fillId="0" borderId="9" xfId="61" applyFont="1" applyAlignment="1">
      <alignment horizontal="center" vertical="center" wrapText="1"/>
      <protection/>
    </xf>
    <xf numFmtId="0" fontId="22" fillId="0" borderId="9" xfId="0" applyFont="1" applyBorder="1" applyAlignment="1">
      <alignment horizontal="justify" vertical="center" wrapText="1"/>
    </xf>
    <xf numFmtId="167" fontId="31" fillId="0" borderId="9" xfId="0" applyNumberFormat="1" applyFont="1" applyBorder="1" applyAlignment="1">
      <alignment horizontal="left" vertical="center" wrapText="1"/>
    </xf>
    <xf numFmtId="0" fontId="34" fillId="0" borderId="9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/>
    </xf>
    <xf numFmtId="0" fontId="22" fillId="0" borderId="9" xfId="0" applyFont="1" applyBorder="1" applyAlignment="1">
      <alignment wrapText="1"/>
    </xf>
    <xf numFmtId="0" fontId="22" fillId="0" borderId="9" xfId="88" applyFont="1" applyBorder="1" applyAlignment="1">
      <alignment horizontal="center" vertical="center" wrapText="1"/>
      <protection/>
    </xf>
    <xf numFmtId="0" fontId="20" fillId="0" borderId="23" xfId="0" applyFont="1" applyBorder="1" applyAlignment="1">
      <alignment horizontal="justify" wrapText="1"/>
    </xf>
    <xf numFmtId="0" fontId="22" fillId="0" borderId="9" xfId="0" applyFont="1" applyFill="1" applyBorder="1" applyAlignment="1">
      <alignment horizontal="justify" wrapText="1"/>
    </xf>
    <xf numFmtId="0" fontId="22" fillId="0" borderId="9" xfId="88" applyFont="1" applyFill="1" applyBorder="1" applyAlignment="1">
      <alignment horizontal="center" vertical="center"/>
      <protection/>
    </xf>
    <xf numFmtId="0" fontId="31" fillId="0" borderId="0" xfId="0" applyFont="1" applyAlignment="1">
      <alignment/>
    </xf>
    <xf numFmtId="49" fontId="31" fillId="0" borderId="9" xfId="90" applyNumberFormat="1" applyFont="1" applyFill="1" applyBorder="1" applyAlignment="1">
      <alignment horizontal="center" vertical="center" wrapText="1"/>
      <protection/>
    </xf>
    <xf numFmtId="0" fontId="31" fillId="0" borderId="9" xfId="88" applyFont="1" applyFill="1" applyBorder="1" applyAlignment="1">
      <alignment horizontal="center" vertical="center"/>
      <protection/>
    </xf>
    <xf numFmtId="165" fontId="31" fillId="0" borderId="9" xfId="90" applyNumberFormat="1" applyFont="1" applyBorder="1" applyAlignment="1">
      <alignment horizontal="center" vertical="center" wrapText="1"/>
      <protection/>
    </xf>
    <xf numFmtId="0" fontId="39" fillId="0" borderId="0" xfId="0" applyFont="1" applyAlignment="1">
      <alignment/>
    </xf>
    <xf numFmtId="0" fontId="22" fillId="0" borderId="0" xfId="0" applyFont="1" applyAlignment="1">
      <alignment horizontal="justify"/>
    </xf>
    <xf numFmtId="0" fontId="20" fillId="0" borderId="9" xfId="63" applyFont="1" applyAlignment="1">
      <alignment horizontal="justify" vertical="top" wrapText="1"/>
      <protection/>
    </xf>
    <xf numFmtId="167" fontId="40" fillId="0" borderId="9" xfId="0" applyNumberFormat="1" applyFont="1" applyBorder="1" applyAlignment="1">
      <alignment vertical="center" wrapText="1"/>
    </xf>
    <xf numFmtId="0" fontId="20" fillId="0" borderId="9" xfId="89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/>
    </xf>
    <xf numFmtId="0" fontId="20" fillId="0" borderId="9" xfId="63" applyFont="1" applyAlignment="1" applyProtection="1">
      <alignment vertical="center" wrapText="1"/>
      <protection locked="0"/>
    </xf>
    <xf numFmtId="0" fontId="20" fillId="0" borderId="20" xfId="0" applyFont="1" applyBorder="1" applyAlignment="1">
      <alignment horizontal="justify" wrapText="1"/>
    </xf>
    <xf numFmtId="167" fontId="20" fillId="26" borderId="20" xfId="0" applyNumberFormat="1" applyFont="1" applyFill="1" applyBorder="1" applyAlignment="1">
      <alignment vertical="center" wrapText="1"/>
    </xf>
    <xf numFmtId="167" fontId="20" fillId="26" borderId="20" xfId="0" applyNumberFormat="1" applyFont="1" applyFill="1" applyBorder="1" applyAlignment="1">
      <alignment horizontal="left" vertical="center" wrapText="1"/>
    </xf>
    <xf numFmtId="167" fontId="20" fillId="26" borderId="9" xfId="0" applyNumberFormat="1" applyFont="1" applyFill="1" applyBorder="1" applyAlignment="1">
      <alignment horizontal="left" vertical="center" wrapText="1"/>
    </xf>
    <xf numFmtId="167" fontId="20" fillId="26" borderId="9" xfId="0" applyNumberFormat="1" applyFont="1" applyFill="1" applyBorder="1" applyAlignment="1">
      <alignment vertical="center" wrapText="1"/>
    </xf>
    <xf numFmtId="167" fontId="22" fillId="0" borderId="20" xfId="0" applyNumberFormat="1" applyFont="1" applyBorder="1" applyAlignment="1">
      <alignment vertical="center" wrapText="1"/>
    </xf>
    <xf numFmtId="165" fontId="22" fillId="0" borderId="20" xfId="90" applyNumberFormat="1" applyFont="1" applyBorder="1" applyAlignment="1">
      <alignment horizontal="center" vertical="center" wrapText="1"/>
      <protection/>
    </xf>
    <xf numFmtId="167" fontId="22" fillId="0" borderId="20" xfId="0" applyNumberFormat="1" applyFont="1" applyBorder="1" applyAlignment="1">
      <alignment horizontal="left" vertical="center" wrapText="1"/>
    </xf>
    <xf numFmtId="0" fontId="20" fillId="0" borderId="20" xfId="90" applyFont="1" applyBorder="1" applyAlignment="1">
      <alignment horizontal="center" vertical="center" wrapText="1"/>
      <protection/>
    </xf>
    <xf numFmtId="165" fontId="20" fillId="0" borderId="20" xfId="90" applyNumberFormat="1" applyFont="1" applyBorder="1" applyAlignment="1">
      <alignment horizontal="center" vertical="center" wrapText="1"/>
      <protection/>
    </xf>
    <xf numFmtId="0" fontId="20" fillId="0" borderId="20" xfId="90" applyFont="1" applyBorder="1" applyAlignment="1">
      <alignment vertical="center"/>
      <protection/>
    </xf>
    <xf numFmtId="167" fontId="20" fillId="0" borderId="20" xfId="0" applyNumberFormat="1" applyFont="1" applyBorder="1" applyAlignment="1">
      <alignment vertical="center" wrapText="1"/>
    </xf>
    <xf numFmtId="165" fontId="16" fillId="0" borderId="0" xfId="90" applyNumberFormat="1" applyFont="1" applyAlignment="1">
      <alignment vertical="center" wrapText="1"/>
      <protection/>
    </xf>
    <xf numFmtId="0" fontId="16" fillId="0" borderId="0" xfId="90" applyFont="1" applyFill="1">
      <alignment/>
      <protection/>
    </xf>
    <xf numFmtId="167" fontId="16" fillId="0" borderId="0" xfId="0" applyNumberFormat="1" applyFont="1" applyFill="1" applyAlignment="1">
      <alignment wrapText="1"/>
    </xf>
    <xf numFmtId="0" fontId="16" fillId="0" borderId="0" xfId="86" applyFill="1">
      <alignment/>
      <protection/>
    </xf>
    <xf numFmtId="0" fontId="16" fillId="0" borderId="0" xfId="90" applyFont="1" applyFill="1" applyAlignment="1">
      <alignment vertical="center"/>
      <protection/>
    </xf>
    <xf numFmtId="165" fontId="16" fillId="0" borderId="0" xfId="90" applyNumberFormat="1" applyFont="1" applyFill="1" applyAlignment="1">
      <alignment vertical="center"/>
      <protection/>
    </xf>
    <xf numFmtId="165" fontId="0" fillId="26" borderId="0" xfId="90" applyNumberFormat="1" applyFill="1">
      <alignment/>
      <protection/>
    </xf>
    <xf numFmtId="0" fontId="0" fillId="26" borderId="0" xfId="90" applyFill="1">
      <alignment/>
      <protection/>
    </xf>
    <xf numFmtId="0" fontId="16" fillId="26" borderId="0" xfId="90" applyFont="1" applyFill="1">
      <alignment/>
      <protection/>
    </xf>
    <xf numFmtId="0" fontId="16" fillId="26" borderId="0" xfId="0" applyFont="1" applyFill="1" applyAlignment="1">
      <alignment/>
    </xf>
    <xf numFmtId="167" fontId="20" fillId="0" borderId="0" xfId="0" applyNumberFormat="1" applyFont="1" applyFill="1" applyAlignment="1">
      <alignment wrapText="1"/>
    </xf>
    <xf numFmtId="0" fontId="20" fillId="0" borderId="0" xfId="86" applyFont="1" applyFill="1">
      <alignment/>
      <protection/>
    </xf>
    <xf numFmtId="0" fontId="22" fillId="0" borderId="0" xfId="90" applyFont="1" applyFill="1" applyAlignment="1">
      <alignment vertical="center"/>
      <protection/>
    </xf>
    <xf numFmtId="0" fontId="22" fillId="0" borderId="0" xfId="90" applyFont="1" applyFill="1" applyBorder="1" applyAlignment="1">
      <alignment horizontal="right" vertical="center"/>
      <protection/>
    </xf>
    <xf numFmtId="0" fontId="20" fillId="0" borderId="0" xfId="0" applyFont="1" applyFill="1" applyAlignment="1">
      <alignment wrapText="1"/>
    </xf>
    <xf numFmtId="0" fontId="20" fillId="0" borderId="0" xfId="86" applyFont="1" applyFill="1" applyAlignment="1">
      <alignment horizontal="right"/>
      <protection/>
    </xf>
    <xf numFmtId="0" fontId="20" fillId="0" borderId="0" xfId="90" applyFont="1" applyFill="1" applyAlignment="1">
      <alignment horizontal="right" vertical="center"/>
      <protection/>
    </xf>
    <xf numFmtId="165" fontId="20" fillId="0" borderId="0" xfId="90" applyNumberFormat="1" applyFont="1" applyFill="1" applyAlignment="1">
      <alignment vertical="center"/>
      <protection/>
    </xf>
    <xf numFmtId="165" fontId="20" fillId="0" borderId="0" xfId="0" applyNumberFormat="1" applyFont="1" applyFill="1" applyAlignment="1">
      <alignment horizontal="right" vertical="center"/>
    </xf>
    <xf numFmtId="167" fontId="20" fillId="0" borderId="9" xfId="0" applyNumberFormat="1" applyFont="1" applyFill="1" applyBorder="1" applyAlignment="1">
      <alignment horizontal="center" vertical="center" wrapText="1"/>
    </xf>
    <xf numFmtId="0" fontId="20" fillId="0" borderId="9" xfId="90" applyFont="1" applyFill="1" applyBorder="1" applyAlignment="1">
      <alignment horizontal="center" vertical="center" textRotation="90" wrapText="1"/>
      <protection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9" xfId="90" applyNumberFormat="1" applyFont="1" applyFill="1" applyBorder="1" applyAlignment="1">
      <alignment horizontal="center" vertical="center"/>
      <protection/>
    </xf>
    <xf numFmtId="167" fontId="22" fillId="0" borderId="9" xfId="0" applyNumberFormat="1" applyFont="1" applyFill="1" applyBorder="1" applyAlignment="1">
      <alignment vertical="center" wrapText="1"/>
    </xf>
    <xf numFmtId="0" fontId="22" fillId="0" borderId="9" xfId="86" applyFont="1" applyFill="1" applyBorder="1" applyAlignment="1">
      <alignment vertical="center" wrapText="1"/>
      <protection/>
    </xf>
    <xf numFmtId="0" fontId="22" fillId="0" borderId="9" xfId="90" applyFont="1" applyFill="1" applyBorder="1" applyAlignment="1">
      <alignment horizontal="center" vertical="center" wrapText="1"/>
      <protection/>
    </xf>
    <xf numFmtId="165" fontId="22" fillId="0" borderId="9" xfId="90" applyNumberFormat="1" applyFont="1" applyFill="1" applyBorder="1" applyAlignment="1">
      <alignment horizontal="center" vertical="center"/>
      <protection/>
    </xf>
    <xf numFmtId="165" fontId="18" fillId="26" borderId="0" xfId="90" applyNumberFormat="1" applyFont="1" applyFill="1">
      <alignment/>
      <protection/>
    </xf>
    <xf numFmtId="167" fontId="22" fillId="0" borderId="9" xfId="0" applyNumberFormat="1" applyFont="1" applyFill="1" applyBorder="1" applyAlignment="1">
      <alignment horizontal="left" vertical="center" wrapText="1"/>
    </xf>
    <xf numFmtId="167" fontId="22" fillId="0" borderId="9" xfId="0" applyNumberFormat="1" applyFont="1" applyFill="1" applyBorder="1" applyAlignment="1">
      <alignment horizontal="justify" vertical="center" wrapText="1"/>
    </xf>
    <xf numFmtId="0" fontId="22" fillId="0" borderId="9" xfId="86" applyFont="1" applyFill="1" applyBorder="1" applyAlignment="1">
      <alignment horizontal="center" vertical="center" wrapText="1"/>
      <protection/>
    </xf>
    <xf numFmtId="0" fontId="20" fillId="0" borderId="9" xfId="86" applyFont="1" applyFill="1" applyBorder="1" applyAlignment="1">
      <alignment vertical="center" wrapText="1"/>
      <protection/>
    </xf>
    <xf numFmtId="49" fontId="22" fillId="0" borderId="9" xfId="86" applyNumberFormat="1" applyFont="1" applyFill="1" applyBorder="1" applyAlignment="1">
      <alignment horizontal="left" vertical="center" wrapText="1"/>
      <protection/>
    </xf>
    <xf numFmtId="49" fontId="34" fillId="0" borderId="9" xfId="86" applyNumberFormat="1" applyFont="1" applyFill="1" applyBorder="1" applyAlignment="1">
      <alignment horizontal="left" vertical="center" wrapText="1"/>
      <protection/>
    </xf>
    <xf numFmtId="49" fontId="20" fillId="0" borderId="9" xfId="86" applyNumberFormat="1" applyFont="1" applyFill="1" applyBorder="1" applyAlignment="1">
      <alignment horizontal="left" vertical="center" wrapText="1"/>
      <protection/>
    </xf>
    <xf numFmtId="0" fontId="20" fillId="0" borderId="9" xfId="90" applyFont="1" applyFill="1" applyBorder="1" applyAlignment="1">
      <alignment horizontal="center" vertical="center"/>
      <protection/>
    </xf>
    <xf numFmtId="0" fontId="20" fillId="0" borderId="20" xfId="0" applyFont="1" applyFill="1" applyBorder="1" applyAlignment="1">
      <alignment horizontal="justify"/>
    </xf>
    <xf numFmtId="0" fontId="20" fillId="0" borderId="9" xfId="86" applyFont="1" applyFill="1" applyBorder="1" applyAlignment="1">
      <alignment horizontal="left" vertical="center" wrapText="1"/>
      <protection/>
    </xf>
    <xf numFmtId="167" fontId="20" fillId="0" borderId="20" xfId="0" applyNumberFormat="1" applyFont="1" applyFill="1" applyBorder="1" applyAlignment="1">
      <alignment horizontal="left" vertical="center" wrapText="1"/>
    </xf>
    <xf numFmtId="167" fontId="34" fillId="0" borderId="9" xfId="0" applyNumberFormat="1" applyFont="1" applyFill="1" applyBorder="1" applyAlignment="1">
      <alignment vertical="center" wrapText="1"/>
    </xf>
    <xf numFmtId="0" fontId="20" fillId="0" borderId="9" xfId="90" applyFont="1" applyFill="1" applyBorder="1" applyAlignment="1">
      <alignment vertical="center"/>
      <protection/>
    </xf>
    <xf numFmtId="0" fontId="20" fillId="0" borderId="9" xfId="86" applyFont="1" applyFill="1" applyBorder="1" applyAlignment="1">
      <alignment vertical="center"/>
      <protection/>
    </xf>
    <xf numFmtId="167" fontId="34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justify" vertical="center" wrapText="1"/>
    </xf>
    <xf numFmtId="49" fontId="20" fillId="0" borderId="9" xfId="58" applyFont="1" applyFill="1" applyAlignment="1">
      <alignment horizontal="center" vertical="center"/>
      <protection/>
    </xf>
    <xf numFmtId="0" fontId="20" fillId="0" borderId="9" xfId="0" applyFont="1" applyFill="1" applyBorder="1" applyAlignment="1">
      <alignment horizontal="justify" wrapText="1"/>
    </xf>
    <xf numFmtId="0" fontId="34" fillId="0" borderId="9" xfId="0" applyFont="1" applyFill="1" applyBorder="1" applyAlignment="1">
      <alignment/>
    </xf>
    <xf numFmtId="0" fontId="34" fillId="0" borderId="9" xfId="86" applyFont="1" applyFill="1" applyBorder="1" applyAlignment="1">
      <alignment vertical="center" wrapText="1"/>
      <protection/>
    </xf>
    <xf numFmtId="0" fontId="20" fillId="0" borderId="9" xfId="0" applyFont="1" applyFill="1" applyBorder="1" applyAlignment="1">
      <alignment vertical="center"/>
    </xf>
    <xf numFmtId="49" fontId="22" fillId="0" borderId="9" xfId="86" applyNumberFormat="1" applyFont="1" applyFill="1" applyBorder="1" applyAlignment="1">
      <alignment horizontal="center" vertical="center" wrapText="1"/>
      <protection/>
    </xf>
    <xf numFmtId="49" fontId="41" fillId="0" borderId="9" xfId="86" applyNumberFormat="1" applyFont="1" applyFill="1" applyBorder="1" applyAlignment="1">
      <alignment horizontal="left" vertical="center" wrapText="1"/>
      <protection/>
    </xf>
    <xf numFmtId="0" fontId="42" fillId="0" borderId="0" xfId="90" applyFont="1" applyFill="1">
      <alignment/>
      <protection/>
    </xf>
    <xf numFmtId="0" fontId="42" fillId="26" borderId="0" xfId="90" applyFont="1" applyFill="1">
      <alignment/>
      <protection/>
    </xf>
    <xf numFmtId="0" fontId="42" fillId="26" borderId="0" xfId="0" applyFont="1" applyFill="1" applyAlignment="1">
      <alignment/>
    </xf>
    <xf numFmtId="165" fontId="0" fillId="26" borderId="0" xfId="90" applyNumberFormat="1" applyFill="1" applyAlignment="1">
      <alignment horizontal="right"/>
      <protection/>
    </xf>
    <xf numFmtId="0" fontId="34" fillId="0" borderId="9" xfId="60" applyFont="1" applyFill="1" applyAlignment="1">
      <alignment horizontal="left" vertical="top" wrapText="1"/>
      <protection/>
    </xf>
    <xf numFmtId="0" fontId="22" fillId="0" borderId="9" xfId="0" applyFont="1" applyFill="1" applyBorder="1" applyAlignment="1">
      <alignment horizontal="justify"/>
    </xf>
    <xf numFmtId="49" fontId="20" fillId="0" borderId="9" xfId="0" applyNumberFormat="1" applyFont="1" applyFill="1" applyBorder="1" applyAlignment="1">
      <alignment horizontal="center" vertical="center"/>
    </xf>
    <xf numFmtId="49" fontId="20" fillId="0" borderId="9" xfId="86" applyNumberFormat="1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/>
    </xf>
    <xf numFmtId="0" fontId="20" fillId="0" borderId="9" xfId="0" applyFont="1" applyFill="1" applyBorder="1" applyAlignment="1">
      <alignment vertical="center" wrapText="1"/>
    </xf>
    <xf numFmtId="49" fontId="22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justify"/>
    </xf>
    <xf numFmtId="0" fontId="20" fillId="0" borderId="24" xfId="0" applyFont="1" applyFill="1" applyBorder="1" applyAlignment="1">
      <alignment horizontal="justify"/>
    </xf>
    <xf numFmtId="0" fontId="20" fillId="0" borderId="23" xfId="0" applyFont="1" applyFill="1" applyBorder="1" applyAlignment="1">
      <alignment horizontal="justify"/>
    </xf>
    <xf numFmtId="0" fontId="21" fillId="0" borderId="20" xfId="0" applyFont="1" applyFill="1" applyBorder="1" applyAlignment="1">
      <alignment horizontal="justify" wrapText="1"/>
    </xf>
    <xf numFmtId="167" fontId="20" fillId="0" borderId="20" xfId="0" applyNumberFormat="1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justify"/>
    </xf>
    <xf numFmtId="0" fontId="20" fillId="0" borderId="9" xfId="0" applyFont="1" applyFill="1" applyBorder="1" applyAlignment="1">
      <alignment wrapText="1"/>
    </xf>
    <xf numFmtId="0" fontId="20" fillId="0" borderId="9" xfId="63" applyFont="1" applyFill="1">
      <alignment vertical="top" wrapText="1"/>
      <protection/>
    </xf>
    <xf numFmtId="49" fontId="36" fillId="0" borderId="9" xfId="90" applyNumberFormat="1" applyFont="1" applyFill="1" applyBorder="1" applyAlignment="1">
      <alignment horizontal="center" vertical="center" wrapText="1"/>
      <protection/>
    </xf>
    <xf numFmtId="49" fontId="20" fillId="0" borderId="9" xfId="62" applyFont="1" applyFill="1">
      <alignment horizontal="center" vertical="center"/>
      <protection/>
    </xf>
    <xf numFmtId="165" fontId="36" fillId="0" borderId="9" xfId="90" applyNumberFormat="1" applyFont="1" applyFill="1" applyBorder="1" applyAlignment="1">
      <alignment horizontal="center" vertical="center"/>
      <protection/>
    </xf>
    <xf numFmtId="4" fontId="20" fillId="0" borderId="9" xfId="57" applyNumberFormat="1" applyFont="1" applyFill="1" applyAlignment="1">
      <alignment horizontal="justify" vertical="center" wrapText="1"/>
      <protection/>
    </xf>
    <xf numFmtId="49" fontId="31" fillId="0" borderId="9" xfId="64" applyFont="1" applyFill="1">
      <alignment horizontal="center" vertical="center"/>
      <protection/>
    </xf>
    <xf numFmtId="4" fontId="20" fillId="0" borderId="9" xfId="56" applyNumberFormat="1" applyFont="1" applyFill="1" applyAlignment="1">
      <alignment horizontal="justify" vertical="center" wrapText="1"/>
      <protection/>
    </xf>
    <xf numFmtId="49" fontId="21" fillId="0" borderId="9" xfId="61" applyFont="1" applyFill="1" applyAlignment="1">
      <alignment horizontal="center" vertical="center"/>
      <protection/>
    </xf>
    <xf numFmtId="0" fontId="20" fillId="0" borderId="9" xfId="88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center" vertical="center" wrapText="1"/>
    </xf>
    <xf numFmtId="0" fontId="20" fillId="0" borderId="20" xfId="88" applyFont="1" applyFill="1" applyBorder="1" applyAlignment="1">
      <alignment horizontal="center" vertical="center" wrapText="1"/>
      <protection/>
    </xf>
    <xf numFmtId="49" fontId="20" fillId="0" borderId="20" xfId="90" applyNumberFormat="1" applyFont="1" applyFill="1" applyBorder="1" applyAlignment="1">
      <alignment horizontal="center" vertical="center" wrapText="1"/>
      <protection/>
    </xf>
    <xf numFmtId="0" fontId="20" fillId="0" borderId="20" xfId="0" applyFont="1" applyFill="1" applyBorder="1" applyAlignment="1">
      <alignment horizontal="left" wrapText="1"/>
    </xf>
    <xf numFmtId="49" fontId="20" fillId="0" borderId="20" xfId="0" applyNumberFormat="1" applyFont="1" applyFill="1" applyBorder="1" applyAlignment="1">
      <alignment horizontal="center"/>
    </xf>
    <xf numFmtId="0" fontId="34" fillId="0" borderId="9" xfId="60" applyFont="1" applyFill="1" applyAlignment="1" applyProtection="1">
      <alignment vertical="center" wrapText="1"/>
      <protection locked="0"/>
    </xf>
    <xf numFmtId="0" fontId="37" fillId="0" borderId="9" xfId="60" applyFont="1" applyFill="1" applyAlignment="1" applyProtection="1">
      <alignment horizontal="justify" vertical="center" wrapText="1"/>
      <protection locked="0"/>
    </xf>
    <xf numFmtId="0" fontId="22" fillId="0" borderId="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justify"/>
    </xf>
    <xf numFmtId="167" fontId="21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vertical="center" wrapText="1"/>
    </xf>
    <xf numFmtId="167" fontId="40" fillId="0" borderId="9" xfId="0" applyNumberFormat="1" applyFont="1" applyFill="1" applyBorder="1" applyAlignment="1">
      <alignment vertical="center" wrapText="1"/>
    </xf>
    <xf numFmtId="0" fontId="20" fillId="0" borderId="9" xfId="89" applyFont="1" applyFill="1" applyBorder="1" applyAlignment="1">
      <alignment horizontal="center" vertical="center" wrapText="1"/>
      <protection/>
    </xf>
    <xf numFmtId="165" fontId="0" fillId="0" borderId="0" xfId="90" applyNumberFormat="1" applyFill="1">
      <alignment/>
      <protection/>
    </xf>
    <xf numFmtId="0" fontId="0" fillId="0" borderId="0" xfId="90" applyFill="1">
      <alignment/>
      <protection/>
    </xf>
    <xf numFmtId="0" fontId="16" fillId="0" borderId="0" xfId="0" applyFont="1" applyFill="1" applyAlignment="1">
      <alignment/>
    </xf>
    <xf numFmtId="0" fontId="21" fillId="0" borderId="9" xfId="63" applyFont="1" applyFill="1" applyAlignment="1">
      <alignment horizontal="justify" vertical="top" wrapText="1"/>
      <protection/>
    </xf>
    <xf numFmtId="0" fontId="20" fillId="0" borderId="20" xfId="0" applyFont="1" applyFill="1" applyBorder="1" applyAlignment="1">
      <alignment horizontal="center" vertical="center"/>
    </xf>
    <xf numFmtId="0" fontId="22" fillId="0" borderId="9" xfId="86" applyFont="1" applyFill="1" applyBorder="1" applyAlignment="1">
      <alignment vertical="center"/>
      <protection/>
    </xf>
    <xf numFmtId="1" fontId="20" fillId="0" borderId="9" xfId="90" applyNumberFormat="1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left" vertical="top" wrapText="1"/>
    </xf>
    <xf numFmtId="0" fontId="43" fillId="0" borderId="9" xfId="75" applyNumberFormat="1" applyFont="1" applyFill="1" applyBorder="1" applyAlignment="1" applyProtection="1">
      <alignment vertical="top" wrapText="1"/>
      <protection/>
    </xf>
    <xf numFmtId="0" fontId="43" fillId="0" borderId="9" xfId="0" applyFont="1" applyFill="1" applyBorder="1" applyAlignment="1">
      <alignment horizontal="left" wrapText="1"/>
    </xf>
    <xf numFmtId="0" fontId="22" fillId="0" borderId="9" xfId="90" applyFont="1" applyFill="1" applyBorder="1" applyAlignment="1">
      <alignment wrapText="1"/>
      <protection/>
    </xf>
    <xf numFmtId="0" fontId="20" fillId="0" borderId="9" xfId="86" applyFont="1" applyFill="1" applyBorder="1">
      <alignment/>
      <protection/>
    </xf>
    <xf numFmtId="0" fontId="22" fillId="0" borderId="9" xfId="90" applyFont="1" applyFill="1" applyBorder="1">
      <alignment/>
      <protection/>
    </xf>
    <xf numFmtId="0" fontId="22" fillId="0" borderId="9" xfId="90" applyFont="1" applyFill="1" applyBorder="1" applyAlignment="1">
      <alignment horizontal="center" vertical="center"/>
      <protection/>
    </xf>
    <xf numFmtId="0" fontId="20" fillId="0" borderId="9" xfId="86" applyFont="1" applyFill="1" applyBorder="1" applyAlignment="1">
      <alignment horizontal="justify" vertical="center" wrapText="1"/>
      <protection/>
    </xf>
    <xf numFmtId="167" fontId="22" fillId="0" borderId="20" xfId="0" applyNumberFormat="1" applyFont="1" applyFill="1" applyBorder="1" applyAlignment="1">
      <alignment vertical="center" wrapText="1"/>
    </xf>
    <xf numFmtId="0" fontId="20" fillId="0" borderId="20" xfId="90" applyFont="1" applyFill="1" applyBorder="1" applyAlignment="1">
      <alignment horizontal="center" vertical="center" wrapText="1"/>
      <protection/>
    </xf>
    <xf numFmtId="165" fontId="22" fillId="0" borderId="20" xfId="90" applyNumberFormat="1" applyFont="1" applyFill="1" applyBorder="1" applyAlignment="1">
      <alignment horizontal="center" vertical="center" wrapText="1"/>
      <protection/>
    </xf>
    <xf numFmtId="167" fontId="22" fillId="0" borderId="20" xfId="0" applyNumberFormat="1" applyFont="1" applyFill="1" applyBorder="1" applyAlignment="1">
      <alignment horizontal="left" vertical="center" wrapText="1"/>
    </xf>
    <xf numFmtId="165" fontId="20" fillId="0" borderId="20" xfId="90" applyNumberFormat="1" applyFont="1" applyFill="1" applyBorder="1" applyAlignment="1">
      <alignment horizontal="center" vertical="center" wrapText="1"/>
      <protection/>
    </xf>
    <xf numFmtId="0" fontId="20" fillId="0" borderId="20" xfId="90" applyFont="1" applyFill="1" applyBorder="1" applyAlignment="1">
      <alignment vertical="center"/>
      <protection/>
    </xf>
    <xf numFmtId="49" fontId="22" fillId="0" borderId="9" xfId="86" applyNumberFormat="1" applyFont="1" applyFill="1" applyBorder="1" applyAlignment="1">
      <alignment horizontal="right" vertical="center" wrapText="1"/>
      <protection/>
    </xf>
    <xf numFmtId="0" fontId="29" fillId="0" borderId="0" xfId="90" applyFont="1" applyFill="1">
      <alignment/>
      <protection/>
    </xf>
    <xf numFmtId="0" fontId="22" fillId="0" borderId="9" xfId="90" applyFont="1" applyFill="1" applyBorder="1" applyAlignment="1">
      <alignment vertical="center"/>
      <protection/>
    </xf>
    <xf numFmtId="0" fontId="29" fillId="26" borderId="0" xfId="90" applyFont="1" applyFill="1">
      <alignment/>
      <protection/>
    </xf>
    <xf numFmtId="0" fontId="29" fillId="26" borderId="0" xfId="0" applyFont="1" applyFill="1" applyAlignment="1">
      <alignment/>
    </xf>
    <xf numFmtId="0" fontId="35" fillId="0" borderId="0" xfId="0" applyFont="1" applyFill="1" applyAlignment="1">
      <alignment wrapText="1"/>
    </xf>
    <xf numFmtId="49" fontId="21" fillId="0" borderId="9" xfId="58" applyFont="1" applyFill="1" applyAlignment="1">
      <alignment horizontal="center" vertical="center" wrapText="1"/>
      <protection/>
    </xf>
    <xf numFmtId="0" fontId="21" fillId="0" borderId="9" xfId="0" applyFont="1" applyFill="1" applyBorder="1" applyAlignment="1">
      <alignment wrapText="1"/>
    </xf>
    <xf numFmtId="165" fontId="31" fillId="0" borderId="9" xfId="90" applyNumberFormat="1" applyFont="1" applyFill="1" applyBorder="1" applyAlignment="1">
      <alignment horizontal="center" vertical="center"/>
      <protection/>
    </xf>
    <xf numFmtId="0" fontId="22" fillId="0" borderId="9" xfId="60" applyFont="1" applyFill="1" applyAlignment="1" applyProtection="1">
      <alignment vertical="center" wrapText="1"/>
      <protection locked="0"/>
    </xf>
    <xf numFmtId="49" fontId="31" fillId="0" borderId="9" xfId="86" applyNumberFormat="1" applyFont="1" applyFill="1" applyBorder="1" applyAlignment="1">
      <alignment horizontal="left" vertical="center" wrapText="1"/>
      <protection/>
    </xf>
    <xf numFmtId="0" fontId="20" fillId="0" borderId="9" xfId="60" applyFont="1" applyFill="1" applyAlignment="1" applyProtection="1">
      <alignment vertical="center" wrapText="1"/>
      <protection locked="0"/>
    </xf>
    <xf numFmtId="0" fontId="20" fillId="0" borderId="20" xfId="86" applyFont="1" applyFill="1" applyBorder="1" applyAlignment="1">
      <alignment vertical="center"/>
      <protection/>
    </xf>
    <xf numFmtId="0" fontId="20" fillId="0" borderId="20" xfId="90" applyFont="1" applyFill="1" applyBorder="1" applyAlignment="1">
      <alignment horizontal="center" vertical="center"/>
      <protection/>
    </xf>
    <xf numFmtId="165" fontId="20" fillId="0" borderId="20" xfId="90" applyNumberFormat="1" applyFont="1" applyFill="1" applyBorder="1" applyAlignment="1">
      <alignment horizontal="center" vertical="center"/>
      <protection/>
    </xf>
    <xf numFmtId="0" fontId="44" fillId="0" borderId="0" xfId="90" applyFont="1" applyFill="1">
      <alignment/>
      <protection/>
    </xf>
    <xf numFmtId="0" fontId="34" fillId="0" borderId="9" xfId="90" applyFont="1" applyFill="1" applyBorder="1">
      <alignment/>
      <protection/>
    </xf>
    <xf numFmtId="0" fontId="34" fillId="0" borderId="9" xfId="86" applyFont="1" applyFill="1" applyBorder="1" applyAlignment="1">
      <alignment vertical="center"/>
      <protection/>
    </xf>
    <xf numFmtId="0" fontId="34" fillId="0" borderId="9" xfId="0" applyFont="1" applyFill="1" applyBorder="1" applyAlignment="1">
      <alignment horizontal="center" vertical="center"/>
    </xf>
    <xf numFmtId="0" fontId="34" fillId="0" borderId="9" xfId="90" applyFont="1" applyFill="1" applyBorder="1" applyAlignment="1">
      <alignment horizontal="center" vertical="center"/>
      <protection/>
    </xf>
    <xf numFmtId="0" fontId="44" fillId="26" borderId="0" xfId="90" applyFont="1" applyFill="1">
      <alignment/>
      <protection/>
    </xf>
    <xf numFmtId="0" fontId="44" fillId="26" borderId="0" xfId="0" applyFont="1" applyFill="1" applyAlignment="1">
      <alignment/>
    </xf>
    <xf numFmtId="0" fontId="20" fillId="0" borderId="9" xfId="90" applyFont="1" applyFill="1" applyBorder="1" applyAlignment="1">
      <alignment wrapText="1"/>
      <protection/>
    </xf>
    <xf numFmtId="0" fontId="22" fillId="0" borderId="9" xfId="60" applyFont="1" applyFill="1" applyAlignment="1">
      <alignment horizontal="justify" vertical="top" wrapText="1"/>
      <protection/>
    </xf>
    <xf numFmtId="49" fontId="22" fillId="0" borderId="9" xfId="61" applyFont="1" applyFill="1" applyAlignment="1">
      <alignment horizontal="center" vertical="center"/>
      <protection/>
    </xf>
    <xf numFmtId="49" fontId="20" fillId="0" borderId="9" xfId="61" applyFont="1" applyFill="1" applyAlignment="1">
      <alignment horizontal="center" vertical="center"/>
      <protection/>
    </xf>
    <xf numFmtId="0" fontId="21" fillId="0" borderId="20" xfId="0" applyFont="1" applyFill="1" applyBorder="1" applyAlignment="1">
      <alignment horizontal="justify"/>
    </xf>
    <xf numFmtId="167" fontId="20" fillId="0" borderId="20" xfId="0" applyNumberFormat="1" applyFont="1" applyFill="1" applyBorder="1" applyAlignment="1">
      <alignment horizontal="justify" vertical="center" wrapText="1"/>
    </xf>
    <xf numFmtId="0" fontId="22" fillId="0" borderId="9" xfId="0" applyFont="1" applyFill="1" applyBorder="1" applyAlignment="1">
      <alignment horizontal="left" vertical="center" wrapText="1"/>
    </xf>
    <xf numFmtId="49" fontId="41" fillId="0" borderId="9" xfId="90" applyNumberFormat="1" applyFont="1" applyFill="1" applyBorder="1" applyAlignment="1">
      <alignment horizontal="center" vertical="center" wrapText="1"/>
      <protection/>
    </xf>
    <xf numFmtId="0" fontId="20" fillId="0" borderId="9" xfId="60" applyFont="1" applyFill="1" applyAlignment="1">
      <alignment horizontal="justify" vertical="top" wrapText="1"/>
      <protection/>
    </xf>
    <xf numFmtId="49" fontId="20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/>
    </xf>
    <xf numFmtId="0" fontId="20" fillId="0" borderId="23" xfId="0" applyFont="1" applyFill="1" applyBorder="1" applyAlignment="1">
      <alignment horizontal="justify" wrapText="1"/>
    </xf>
    <xf numFmtId="0" fontId="21" fillId="0" borderId="9" xfId="63" applyFont="1" applyFill="1">
      <alignment vertical="top" wrapText="1"/>
      <protection/>
    </xf>
    <xf numFmtId="167" fontId="31" fillId="0" borderId="9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justify"/>
    </xf>
    <xf numFmtId="0" fontId="20" fillId="0" borderId="9" xfId="0" applyFont="1" applyFill="1" applyBorder="1" applyAlignment="1">
      <alignment horizontal="left" wrapText="1"/>
    </xf>
    <xf numFmtId="0" fontId="22" fillId="0" borderId="9" xfId="86" applyFont="1" applyFill="1" applyBorder="1">
      <alignment/>
      <protection/>
    </xf>
    <xf numFmtId="0" fontId="23" fillId="0" borderId="0" xfId="0" applyFont="1" applyFill="1" applyAlignment="1">
      <alignment horizontal="justify"/>
    </xf>
    <xf numFmtId="167" fontId="20" fillId="0" borderId="25" xfId="0" applyNumberFormat="1" applyFont="1" applyFill="1" applyBorder="1" applyAlignment="1">
      <alignment vertical="center" wrapText="1"/>
    </xf>
    <xf numFmtId="0" fontId="20" fillId="0" borderId="25" xfId="86" applyFont="1" applyFill="1" applyBorder="1">
      <alignment/>
      <protection/>
    </xf>
    <xf numFmtId="49" fontId="20" fillId="0" borderId="25" xfId="90" applyNumberFormat="1" applyFont="1" applyFill="1" applyBorder="1" applyAlignment="1">
      <alignment horizontal="center" vertical="center" wrapText="1"/>
      <protection/>
    </xf>
    <xf numFmtId="49" fontId="20" fillId="0" borderId="25" xfId="0" applyNumberFormat="1" applyFont="1" applyFill="1" applyBorder="1" applyAlignment="1">
      <alignment horizontal="center" vertical="center"/>
    </xf>
    <xf numFmtId="165" fontId="20" fillId="0" borderId="25" xfId="90" applyNumberFormat="1" applyFont="1" applyFill="1" applyBorder="1" applyAlignment="1">
      <alignment horizontal="center" vertical="center"/>
      <protection/>
    </xf>
    <xf numFmtId="0" fontId="20" fillId="0" borderId="20" xfId="86" applyFont="1" applyFill="1" applyBorder="1">
      <alignment/>
      <protection/>
    </xf>
    <xf numFmtId="49" fontId="20" fillId="0" borderId="2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9" fillId="0" borderId="9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16" fillId="0" borderId="9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6" fillId="26" borderId="9" xfId="0" applyFont="1" applyFill="1" applyBorder="1" applyAlignment="1">
      <alignment/>
    </xf>
    <xf numFmtId="0" fontId="46" fillId="0" borderId="0" xfId="0" applyFont="1" applyAlignment="1">
      <alignment/>
    </xf>
    <xf numFmtId="0" fontId="29" fillId="0" borderId="9" xfId="0" applyFont="1" applyBorder="1" applyAlignment="1">
      <alignment/>
    </xf>
    <xf numFmtId="164" fontId="29" fillId="0" borderId="9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64" fontId="0" fillId="0" borderId="9" xfId="0" applyNumberFormat="1" applyFont="1" applyBorder="1" applyAlignment="1">
      <alignment horizontal="center" vertical="center"/>
    </xf>
    <xf numFmtId="0" fontId="0" fillId="26" borderId="9" xfId="0" applyFont="1" applyFill="1" applyBorder="1" applyAlignment="1">
      <alignment/>
    </xf>
    <xf numFmtId="0" fontId="18" fillId="0" borderId="9" xfId="0" applyFont="1" applyBorder="1" applyAlignment="1">
      <alignment/>
    </xf>
    <xf numFmtId="164" fontId="18" fillId="0" borderId="9" xfId="0" applyNumberFormat="1" applyFont="1" applyBorder="1" applyAlignment="1">
      <alignment horizontal="center" vertical="center"/>
    </xf>
    <xf numFmtId="165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/>
    </xf>
    <xf numFmtId="165" fontId="22" fillId="0" borderId="9" xfId="0" applyNumberFormat="1" applyFont="1" applyBorder="1" applyAlignment="1">
      <alignment horizontal="center"/>
    </xf>
    <xf numFmtId="165" fontId="20" fillId="0" borderId="9" xfId="0" applyNumberFormat="1" applyFont="1" applyBorder="1" applyAlignment="1">
      <alignment horizontal="center"/>
    </xf>
    <xf numFmtId="164" fontId="22" fillId="0" borderId="0" xfId="90" applyNumberFormat="1" applyFont="1" applyAlignment="1">
      <alignment vertical="center"/>
      <protection/>
    </xf>
    <xf numFmtId="164" fontId="29" fillId="0" borderId="0" xfId="90" applyNumberFormat="1" applyFont="1">
      <alignment/>
      <protection/>
    </xf>
    <xf numFmtId="164" fontId="20" fillId="0" borderId="0" xfId="90" applyNumberFormat="1" applyFont="1" applyAlignment="1">
      <alignment vertical="center"/>
      <protection/>
    </xf>
    <xf numFmtId="164" fontId="20" fillId="0" borderId="0" xfId="90" applyNumberFormat="1" applyFont="1" applyAlignment="1">
      <alignment horizontal="right" vertical="center"/>
      <protection/>
    </xf>
    <xf numFmtId="164" fontId="16" fillId="0" borderId="0" xfId="90" applyNumberFormat="1" applyFont="1">
      <alignment/>
      <protection/>
    </xf>
    <xf numFmtId="0" fontId="18" fillId="0" borderId="0" xfId="0" applyFont="1" applyAlignment="1">
      <alignment horizontal="center" wrapText="1"/>
    </xf>
    <xf numFmtId="0" fontId="22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justify" vertical="center" wrapText="1"/>
    </xf>
    <xf numFmtId="165" fontId="20" fillId="0" borderId="9" xfId="0" applyNumberFormat="1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0" fillId="0" borderId="9" xfId="0" applyFont="1" applyBorder="1" applyAlignment="1">
      <alignment/>
    </xf>
    <xf numFmtId="0" fontId="20" fillId="26" borderId="9" xfId="0" applyFont="1" applyFill="1" applyBorder="1" applyAlignment="1">
      <alignment/>
    </xf>
    <xf numFmtId="0" fontId="22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164" fontId="20" fillId="0" borderId="0" xfId="90" applyNumberFormat="1" applyFont="1" applyBorder="1" applyAlignment="1">
      <alignment horizontal="right" vertical="center"/>
      <protection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0" xfId="87" applyFont="1" applyBorder="1" applyAlignment="1">
      <alignment horizontal="right" vertical="center"/>
      <protection/>
    </xf>
    <xf numFmtId="0" fontId="2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90" applyFont="1" applyBorder="1" applyAlignment="1">
      <alignment horizontal="center" vertical="center" wrapText="1"/>
      <protection/>
    </xf>
    <xf numFmtId="164" fontId="22" fillId="0" borderId="0" xfId="90" applyNumberFormat="1" applyFont="1" applyBorder="1" applyAlignment="1">
      <alignment horizontal="right"/>
      <protection/>
    </xf>
    <xf numFmtId="164" fontId="20" fillId="0" borderId="0" xfId="90" applyNumberFormat="1" applyFont="1" applyBorder="1" applyAlignment="1">
      <alignment horizontal="right"/>
      <protection/>
    </xf>
    <xf numFmtId="0" fontId="29" fillId="0" borderId="0" xfId="90" applyFont="1" applyBorder="1" applyAlignment="1">
      <alignment horizontal="center" vertical="center" wrapText="1"/>
      <protection/>
    </xf>
    <xf numFmtId="164" fontId="22" fillId="0" borderId="0" xfId="90" applyNumberFormat="1" applyFont="1" applyBorder="1" applyAlignment="1">
      <alignment horizontal="right" vertical="center"/>
      <protection/>
    </xf>
    <xf numFmtId="164" fontId="20" fillId="0" borderId="0" xfId="90" applyNumberFormat="1" applyFont="1" applyBorder="1" applyAlignment="1">
      <alignment horizontal="right" vertical="center" wrapText="1"/>
      <protection/>
    </xf>
    <xf numFmtId="164" fontId="20" fillId="0" borderId="0" xfId="90" applyNumberFormat="1" applyFont="1" applyBorder="1" applyAlignment="1">
      <alignment horizontal="right" wrapText="1"/>
      <protection/>
    </xf>
    <xf numFmtId="0" fontId="22" fillId="0" borderId="0" xfId="90" applyFont="1" applyBorder="1" applyAlignment="1">
      <alignment horizontal="center" vertical="center" wrapText="1"/>
      <protection/>
    </xf>
    <xf numFmtId="0" fontId="22" fillId="0" borderId="0" xfId="90" applyFont="1" applyFill="1" applyBorder="1" applyAlignment="1">
      <alignment horizontal="right" vertical="center"/>
      <protection/>
    </xf>
    <xf numFmtId="167" fontId="20" fillId="0" borderId="0" xfId="0" applyNumberFormat="1" applyFont="1" applyFill="1" applyBorder="1" applyAlignment="1">
      <alignment horizontal="right" vertical="center" wrapText="1"/>
    </xf>
    <xf numFmtId="0" fontId="22" fillId="0" borderId="0" xfId="90" applyFont="1" applyFill="1" applyBorder="1" applyAlignment="1">
      <alignment horizontal="center" vertical="center" wrapText="1"/>
      <protection/>
    </xf>
    <xf numFmtId="165" fontId="0" fillId="26" borderId="0" xfId="90" applyNumberFormat="1" applyFill="1" applyBorder="1">
      <alignment/>
      <protection/>
    </xf>
    <xf numFmtId="0" fontId="20" fillId="0" borderId="22" xfId="0" applyFont="1" applyBorder="1" applyAlignment="1">
      <alignment horizontal="right"/>
    </xf>
    <xf numFmtId="164" fontId="29" fillId="0" borderId="0" xfId="90" applyNumberFormat="1" applyFont="1" applyBorder="1" applyAlignment="1">
      <alignment horizontal="right" vertical="center"/>
      <protection/>
    </xf>
    <xf numFmtId="0" fontId="47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8" fillId="0" borderId="9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Calculation" xfId="40"/>
    <cellStyle name="Check Cell" xfId="41"/>
    <cellStyle name="Explanatory Text" xfId="42"/>
    <cellStyle name="Good 1" xfId="43"/>
    <cellStyle name="Heading 1 1" xfId="44"/>
    <cellStyle name="Heading 2 1" xfId="45"/>
    <cellStyle name="Heading 3" xfId="46"/>
    <cellStyle name="Heading 4" xfId="47"/>
    <cellStyle name="Linked Cell" xfId="48"/>
    <cellStyle name="Neutral 1" xfId="49"/>
    <cellStyle name="Normal_для Игоря копия с внесенными уведомлениями напрямую без экономической классификации 2" xfId="50"/>
    <cellStyle name="Note 1" xfId="51"/>
    <cellStyle name="Output" xfId="52"/>
    <cellStyle name="Title" xfId="53"/>
    <cellStyle name="Warning Text" xfId="54"/>
    <cellStyle name="xl26" xfId="55"/>
    <cellStyle name="xl28" xfId="56"/>
    <cellStyle name="xl29" xfId="57"/>
    <cellStyle name="xl31" xfId="58"/>
    <cellStyle name="xl33" xfId="59"/>
    <cellStyle name="xl34" xfId="60"/>
    <cellStyle name="xl35" xfId="61"/>
    <cellStyle name="xl38" xfId="62"/>
    <cellStyle name="xl40" xfId="63"/>
    <cellStyle name="xl41" xfId="64"/>
    <cellStyle name="xl60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 3" xfId="85"/>
    <cellStyle name="Обычный_2014-2016" xfId="86"/>
    <cellStyle name="Обычный_Выписки для кредита" xfId="87"/>
    <cellStyle name="Обычный_Лист1" xfId="88"/>
    <cellStyle name="Обычный_Приложения 2014-2016l" xfId="89"/>
    <cellStyle name="Обычный_Приложения2013-2015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5CE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Nachfo\Desktop\&#1089;&#1077;&#1089;&#1089;&#1080;&#1080;\2022\Users\&#1042;&#1085;&#1091;&#1082;&#1086;&#1074;&#1072;%20&#1070;&#1042;\YandexDisk\&#1056;&#1077;&#1077;&#1089;&#1090;&#1088;&#1099;%20&#1087;&#1077;&#1088;&#1077;&#1095;&#1080;&#1089;&#1083;&#1077;&#1085;&#1085;&#1099;&#1093;%20&#1087;&#1086;&#1089;&#1090;&#1091;&#1087;&#1083;&#1077;&#1085;&#1080;&#1081;\2020\&#1060;&#1080;&#1085;&#1072;&#1085;&#1089;&#1086;&#1074;&#1099;&#1074;&#1081;%20&#1086;&#1090;&#1076;&#1077;&#1083;\&#1076;&#1083;&#1103;%20&#1089;&#1077;&#1089;&#1089;&#1080;&#1080;\Users\admin\AppData\Local\Temp\7zO4003089D\Documents%20and%20Settings\vvv\&#1056;&#1072;&#1073;&#1086;&#1095;&#1080;&#1081;%20&#1089;&#1090;&#1086;&#1083;\blank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33"/>
  <sheetViews>
    <sheetView zoomScale="85" zoomScaleNormal="85" zoomScalePageLayoutView="0" workbookViewId="0" topLeftCell="A1">
      <selection activeCell="B4" sqref="B4:E4"/>
    </sheetView>
  </sheetViews>
  <sheetFormatPr defaultColWidth="6.75390625" defaultRowHeight="12.75"/>
  <cols>
    <col min="1" max="1" width="23.375" style="1" customWidth="1"/>
    <col min="2" max="2" width="49.375" style="2" customWidth="1"/>
    <col min="3" max="3" width="10.375" style="1" customWidth="1"/>
    <col min="4" max="4" width="11.75390625" style="1" customWidth="1"/>
    <col min="5" max="5" width="10.75390625" style="1" customWidth="1"/>
    <col min="6" max="16384" width="6.75390625" style="3" customWidth="1"/>
  </cols>
  <sheetData>
    <row r="1" spans="1:5" ht="12.75" customHeight="1">
      <c r="A1" s="4"/>
      <c r="B1" s="5"/>
      <c r="C1" s="6"/>
      <c r="D1" s="522" t="s">
        <v>0</v>
      </c>
      <c r="E1" s="522"/>
    </row>
    <row r="2" spans="1:5" ht="12.75" customHeight="1">
      <c r="A2" s="4"/>
      <c r="B2" s="523" t="s">
        <v>1</v>
      </c>
      <c r="C2" s="523"/>
      <c r="D2" s="523"/>
      <c r="E2" s="523"/>
    </row>
    <row r="3" spans="1:5" ht="12.75" customHeight="1">
      <c r="A3" s="4"/>
      <c r="B3" s="523" t="s">
        <v>2</v>
      </c>
      <c r="C3" s="523"/>
      <c r="D3" s="523"/>
      <c r="E3" s="523"/>
    </row>
    <row r="4" spans="1:5" ht="12.75" customHeight="1">
      <c r="A4" s="4"/>
      <c r="B4" s="524" t="s">
        <v>3</v>
      </c>
      <c r="C4" s="524"/>
      <c r="D4" s="524"/>
      <c r="E4" s="524"/>
    </row>
    <row r="5" spans="1:5" ht="12.75" customHeight="1">
      <c r="A5" s="4"/>
      <c r="B5" s="9"/>
      <c r="C5" s="9"/>
      <c r="D5" s="9"/>
      <c r="E5" s="9"/>
    </row>
    <row r="6" spans="1:5" ht="12.75" customHeight="1">
      <c r="A6" s="4"/>
      <c r="B6" s="525" t="s">
        <v>4</v>
      </c>
      <c r="C6" s="525"/>
      <c r="D6" s="525"/>
      <c r="E6" s="525"/>
    </row>
    <row r="7" spans="1:5" ht="19.5" customHeight="1">
      <c r="A7" s="4"/>
      <c r="B7" s="526" t="s">
        <v>1</v>
      </c>
      <c r="C7" s="526"/>
      <c r="D7" s="526"/>
      <c r="E7" s="526"/>
    </row>
    <row r="8" spans="1:5" ht="12.75" customHeight="1">
      <c r="A8" s="4"/>
      <c r="B8" s="527" t="s">
        <v>5</v>
      </c>
      <c r="C8" s="527"/>
      <c r="D8" s="527"/>
      <c r="E8" s="527"/>
    </row>
    <row r="9" spans="1:5" ht="15.75" customHeight="1">
      <c r="A9" s="4"/>
      <c r="B9" s="524" t="s">
        <v>6</v>
      </c>
      <c r="C9" s="524"/>
      <c r="D9" s="524"/>
      <c r="E9" s="524"/>
    </row>
    <row r="10" spans="1:5" ht="12.75" customHeight="1">
      <c r="A10" s="4"/>
      <c r="B10" s="528"/>
      <c r="C10" s="528"/>
      <c r="D10" s="528"/>
      <c r="E10" s="528"/>
    </row>
    <row r="11" spans="1:5" ht="12.75" customHeight="1">
      <c r="A11" s="529" t="s">
        <v>7</v>
      </c>
      <c r="B11" s="529"/>
      <c r="C11" s="529"/>
      <c r="D11" s="529"/>
      <c r="E11" s="529"/>
    </row>
    <row r="12" spans="1:5" ht="12.75" customHeight="1">
      <c r="A12" s="529" t="s">
        <v>8</v>
      </c>
      <c r="B12" s="529"/>
      <c r="C12" s="529"/>
      <c r="D12" s="529"/>
      <c r="E12" s="529"/>
    </row>
    <row r="13" spans="1:5" ht="12.75" customHeight="1">
      <c r="A13" s="11"/>
      <c r="B13" s="11"/>
      <c r="C13" s="11"/>
      <c r="D13" s="4"/>
      <c r="E13" s="4"/>
    </row>
    <row r="14" spans="1:5" ht="14.25" customHeight="1">
      <c r="A14" s="4"/>
      <c r="B14" s="12"/>
      <c r="C14" s="13"/>
      <c r="D14" s="530" t="s">
        <v>9</v>
      </c>
      <c r="E14" s="530"/>
    </row>
    <row r="15" spans="1:5" ht="14.25" customHeight="1">
      <c r="A15" s="15" t="s">
        <v>10</v>
      </c>
      <c r="B15" s="15" t="s">
        <v>11</v>
      </c>
      <c r="C15" s="15" t="s">
        <v>12</v>
      </c>
      <c r="D15" s="15" t="s">
        <v>13</v>
      </c>
      <c r="E15" s="15" t="s">
        <v>14</v>
      </c>
    </row>
    <row r="16" spans="1:5" ht="30">
      <c r="A16" s="16"/>
      <c r="B16" s="17" t="s">
        <v>15</v>
      </c>
      <c r="C16" s="18">
        <f>C25+C17</f>
        <v>5164.399999999965</v>
      </c>
      <c r="D16" s="18">
        <f>D25+D17</f>
        <v>4198.999999999971</v>
      </c>
      <c r="E16" s="18">
        <f>E25+E17</f>
        <v>4261.899999999965</v>
      </c>
    </row>
    <row r="17" spans="1:5" ht="30">
      <c r="A17" s="19" t="s">
        <v>16</v>
      </c>
      <c r="B17" s="20" t="s">
        <v>17</v>
      </c>
      <c r="C17" s="18">
        <f>C18+C23</f>
        <v>-3000</v>
      </c>
      <c r="D17" s="18">
        <f>D18+D23</f>
        <v>0</v>
      </c>
      <c r="E17" s="18">
        <f>E18+E23+E20</f>
        <v>-3000</v>
      </c>
    </row>
    <row r="18" spans="1:5" ht="27.75" customHeight="1">
      <c r="A18" s="19" t="s">
        <v>18</v>
      </c>
      <c r="B18" s="21" t="s">
        <v>19</v>
      </c>
      <c r="C18" s="18">
        <f>C19</f>
        <v>0</v>
      </c>
      <c r="D18" s="18">
        <f>D19</f>
        <v>0</v>
      </c>
      <c r="E18" s="18">
        <f>E19</f>
        <v>0</v>
      </c>
    </row>
    <row r="19" spans="1:5" ht="40.5" customHeight="1" hidden="1">
      <c r="A19" s="22" t="s">
        <v>20</v>
      </c>
      <c r="B19" s="23" t="s">
        <v>21</v>
      </c>
      <c r="C19" s="18"/>
      <c r="D19" s="24"/>
      <c r="E19" s="24"/>
    </row>
    <row r="20" spans="1:5" ht="45">
      <c r="A20" s="22" t="s">
        <v>22</v>
      </c>
      <c r="B20" s="25" t="s">
        <v>23</v>
      </c>
      <c r="C20" s="18">
        <f>C21</f>
        <v>0</v>
      </c>
      <c r="D20" s="18">
        <f>D21</f>
        <v>0</v>
      </c>
      <c r="E20" s="18">
        <f>E21+E22</f>
        <v>-3000</v>
      </c>
    </row>
    <row r="21" spans="1:5" ht="57" hidden="1">
      <c r="A21" s="22" t="s">
        <v>22</v>
      </c>
      <c r="B21" s="26" t="s">
        <v>24</v>
      </c>
      <c r="C21" s="18"/>
      <c r="D21" s="24"/>
      <c r="E21" s="24"/>
    </row>
    <row r="22" spans="1:5" ht="57">
      <c r="A22" s="22" t="s">
        <v>25</v>
      </c>
      <c r="B22" s="26" t="s">
        <v>26</v>
      </c>
      <c r="C22" s="18"/>
      <c r="D22" s="24"/>
      <c r="E22" s="24">
        <v>-3000</v>
      </c>
    </row>
    <row r="23" spans="1:5" ht="40.5" customHeight="1">
      <c r="A23" s="27" t="s">
        <v>27</v>
      </c>
      <c r="B23" s="17" t="s">
        <v>28</v>
      </c>
      <c r="C23" s="18">
        <f>C24</f>
        <v>-3000</v>
      </c>
      <c r="D23" s="24">
        <f>D24</f>
        <v>0</v>
      </c>
      <c r="E23" s="24">
        <f>E24</f>
        <v>0</v>
      </c>
    </row>
    <row r="24" spans="1:5" ht="40.5" customHeight="1">
      <c r="A24" s="22" t="s">
        <v>29</v>
      </c>
      <c r="B24" s="28" t="s">
        <v>30</v>
      </c>
      <c r="C24" s="18">
        <v>-3000</v>
      </c>
      <c r="D24" s="24"/>
      <c r="E24" s="24"/>
    </row>
    <row r="25" spans="1:5" ht="27.75" customHeight="1">
      <c r="A25" s="27" t="s">
        <v>31</v>
      </c>
      <c r="B25" s="17" t="s">
        <v>32</v>
      </c>
      <c r="C25" s="18">
        <f>C26+C30</f>
        <v>8164.399999999965</v>
      </c>
      <c r="D25" s="18">
        <f>D26+D30</f>
        <v>4198.999999999971</v>
      </c>
      <c r="E25" s="18">
        <f>E26+E30</f>
        <v>7261.899999999965</v>
      </c>
    </row>
    <row r="26" spans="1:5" ht="15.75" customHeight="1">
      <c r="A26" s="22" t="s">
        <v>33</v>
      </c>
      <c r="B26" s="23" t="s">
        <v>34</v>
      </c>
      <c r="C26" s="29">
        <f>C27</f>
        <v>-316623.60000000003</v>
      </c>
      <c r="D26" s="30">
        <f>D27</f>
        <v>-249521.8</v>
      </c>
      <c r="E26" s="30">
        <f>E27</f>
        <v>-249144.19999999998</v>
      </c>
    </row>
    <row r="27" spans="1:5" ht="14.25" customHeight="1">
      <c r="A27" s="22" t="s">
        <v>35</v>
      </c>
      <c r="B27" s="23" t="s">
        <v>36</v>
      </c>
      <c r="C27" s="29">
        <f>C28</f>
        <v>-316623.60000000003</v>
      </c>
      <c r="D27" s="30">
        <f>D28</f>
        <v>-249521.8</v>
      </c>
      <c r="E27" s="30">
        <f>E28</f>
        <v>-249144.19999999998</v>
      </c>
    </row>
    <row r="28" spans="1:5" ht="27.75" customHeight="1">
      <c r="A28" s="22" t="s">
        <v>37</v>
      </c>
      <c r="B28" s="23" t="s">
        <v>38</v>
      </c>
      <c r="C28" s="29">
        <f>C29</f>
        <v>-316623.60000000003</v>
      </c>
      <c r="D28" s="30">
        <f>D29</f>
        <v>-249521.8</v>
      </c>
      <c r="E28" s="30">
        <f>E29</f>
        <v>-249144.19999999998</v>
      </c>
    </row>
    <row r="29" spans="1:5" ht="27.75" customHeight="1">
      <c r="A29" s="22" t="s">
        <v>39</v>
      </c>
      <c r="B29" s="31" t="s">
        <v>40</v>
      </c>
      <c r="C29" s="29">
        <f>'Прил.4'!C16*(-1)-'Прил. 11'!C15-'Прил. 11'!C18</f>
        <v>-316623.60000000003</v>
      </c>
      <c r="D29" s="29">
        <f>'Прил.4'!D16*(-1)-'Прил. 11'!D15</f>
        <v>-249521.8</v>
      </c>
      <c r="E29" s="29">
        <f>'Прил.4'!E16*(-1)-'Прил. 11'!E15</f>
        <v>-249144.19999999998</v>
      </c>
    </row>
    <row r="30" spans="1:5" ht="14.25" customHeight="1">
      <c r="A30" s="22" t="s">
        <v>41</v>
      </c>
      <c r="B30" s="23" t="s">
        <v>42</v>
      </c>
      <c r="C30" s="29">
        <f>C31</f>
        <v>324788</v>
      </c>
      <c r="D30" s="30">
        <f>D31</f>
        <v>253720.79999999996</v>
      </c>
      <c r="E30" s="30">
        <f>E31</f>
        <v>256406.09999999995</v>
      </c>
    </row>
    <row r="31" spans="1:5" ht="14.25" customHeight="1">
      <c r="A31" s="22" t="s">
        <v>43</v>
      </c>
      <c r="B31" s="23" t="s">
        <v>44</v>
      </c>
      <c r="C31" s="29">
        <f>C32</f>
        <v>324788</v>
      </c>
      <c r="D31" s="30">
        <f>D32</f>
        <v>253720.79999999996</v>
      </c>
      <c r="E31" s="30">
        <f>E32</f>
        <v>256406.09999999995</v>
      </c>
    </row>
    <row r="32" spans="1:5" ht="27.75" customHeight="1">
      <c r="A32" s="22" t="s">
        <v>45</v>
      </c>
      <c r="B32" s="23" t="s">
        <v>46</v>
      </c>
      <c r="C32" s="29">
        <f>C33</f>
        <v>324788</v>
      </c>
      <c r="D32" s="30">
        <f>D33</f>
        <v>253720.79999999996</v>
      </c>
      <c r="E32" s="30">
        <f>E33</f>
        <v>256406.09999999995</v>
      </c>
    </row>
    <row r="33" spans="1:5" ht="26.25" customHeight="1">
      <c r="A33" s="22" t="s">
        <v>47</v>
      </c>
      <c r="B33" s="31" t="s">
        <v>48</v>
      </c>
      <c r="C33" s="29">
        <f>'Прил.5.'!E14-C24</f>
        <v>324788</v>
      </c>
      <c r="D33" s="29">
        <f>'Прил.5.'!F14-D24</f>
        <v>253720.79999999996</v>
      </c>
      <c r="E33" s="29">
        <f>'Прил.5.'!G14-E22</f>
        <v>256406.09999999995</v>
      </c>
    </row>
  </sheetData>
  <sheetProtection selectLockedCells="1" selectUnlockedCells="1"/>
  <mergeCells count="12">
    <mergeCell ref="B8:E8"/>
    <mergeCell ref="B9:E9"/>
    <mergeCell ref="B10:E10"/>
    <mergeCell ref="A11:E11"/>
    <mergeCell ref="A12:E12"/>
    <mergeCell ref="D14:E14"/>
    <mergeCell ref="D1:E1"/>
    <mergeCell ref="B2:E2"/>
    <mergeCell ref="B3:E3"/>
    <mergeCell ref="B4:E4"/>
    <mergeCell ref="B6:E6"/>
    <mergeCell ref="B7:E7"/>
  </mergeCells>
  <printOptions/>
  <pageMargins left="0.9270833333333334" right="0.2" top="0.55" bottom="1" header="0.5118110236220472" footer="0.5118110236220472"/>
  <pageSetup horizontalDpi="300" verticalDpi="3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16"/>
  <sheetViews>
    <sheetView zoomScale="85" zoomScaleNormal="85" zoomScalePageLayoutView="0" workbookViewId="0" topLeftCell="A1">
      <selection activeCell="B1" activeCellId="1" sqref="B4:E4 B1"/>
    </sheetView>
  </sheetViews>
  <sheetFormatPr defaultColWidth="9.75390625" defaultRowHeight="12.75"/>
  <cols>
    <col min="1" max="1" width="4.75390625" style="3" customWidth="1"/>
    <col min="2" max="2" width="55.375" style="3" customWidth="1"/>
    <col min="3" max="3" width="12.375" style="3" customWidth="1"/>
    <col min="4" max="4" width="11.375" style="3" customWidth="1"/>
    <col min="5" max="5" width="15.75390625" style="3" customWidth="1"/>
    <col min="6" max="16384" width="9.75390625" style="3" customWidth="1"/>
  </cols>
  <sheetData>
    <row r="1" spans="2:5" ht="15" customHeight="1">
      <c r="B1" s="543" t="s">
        <v>789</v>
      </c>
      <c r="C1" s="543"/>
      <c r="D1" s="543"/>
      <c r="E1" s="543"/>
    </row>
    <row r="2" spans="2:5" ht="14.25" customHeight="1">
      <c r="B2" s="544" t="s">
        <v>790</v>
      </c>
      <c r="C2" s="544"/>
      <c r="D2" s="544"/>
      <c r="E2" s="544"/>
    </row>
    <row r="3" spans="2:5" ht="15.75" customHeight="1">
      <c r="B3" s="544" t="s">
        <v>5</v>
      </c>
      <c r="C3" s="544"/>
      <c r="D3" s="544"/>
      <c r="E3" s="544"/>
    </row>
    <row r="4" spans="2:5" ht="15.75" customHeight="1">
      <c r="B4" s="524" t="s">
        <v>791</v>
      </c>
      <c r="C4" s="524"/>
      <c r="D4" s="524"/>
      <c r="E4" s="524"/>
    </row>
    <row r="5" spans="2:5" ht="14.25" customHeight="1">
      <c r="B5" s="39"/>
      <c r="C5" s="478"/>
      <c r="D5" s="478"/>
      <c r="E5" s="478"/>
    </row>
    <row r="6" spans="2:5" ht="15" customHeight="1">
      <c r="B6" s="559" t="s">
        <v>792</v>
      </c>
      <c r="C6" s="559"/>
      <c r="D6" s="559"/>
      <c r="E6" s="559"/>
    </row>
    <row r="7" spans="2:5" ht="26.25" customHeight="1">
      <c r="B7" s="560" t="s">
        <v>793</v>
      </c>
      <c r="C7" s="560"/>
      <c r="D7" s="560"/>
      <c r="E7" s="560"/>
    </row>
    <row r="8" spans="2:5" ht="15.75" customHeight="1">
      <c r="B8" s="554"/>
      <c r="C8" s="554"/>
      <c r="D8" s="478"/>
      <c r="E8" s="6" t="s">
        <v>293</v>
      </c>
    </row>
    <row r="9" spans="2:5" ht="15.75" customHeight="1">
      <c r="B9" s="534" t="s">
        <v>794</v>
      </c>
      <c r="C9" s="534" t="s">
        <v>9</v>
      </c>
      <c r="D9" s="534"/>
      <c r="E9" s="534"/>
    </row>
    <row r="10" spans="2:5" ht="15" customHeight="1">
      <c r="B10" s="534"/>
      <c r="C10" s="15" t="s">
        <v>12</v>
      </c>
      <c r="D10" s="15" t="s">
        <v>13</v>
      </c>
      <c r="E10" s="15" t="s">
        <v>14</v>
      </c>
    </row>
    <row r="11" spans="2:5" ht="15" customHeight="1">
      <c r="B11" s="15" t="s">
        <v>795</v>
      </c>
      <c r="C11" s="499"/>
      <c r="D11" s="499"/>
      <c r="E11" s="499"/>
    </row>
    <row r="12" spans="2:5" ht="15" customHeight="1">
      <c r="B12" s="500" t="s">
        <v>180</v>
      </c>
      <c r="C12" s="501">
        <f>C13+C14</f>
        <v>32897.1</v>
      </c>
      <c r="D12" s="501">
        <f>D13+D14</f>
        <v>33507</v>
      </c>
      <c r="E12" s="501">
        <f>E13+E14</f>
        <v>34073.6</v>
      </c>
    </row>
    <row r="13" spans="2:5" ht="28.5" customHeight="1">
      <c r="B13" s="142" t="s">
        <v>796</v>
      </c>
      <c r="C13" s="502">
        <v>10897.1</v>
      </c>
      <c r="D13" s="502">
        <v>11507</v>
      </c>
      <c r="E13" s="502">
        <v>12073.6</v>
      </c>
    </row>
    <row r="14" spans="2:5" ht="14.25" customHeight="1">
      <c r="B14" s="142" t="s">
        <v>797</v>
      </c>
      <c r="C14" s="502">
        <v>22000</v>
      </c>
      <c r="D14" s="502">
        <v>22000</v>
      </c>
      <c r="E14" s="502">
        <v>22000</v>
      </c>
    </row>
    <row r="15" spans="2:5" ht="15" customHeight="1">
      <c r="B15" s="500" t="s">
        <v>798</v>
      </c>
      <c r="C15" s="501">
        <f>C16</f>
        <v>32897.1</v>
      </c>
      <c r="D15" s="501">
        <f>D16</f>
        <v>33507</v>
      </c>
      <c r="E15" s="501">
        <f>E16</f>
        <v>34073.6</v>
      </c>
    </row>
    <row r="16" spans="2:5" ht="57" customHeight="1">
      <c r="B16" s="28" t="s">
        <v>799</v>
      </c>
      <c r="C16" s="502">
        <v>32897.1</v>
      </c>
      <c r="D16" s="502">
        <v>33507</v>
      </c>
      <c r="E16" s="502">
        <v>34073.6</v>
      </c>
    </row>
  </sheetData>
  <sheetProtection selectLockedCells="1" selectUnlockedCells="1"/>
  <mergeCells count="9">
    <mergeCell ref="B8:C8"/>
    <mergeCell ref="B9:B10"/>
    <mergeCell ref="C9:E9"/>
    <mergeCell ref="B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zoomScale="85" zoomScaleNormal="85" zoomScalePageLayoutView="0" workbookViewId="0" topLeftCell="A1">
      <selection activeCell="E2" activeCellId="1" sqref="B4:E4 E2"/>
    </sheetView>
  </sheetViews>
  <sheetFormatPr defaultColWidth="7.75390625" defaultRowHeight="12.75"/>
  <cols>
    <col min="1" max="1" width="5.375" style="3" customWidth="1"/>
    <col min="2" max="2" width="62.375" style="3" customWidth="1"/>
    <col min="3" max="3" width="13.75390625" style="489" customWidth="1"/>
    <col min="4" max="4" width="10.375" style="489" customWidth="1"/>
    <col min="5" max="5" width="11.375" style="489" customWidth="1"/>
    <col min="6" max="16384" width="7.75390625" style="3" customWidth="1"/>
  </cols>
  <sheetData>
    <row r="1" spans="2:8" ht="12.75" customHeight="1">
      <c r="B1" s="478"/>
      <c r="C1" s="503"/>
      <c r="D1" s="503"/>
      <c r="E1" s="71" t="s">
        <v>800</v>
      </c>
      <c r="F1" s="504"/>
      <c r="G1" s="504"/>
      <c r="H1" s="504"/>
    </row>
    <row r="2" spans="2:8" ht="12.75" customHeight="1">
      <c r="B2" s="478"/>
      <c r="C2" s="505"/>
      <c r="D2" s="505"/>
      <c r="E2" s="506" t="s">
        <v>790</v>
      </c>
      <c r="F2" s="507"/>
      <c r="G2" s="507"/>
      <c r="H2" s="507"/>
    </row>
    <row r="3" spans="2:8" ht="12.75" customHeight="1">
      <c r="B3" s="478"/>
      <c r="C3" s="505"/>
      <c r="D3" s="505"/>
      <c r="E3" s="506" t="s">
        <v>5</v>
      </c>
      <c r="F3" s="507"/>
      <c r="G3" s="507"/>
      <c r="H3" s="507"/>
    </row>
    <row r="4" spans="2:5" ht="12.75" customHeight="1">
      <c r="B4" s="524" t="s">
        <v>774</v>
      </c>
      <c r="C4" s="524"/>
      <c r="D4" s="524"/>
      <c r="E4" s="524"/>
    </row>
    <row r="5" spans="2:5" ht="12.75" customHeight="1">
      <c r="B5" s="39"/>
      <c r="C5" s="67"/>
      <c r="D5" s="67"/>
      <c r="E5" s="67"/>
    </row>
    <row r="6" spans="2:8" ht="12.75" customHeight="1">
      <c r="B6" s="561" t="s">
        <v>801</v>
      </c>
      <c r="C6" s="561"/>
      <c r="D6" s="561"/>
      <c r="E6" s="561"/>
      <c r="F6" s="491"/>
      <c r="G6" s="491"/>
      <c r="H6" s="491"/>
    </row>
    <row r="7" spans="2:8" ht="15.75" customHeight="1">
      <c r="B7" s="561"/>
      <c r="C7" s="561"/>
      <c r="D7" s="561"/>
      <c r="E7" s="561"/>
      <c r="F7" s="491"/>
      <c r="G7" s="491"/>
      <c r="H7" s="491"/>
    </row>
    <row r="8" spans="2:8" ht="14.25" customHeight="1">
      <c r="B8" s="561"/>
      <c r="C8" s="561"/>
      <c r="D8" s="561"/>
      <c r="E8" s="561"/>
      <c r="F8" s="508"/>
      <c r="G8" s="508"/>
      <c r="H8" s="508"/>
    </row>
    <row r="9" spans="2:5" ht="12.75" customHeight="1">
      <c r="B9" s="559"/>
      <c r="C9" s="559"/>
      <c r="D9" s="67"/>
      <c r="E9" s="67"/>
    </row>
    <row r="10" spans="2:5" ht="12.75" customHeight="1">
      <c r="B10" s="554"/>
      <c r="C10" s="554"/>
      <c r="D10" s="67"/>
      <c r="E10" s="6" t="s">
        <v>293</v>
      </c>
    </row>
    <row r="11" spans="2:5" ht="46.5" customHeight="1">
      <c r="B11" s="534" t="s">
        <v>802</v>
      </c>
      <c r="C11" s="534" t="s">
        <v>9</v>
      </c>
      <c r="D11" s="534"/>
      <c r="E11" s="534"/>
    </row>
    <row r="12" spans="2:5" ht="15.75" customHeight="1">
      <c r="B12" s="534"/>
      <c r="C12" s="15" t="s">
        <v>12</v>
      </c>
      <c r="D12" s="14" t="s">
        <v>13</v>
      </c>
      <c r="E12" s="14" t="s">
        <v>14</v>
      </c>
    </row>
    <row r="13" spans="2:5" ht="15.75" customHeight="1">
      <c r="B13" s="509" t="s">
        <v>803</v>
      </c>
      <c r="C13" s="29">
        <f>C14</f>
        <v>-3000</v>
      </c>
      <c r="D13" s="29">
        <f>D14</f>
        <v>0</v>
      </c>
      <c r="E13" s="29">
        <f>E14</f>
        <v>3000</v>
      </c>
    </row>
    <row r="14" spans="2:5" ht="27.75" customHeight="1">
      <c r="B14" s="510" t="s">
        <v>804</v>
      </c>
      <c r="C14" s="29">
        <f>C15+C16</f>
        <v>-3000</v>
      </c>
      <c r="D14" s="29">
        <f>D15+D19</f>
        <v>0</v>
      </c>
      <c r="E14" s="29">
        <f>E15-E19</f>
        <v>3000</v>
      </c>
    </row>
    <row r="15" spans="2:5" ht="27.75" customHeight="1">
      <c r="B15" s="23" t="s">
        <v>21</v>
      </c>
      <c r="C15" s="29"/>
      <c r="D15" s="29"/>
      <c r="E15" s="29"/>
    </row>
    <row r="16" spans="2:5" ht="27.75" customHeight="1">
      <c r="B16" s="511" t="s">
        <v>805</v>
      </c>
      <c r="C16" s="29">
        <v>-3000</v>
      </c>
      <c r="D16" s="29"/>
      <c r="E16" s="29"/>
    </row>
    <row r="17" spans="2:5" ht="27.75" customHeight="1">
      <c r="B17" s="25" t="s">
        <v>23</v>
      </c>
      <c r="C17" s="29">
        <f>C18</f>
        <v>0</v>
      </c>
      <c r="D17" s="29">
        <f>D18</f>
        <v>0</v>
      </c>
      <c r="E17" s="29">
        <f>E18+E19</f>
        <v>-3000</v>
      </c>
    </row>
    <row r="18" spans="2:5" ht="42.75">
      <c r="B18" s="26" t="s">
        <v>24</v>
      </c>
      <c r="C18" s="29"/>
      <c r="D18" s="29"/>
      <c r="E18" s="29"/>
    </row>
    <row r="19" spans="2:5" s="488" customFormat="1" ht="27.75" customHeight="1">
      <c r="B19" s="23" t="s">
        <v>805</v>
      </c>
      <c r="C19" s="29"/>
      <c r="D19" s="29"/>
      <c r="E19" s="512">
        <v>-3000</v>
      </c>
    </row>
  </sheetData>
  <sheetProtection selectLockedCells="1" selectUnlockedCells="1"/>
  <mergeCells count="6">
    <mergeCell ref="B4:E4"/>
    <mergeCell ref="B6:E8"/>
    <mergeCell ref="B9:C9"/>
    <mergeCell ref="B10:C10"/>
    <mergeCell ref="B11:B12"/>
    <mergeCell ref="C11:E11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23"/>
  <sheetViews>
    <sheetView zoomScale="85" zoomScaleNormal="85" zoomScalePageLayoutView="0" workbookViewId="0" topLeftCell="A1">
      <selection activeCell="B4" sqref="B4:E4"/>
    </sheetView>
  </sheetViews>
  <sheetFormatPr defaultColWidth="6.75390625" defaultRowHeight="12.75"/>
  <cols>
    <col min="1" max="1" width="4.375" style="3" customWidth="1"/>
    <col min="2" max="2" width="61.375" style="3" customWidth="1"/>
    <col min="3" max="3" width="14.75390625" style="489" customWidth="1"/>
    <col min="4" max="4" width="11.375" style="489" customWidth="1"/>
    <col min="5" max="5" width="14.75390625" style="489" customWidth="1"/>
    <col min="6" max="16384" width="6.75390625" style="3" customWidth="1"/>
  </cols>
  <sheetData>
    <row r="1" spans="2:11" ht="12.75" customHeight="1">
      <c r="B1" s="525" t="s">
        <v>806</v>
      </c>
      <c r="C1" s="525"/>
      <c r="D1" s="525"/>
      <c r="E1" s="525"/>
      <c r="F1" s="10"/>
      <c r="G1" s="10"/>
      <c r="H1" s="10"/>
      <c r="I1" s="10"/>
      <c r="J1" s="10"/>
      <c r="K1" s="10"/>
    </row>
    <row r="2" spans="2:11" ht="12.75" customHeight="1">
      <c r="B2" s="523" t="s">
        <v>1</v>
      </c>
      <c r="C2" s="523"/>
      <c r="D2" s="523"/>
      <c r="E2" s="523"/>
      <c r="F2" s="8"/>
      <c r="G2" s="8"/>
      <c r="H2" s="8"/>
      <c r="I2" s="8"/>
      <c r="J2" s="8"/>
      <c r="K2" s="8"/>
    </row>
    <row r="3" spans="2:11" ht="12.75" customHeight="1">
      <c r="B3" s="523" t="s">
        <v>2</v>
      </c>
      <c r="C3" s="523"/>
      <c r="D3" s="523"/>
      <c r="E3" s="523"/>
      <c r="F3" s="8"/>
      <c r="G3" s="8"/>
      <c r="H3" s="8"/>
      <c r="I3" s="8"/>
      <c r="J3" s="8"/>
      <c r="K3" s="8"/>
    </row>
    <row r="4" spans="2:11" ht="12.75" customHeight="1">
      <c r="B4" s="524" t="s">
        <v>3</v>
      </c>
      <c r="C4" s="524"/>
      <c r="D4" s="524"/>
      <c r="E4" s="524"/>
      <c r="F4" s="9"/>
      <c r="G4" s="9"/>
      <c r="H4" s="9"/>
      <c r="I4" s="9"/>
      <c r="J4" s="9"/>
      <c r="K4" s="9"/>
    </row>
    <row r="5" spans="2:5" ht="12.75" customHeight="1">
      <c r="B5" s="478"/>
      <c r="C5" s="167"/>
      <c r="D5" s="167"/>
      <c r="E5" s="167"/>
    </row>
    <row r="6" spans="2:5" ht="12.75" customHeight="1">
      <c r="B6" s="478"/>
      <c r="C6" s="546" t="s">
        <v>807</v>
      </c>
      <c r="D6" s="546"/>
      <c r="E6" s="546"/>
    </row>
    <row r="7" spans="2:5" ht="12.75" customHeight="1">
      <c r="B7" s="524" t="s">
        <v>50</v>
      </c>
      <c r="C7" s="524"/>
      <c r="D7" s="524"/>
      <c r="E7" s="524"/>
    </row>
    <row r="8" spans="2:5" ht="12.75" customHeight="1">
      <c r="B8" s="524" t="s">
        <v>5</v>
      </c>
      <c r="C8" s="524"/>
      <c r="D8" s="524"/>
      <c r="E8" s="524"/>
    </row>
    <row r="9" spans="2:11" ht="12.75" customHeight="1">
      <c r="B9" s="524" t="s">
        <v>6</v>
      </c>
      <c r="C9" s="524"/>
      <c r="D9" s="524"/>
      <c r="E9" s="524"/>
      <c r="F9" s="9"/>
      <c r="G9" s="9"/>
      <c r="H9" s="9"/>
      <c r="I9" s="9"/>
      <c r="J9" s="9"/>
      <c r="K9" s="9"/>
    </row>
    <row r="10" spans="2:5" ht="12.75" customHeight="1">
      <c r="B10" s="39"/>
      <c r="C10" s="67"/>
      <c r="D10" s="67"/>
      <c r="E10" s="67"/>
    </row>
    <row r="11" spans="2:5" ht="12.75" customHeight="1">
      <c r="B11" s="529" t="s">
        <v>808</v>
      </c>
      <c r="C11" s="529"/>
      <c r="D11" s="529"/>
      <c r="E11" s="529"/>
    </row>
    <row r="12" spans="2:5" ht="12.75" customHeight="1">
      <c r="B12" s="529" t="s">
        <v>776</v>
      </c>
      <c r="C12" s="529"/>
      <c r="D12" s="529"/>
      <c r="E12" s="529"/>
    </row>
    <row r="13" spans="2:5" ht="12.75" customHeight="1">
      <c r="B13" s="554"/>
      <c r="C13" s="554"/>
      <c r="D13" s="67"/>
      <c r="E13" s="6" t="s">
        <v>293</v>
      </c>
    </row>
    <row r="14" spans="2:5" ht="46.5" customHeight="1">
      <c r="B14" s="15" t="s">
        <v>294</v>
      </c>
      <c r="C14" s="513" t="s">
        <v>12</v>
      </c>
      <c r="D14" s="513" t="s">
        <v>13</v>
      </c>
      <c r="E14" s="513" t="s">
        <v>14</v>
      </c>
    </row>
    <row r="15" spans="2:5" ht="14.25" customHeight="1">
      <c r="B15" s="514" t="s">
        <v>777</v>
      </c>
      <c r="C15" s="29">
        <v>631.9</v>
      </c>
      <c r="D15" s="29"/>
      <c r="E15" s="29"/>
    </row>
    <row r="16" spans="2:5" ht="14.25" customHeight="1">
      <c r="B16" s="514" t="s">
        <v>778</v>
      </c>
      <c r="C16" s="29"/>
      <c r="D16" s="29"/>
      <c r="E16" s="29"/>
    </row>
    <row r="17" spans="2:5" ht="14.25" customHeight="1">
      <c r="B17" s="514" t="s">
        <v>779</v>
      </c>
      <c r="C17" s="29"/>
      <c r="D17" s="29"/>
      <c r="E17" s="29"/>
    </row>
    <row r="18" spans="2:5" ht="14.25" customHeight="1">
      <c r="B18" s="515" t="s">
        <v>780</v>
      </c>
      <c r="C18" s="29">
        <v>710.2</v>
      </c>
      <c r="D18" s="29"/>
      <c r="E18" s="29"/>
    </row>
    <row r="19" spans="2:5" ht="14.25" customHeight="1">
      <c r="B19" s="514" t="s">
        <v>781</v>
      </c>
      <c r="C19" s="29">
        <v>299.9</v>
      </c>
      <c r="D19" s="29"/>
      <c r="E19" s="29"/>
    </row>
    <row r="20" spans="2:5" ht="14.25" customHeight="1">
      <c r="B20" s="514" t="s">
        <v>782</v>
      </c>
      <c r="C20" s="29"/>
      <c r="D20" s="29"/>
      <c r="E20" s="29"/>
    </row>
    <row r="21" spans="2:5" ht="15.75" customHeight="1">
      <c r="B21" s="514" t="s">
        <v>783</v>
      </c>
      <c r="C21" s="29"/>
      <c r="D21" s="29"/>
      <c r="E21" s="29"/>
    </row>
    <row r="22" spans="2:5" ht="15.75" customHeight="1">
      <c r="B22" s="514" t="s">
        <v>809</v>
      </c>
      <c r="C22" s="29">
        <v>358</v>
      </c>
      <c r="D22" s="29"/>
      <c r="E22" s="29"/>
    </row>
    <row r="23" spans="2:5" s="488" customFormat="1" ht="12.75" customHeight="1">
      <c r="B23" s="516" t="s">
        <v>784</v>
      </c>
      <c r="C23" s="18">
        <f>C15+C16+C17+C18+C19+C20+C21+C22</f>
        <v>2000</v>
      </c>
      <c r="D23" s="18">
        <f>SUM(D15:D22)</f>
        <v>0</v>
      </c>
      <c r="E23" s="18">
        <f>SUM(E15:E22)</f>
        <v>0</v>
      </c>
    </row>
  </sheetData>
  <sheetProtection selectLockedCells="1" selectUnlockedCells="1"/>
  <mergeCells count="11">
    <mergeCell ref="B8:E8"/>
    <mergeCell ref="B9:E9"/>
    <mergeCell ref="B11:E11"/>
    <mergeCell ref="B12:E12"/>
    <mergeCell ref="B13:C13"/>
    <mergeCell ref="B1:E1"/>
    <mergeCell ref="B2:E2"/>
    <mergeCell ref="B3:E3"/>
    <mergeCell ref="B4:E4"/>
    <mergeCell ref="C6:E6"/>
    <mergeCell ref="B7:E7"/>
  </mergeCells>
  <printOptions/>
  <pageMargins left="0.7875" right="0.7875" top="1.0527777777777778" bottom="1.0527777777777778" header="0.7875" footer="0.7875"/>
  <pageSetup horizontalDpi="300" verticalDpi="300" orientation="portrait" paperSize="9" scale="81" r:id="rId1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H39"/>
  <sheetViews>
    <sheetView tabSelected="1" zoomScale="85" zoomScaleNormal="85" zoomScalePageLayoutView="0" workbookViewId="0" topLeftCell="A1">
      <selection activeCell="G16" sqref="G16"/>
    </sheetView>
  </sheetViews>
  <sheetFormatPr defaultColWidth="6.75390625" defaultRowHeight="12.75"/>
  <cols>
    <col min="1" max="1" width="4.375" style="3" customWidth="1"/>
    <col min="2" max="2" width="61.375" style="3" customWidth="1"/>
    <col min="3" max="3" width="14.75390625" style="517" customWidth="1"/>
    <col min="4" max="4" width="11.375" style="517" customWidth="1"/>
    <col min="5" max="5" width="14.75390625" style="517" customWidth="1"/>
    <col min="6" max="16384" width="6.75390625" style="3" customWidth="1"/>
  </cols>
  <sheetData>
    <row r="1" spans="2:5" ht="12.75" customHeight="1">
      <c r="B1" s="525" t="s">
        <v>810</v>
      </c>
      <c r="C1" s="525"/>
      <c r="D1" s="525"/>
      <c r="E1" s="525"/>
    </row>
    <row r="2" spans="2:5" ht="12.75" customHeight="1">
      <c r="B2" s="523" t="s">
        <v>1</v>
      </c>
      <c r="C2" s="523"/>
      <c r="D2" s="523"/>
      <c r="E2" s="523"/>
    </row>
    <row r="3" spans="2:5" ht="12.75" customHeight="1">
      <c r="B3" s="523" t="s">
        <v>2</v>
      </c>
      <c r="C3" s="523"/>
      <c r="D3" s="523"/>
      <c r="E3" s="523"/>
    </row>
    <row r="4" spans="2:5" ht="12.75" customHeight="1">
      <c r="B4" s="524" t="s">
        <v>3</v>
      </c>
      <c r="C4" s="524"/>
      <c r="D4" s="524"/>
      <c r="E4" s="524"/>
    </row>
    <row r="5" spans="2:5" ht="12.75" customHeight="1">
      <c r="B5" s="7"/>
      <c r="C5" s="7"/>
      <c r="D5" s="7"/>
      <c r="E5" s="7"/>
    </row>
    <row r="6" spans="2:5" ht="12.75" customHeight="1">
      <c r="B6" s="522" t="s">
        <v>811</v>
      </c>
      <c r="C6" s="522"/>
      <c r="D6" s="522"/>
      <c r="E6" s="522"/>
    </row>
    <row r="7" spans="2:5" ht="12.75" customHeight="1">
      <c r="B7" s="524" t="s">
        <v>50</v>
      </c>
      <c r="C7" s="524"/>
      <c r="D7" s="524"/>
      <c r="E7" s="524"/>
    </row>
    <row r="8" spans="2:5" ht="12.75" customHeight="1">
      <c r="B8" s="524" t="s">
        <v>5</v>
      </c>
      <c r="C8" s="524"/>
      <c r="D8" s="524"/>
      <c r="E8" s="524"/>
    </row>
    <row r="9" spans="2:8" ht="12.75" customHeight="1">
      <c r="B9" s="524" t="s">
        <v>6</v>
      </c>
      <c r="C9" s="524"/>
      <c r="D9" s="524"/>
      <c r="E9" s="524"/>
      <c r="F9" s="518"/>
      <c r="G9" s="518"/>
      <c r="H9" s="518"/>
    </row>
    <row r="10" spans="2:5" ht="12.75" customHeight="1">
      <c r="B10" s="39"/>
      <c r="C10" s="519"/>
      <c r="D10" s="519"/>
      <c r="E10" s="519"/>
    </row>
    <row r="11" spans="2:5" ht="12.75" customHeight="1">
      <c r="B11" s="562" t="s">
        <v>812</v>
      </c>
      <c r="C11" s="562"/>
      <c r="D11" s="562" t="s">
        <v>812</v>
      </c>
      <c r="E11" s="562"/>
    </row>
    <row r="12" spans="2:5" ht="12.75" customHeight="1">
      <c r="B12" s="529" t="s">
        <v>813</v>
      </c>
      <c r="C12" s="529"/>
      <c r="D12" s="529"/>
      <c r="E12" s="529"/>
    </row>
    <row r="13" spans="2:5" ht="12.75" customHeight="1">
      <c r="B13" s="554"/>
      <c r="C13" s="554"/>
      <c r="D13" s="519"/>
      <c r="E13" s="479" t="s">
        <v>293</v>
      </c>
    </row>
    <row r="14" spans="2:5" ht="46.5" customHeight="1">
      <c r="B14" s="15" t="s">
        <v>294</v>
      </c>
      <c r="C14" s="513" t="s">
        <v>12</v>
      </c>
      <c r="D14" s="513" t="s">
        <v>13</v>
      </c>
      <c r="E14" s="513" t="s">
        <v>14</v>
      </c>
    </row>
    <row r="15" spans="2:5" ht="14.25" customHeight="1">
      <c r="B15" s="514" t="s">
        <v>777</v>
      </c>
      <c r="C15" s="502"/>
      <c r="D15" s="502"/>
      <c r="E15" s="502"/>
    </row>
    <row r="16" spans="2:5" ht="14.25" customHeight="1">
      <c r="B16" s="514" t="s">
        <v>778</v>
      </c>
      <c r="C16" s="502"/>
      <c r="D16" s="502"/>
      <c r="E16" s="502"/>
    </row>
    <row r="17" spans="2:5" ht="14.25" customHeight="1">
      <c r="B17" s="514" t="s">
        <v>779</v>
      </c>
      <c r="C17" s="502">
        <v>209</v>
      </c>
      <c r="D17" s="502"/>
      <c r="E17" s="502"/>
    </row>
    <row r="18" spans="2:5" ht="14.25" customHeight="1">
      <c r="B18" s="515" t="s">
        <v>780</v>
      </c>
      <c r="C18" s="502"/>
      <c r="D18" s="502"/>
      <c r="E18" s="502"/>
    </row>
    <row r="19" spans="2:5" ht="14.25" customHeight="1">
      <c r="B19" s="514" t="s">
        <v>781</v>
      </c>
      <c r="C19" s="502"/>
      <c r="D19" s="502"/>
      <c r="E19" s="502"/>
    </row>
    <row r="20" spans="2:5" ht="14.25" customHeight="1">
      <c r="B20" s="514" t="s">
        <v>782</v>
      </c>
      <c r="C20" s="502"/>
      <c r="D20" s="502"/>
      <c r="E20" s="502"/>
    </row>
    <row r="21" spans="2:5" ht="15.75" customHeight="1">
      <c r="B21" s="514" t="s">
        <v>783</v>
      </c>
      <c r="C21" s="502">
        <v>980.9</v>
      </c>
      <c r="D21" s="502"/>
      <c r="E21" s="502"/>
    </row>
    <row r="22" spans="2:5" ht="15.75" customHeight="1">
      <c r="B22" s="514" t="s">
        <v>809</v>
      </c>
      <c r="C22" s="502">
        <v>510.1</v>
      </c>
      <c r="D22" s="502"/>
      <c r="E22" s="502"/>
    </row>
    <row r="23" spans="2:5" s="488" customFormat="1" ht="12.75" customHeight="1">
      <c r="B23" s="516" t="s">
        <v>784</v>
      </c>
      <c r="C23" s="18">
        <f>SUM(C15:C22)</f>
        <v>1700</v>
      </c>
      <c r="D23" s="24">
        <f>SUM(D15:D22)</f>
        <v>0</v>
      </c>
      <c r="E23" s="24">
        <f>SUM(E15:E22)</f>
        <v>0</v>
      </c>
    </row>
    <row r="25" spans="2:5" ht="12.75" customHeight="1">
      <c r="B25" s="562" t="s">
        <v>812</v>
      </c>
      <c r="C25" s="562"/>
      <c r="D25" s="562" t="s">
        <v>812</v>
      </c>
      <c r="E25" s="562"/>
    </row>
    <row r="26" spans="2:5" ht="12.75" customHeight="1">
      <c r="B26" s="529" t="s">
        <v>814</v>
      </c>
      <c r="C26" s="529"/>
      <c r="D26" s="529"/>
      <c r="E26" s="529"/>
    </row>
    <row r="27" spans="2:5" ht="12.75" customHeight="1">
      <c r="B27" s="554"/>
      <c r="C27" s="554"/>
      <c r="D27" s="519"/>
      <c r="E27" s="479" t="s">
        <v>293</v>
      </c>
    </row>
    <row r="28" spans="2:5" ht="12.75" customHeight="1">
      <c r="B28" s="15" t="s">
        <v>294</v>
      </c>
      <c r="C28" s="513" t="s">
        <v>12</v>
      </c>
      <c r="D28" s="513" t="s">
        <v>13</v>
      </c>
      <c r="E28" s="513" t="s">
        <v>14</v>
      </c>
    </row>
    <row r="29" spans="2:5" ht="12.75" customHeight="1">
      <c r="B29" s="514" t="s">
        <v>777</v>
      </c>
      <c r="C29" s="502"/>
      <c r="D29" s="502"/>
      <c r="E29" s="502"/>
    </row>
    <row r="30" spans="2:5" ht="12.75" customHeight="1">
      <c r="B30" s="514" t="s">
        <v>778</v>
      </c>
      <c r="C30" s="502"/>
      <c r="D30" s="502"/>
      <c r="E30" s="502"/>
    </row>
    <row r="31" spans="2:5" ht="12.75" customHeight="1">
      <c r="B31" s="514" t="s">
        <v>779</v>
      </c>
      <c r="C31" s="502"/>
      <c r="D31" s="502"/>
      <c r="E31" s="502"/>
    </row>
    <row r="32" spans="2:5" ht="12.75" customHeight="1">
      <c r="B32" s="515" t="s">
        <v>780</v>
      </c>
      <c r="C32" s="502"/>
      <c r="D32" s="502"/>
      <c r="E32" s="502"/>
    </row>
    <row r="33" spans="2:5" ht="12.75" customHeight="1">
      <c r="B33" s="514" t="s">
        <v>781</v>
      </c>
      <c r="C33" s="502"/>
      <c r="D33" s="502"/>
      <c r="E33" s="502"/>
    </row>
    <row r="34" spans="2:5" ht="12.75" customHeight="1">
      <c r="B34" s="514" t="s">
        <v>782</v>
      </c>
      <c r="C34" s="502"/>
      <c r="D34" s="502"/>
      <c r="E34" s="502"/>
    </row>
    <row r="35" spans="2:5" ht="12.75" customHeight="1">
      <c r="B35" s="514" t="s">
        <v>783</v>
      </c>
      <c r="C35" s="502"/>
      <c r="D35" s="502"/>
      <c r="E35" s="502"/>
    </row>
    <row r="36" spans="2:5" ht="12.75" customHeight="1">
      <c r="B36" s="514" t="s">
        <v>809</v>
      </c>
      <c r="C36" s="502"/>
      <c r="D36" s="502"/>
      <c r="E36" s="502"/>
    </row>
    <row r="37" spans="2:5" ht="12.75" customHeight="1">
      <c r="B37" s="516" t="s">
        <v>784</v>
      </c>
      <c r="C37" s="18">
        <f>SUM(C29:C36)</f>
        <v>0</v>
      </c>
      <c r="D37" s="24">
        <f>SUM(D29:D36)</f>
        <v>0</v>
      </c>
      <c r="E37" s="24">
        <f>SUM(E29:E36)</f>
        <v>0</v>
      </c>
    </row>
    <row r="38" spans="2:5" ht="12.75" customHeight="1">
      <c r="B38" s="478"/>
      <c r="C38" s="519"/>
      <c r="D38" s="519"/>
      <c r="E38" s="519"/>
    </row>
    <row r="39" spans="2:5" ht="12.75" customHeight="1">
      <c r="B39" s="520"/>
      <c r="C39" s="521"/>
      <c r="D39" s="521"/>
      <c r="E39" s="521"/>
    </row>
  </sheetData>
  <sheetProtection selectLockedCells="1" selectUnlockedCells="1"/>
  <mergeCells count="14">
    <mergeCell ref="B26:E26"/>
    <mergeCell ref="B27:C27"/>
    <mergeCell ref="B8:E8"/>
    <mergeCell ref="B9:E9"/>
    <mergeCell ref="B11:E11"/>
    <mergeCell ref="B12:E12"/>
    <mergeCell ref="B13:C13"/>
    <mergeCell ref="B25:E25"/>
    <mergeCell ref="B1:E1"/>
    <mergeCell ref="B2:E2"/>
    <mergeCell ref="B3:E3"/>
    <mergeCell ref="B4:E4"/>
    <mergeCell ref="B6:E6"/>
    <mergeCell ref="B7:E7"/>
  </mergeCells>
  <printOptions/>
  <pageMargins left="0.7875" right="0.7875" top="1.0527777777777778" bottom="1.0527777777777778" header="0.7875" footer="0.7875"/>
  <pageSetup horizontalDpi="300" verticalDpi="300" orientation="portrait" paperSize="9" scale="81" r:id="rId1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44"/>
  <sheetViews>
    <sheetView zoomScale="85" zoomScaleNormal="85" zoomScalePageLayoutView="0" workbookViewId="0" topLeftCell="A1">
      <selection activeCell="B6" activeCellId="1" sqref="B4:E4 B6"/>
    </sheetView>
  </sheetViews>
  <sheetFormatPr defaultColWidth="8.375" defaultRowHeight="12.75"/>
  <cols>
    <col min="1" max="1" width="8.375" style="32" customWidth="1"/>
    <col min="2" max="2" width="24.375" style="33" customWidth="1"/>
    <col min="3" max="3" width="59.125" style="34" customWidth="1"/>
    <col min="4" max="4" width="16.125" style="33" customWidth="1"/>
    <col min="5" max="64" width="8.375" style="32" customWidth="1"/>
  </cols>
  <sheetData>
    <row r="1" spans="1:4" ht="12.75" customHeight="1">
      <c r="A1" s="35"/>
      <c r="B1" s="36"/>
      <c r="C1" s="37"/>
      <c r="D1" s="36"/>
    </row>
    <row r="2" spans="1:5" ht="12.75" customHeight="1">
      <c r="A2" s="35"/>
      <c r="B2" s="36"/>
      <c r="C2" s="531" t="s">
        <v>49</v>
      </c>
      <c r="D2" s="531"/>
      <c r="E2" s="531"/>
    </row>
    <row r="3" spans="1:64" ht="12.75" customHeight="1">
      <c r="A3"/>
      <c r="B3" s="524" t="s">
        <v>50</v>
      </c>
      <c r="C3" s="524"/>
      <c r="D3" s="524"/>
      <c r="E3" s="524"/>
      <c r="F3"/>
      <c r="G3"/>
      <c r="H3"/>
      <c r="I3" s="38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ht="12.75" customHeight="1">
      <c r="A4"/>
      <c r="B4" s="524" t="s">
        <v>5</v>
      </c>
      <c r="C4" s="524"/>
      <c r="D4" s="524"/>
      <c r="E4" s="524"/>
      <c r="F4"/>
      <c r="G4"/>
      <c r="H4"/>
      <c r="I4" s="3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5.75" customHeight="1">
      <c r="A5"/>
      <c r="B5" s="532" t="s">
        <v>51</v>
      </c>
      <c r="C5" s="532"/>
      <c r="D5" s="532"/>
      <c r="E5" s="532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4" ht="12.75" customHeight="1">
      <c r="A6" s="35"/>
      <c r="B6" s="36"/>
      <c r="C6" s="39"/>
      <c r="D6" s="36"/>
    </row>
    <row r="7" spans="1:4" ht="12.75" customHeight="1">
      <c r="A7" s="35"/>
      <c r="B7" s="529" t="s">
        <v>52</v>
      </c>
      <c r="C7" s="529"/>
      <c r="D7" s="529"/>
    </row>
    <row r="8" spans="1:4" ht="12.75" customHeight="1">
      <c r="A8" s="35"/>
      <c r="B8" s="529" t="s">
        <v>53</v>
      </c>
      <c r="C8" s="529"/>
      <c r="D8" s="529"/>
    </row>
    <row r="9" spans="1:4" ht="12.75" customHeight="1">
      <c r="A9" s="35"/>
      <c r="B9" s="529" t="s">
        <v>54</v>
      </c>
      <c r="C9" s="529"/>
      <c r="D9" s="529"/>
    </row>
    <row r="10" spans="1:4" ht="12.75" customHeight="1">
      <c r="A10" s="35"/>
      <c r="B10" s="40"/>
      <c r="C10" s="41"/>
      <c r="D10" s="40"/>
    </row>
    <row r="11" spans="1:4" ht="89.25" customHeight="1">
      <c r="A11" s="35"/>
      <c r="B11" s="42" t="s">
        <v>55</v>
      </c>
      <c r="C11" s="43" t="s">
        <v>56</v>
      </c>
      <c r="D11" s="42" t="s">
        <v>57</v>
      </c>
    </row>
    <row r="12" spans="1:4" ht="40.5" customHeight="1">
      <c r="A12" s="35"/>
      <c r="B12" s="13" t="s">
        <v>58</v>
      </c>
      <c r="C12" s="23" t="s">
        <v>59</v>
      </c>
      <c r="D12" s="42"/>
    </row>
    <row r="13" spans="1:4" ht="54" customHeight="1">
      <c r="A13" s="35"/>
      <c r="B13" s="42" t="s">
        <v>60</v>
      </c>
      <c r="C13" s="44" t="s">
        <v>61</v>
      </c>
      <c r="D13" s="42">
        <v>100</v>
      </c>
    </row>
    <row r="14" spans="1:4" ht="27.75" customHeight="1">
      <c r="A14" s="35"/>
      <c r="B14" s="42" t="s">
        <v>62</v>
      </c>
      <c r="C14" s="23" t="s">
        <v>63</v>
      </c>
      <c r="D14" s="42">
        <v>100</v>
      </c>
    </row>
    <row r="15" spans="1:4" ht="27.75" customHeight="1">
      <c r="A15" s="35"/>
      <c r="B15" s="42" t="s">
        <v>64</v>
      </c>
      <c r="C15" s="23" t="s">
        <v>65</v>
      </c>
      <c r="D15" s="42"/>
    </row>
    <row r="16" spans="1:4" ht="40.5" customHeight="1">
      <c r="A16" s="35"/>
      <c r="B16" s="42" t="s">
        <v>66</v>
      </c>
      <c r="C16" s="23" t="s">
        <v>67</v>
      </c>
      <c r="D16" s="42">
        <v>100</v>
      </c>
    </row>
    <row r="17" spans="1:4" ht="27.75" customHeight="1">
      <c r="A17" s="35"/>
      <c r="B17" s="42" t="s">
        <v>68</v>
      </c>
      <c r="C17" s="23" t="s">
        <v>69</v>
      </c>
      <c r="D17" s="42">
        <v>100</v>
      </c>
    </row>
    <row r="18" spans="1:4" ht="21.75" customHeight="1">
      <c r="A18" s="35"/>
      <c r="B18" s="42" t="s">
        <v>70</v>
      </c>
      <c r="C18" s="23" t="s">
        <v>71</v>
      </c>
      <c r="D18" s="42"/>
    </row>
    <row r="19" spans="1:4" ht="66.75" customHeight="1">
      <c r="A19" s="35"/>
      <c r="B19" s="42" t="s">
        <v>72</v>
      </c>
      <c r="C19" s="23" t="s">
        <v>73</v>
      </c>
      <c r="D19" s="42">
        <v>100</v>
      </c>
    </row>
    <row r="20" spans="1:4" ht="54" customHeight="1">
      <c r="A20" s="35"/>
      <c r="B20" s="42" t="s">
        <v>74</v>
      </c>
      <c r="C20" s="23" t="s">
        <v>75</v>
      </c>
      <c r="D20" s="42">
        <v>100</v>
      </c>
    </row>
    <row r="21" spans="1:4" ht="23.25" customHeight="1">
      <c r="A21" s="35"/>
      <c r="B21" s="42" t="s">
        <v>76</v>
      </c>
      <c r="C21" s="23" t="s">
        <v>77</v>
      </c>
      <c r="D21" s="42"/>
    </row>
    <row r="22" spans="1:4" ht="27.75" customHeight="1">
      <c r="A22" s="35"/>
      <c r="B22" s="42" t="s">
        <v>78</v>
      </c>
      <c r="C22" s="23" t="s">
        <v>79</v>
      </c>
      <c r="D22" s="42">
        <v>100</v>
      </c>
    </row>
    <row r="23" spans="1:4" ht="26.25" customHeight="1">
      <c r="A23" s="35"/>
      <c r="B23" s="42" t="s">
        <v>80</v>
      </c>
      <c r="C23" s="23" t="s">
        <v>81</v>
      </c>
      <c r="D23" s="42">
        <v>100</v>
      </c>
    </row>
    <row r="24" spans="1:4" ht="12.75" customHeight="1">
      <c r="A24" s="35"/>
      <c r="B24" s="36"/>
      <c r="C24" s="37"/>
      <c r="D24" s="36"/>
    </row>
    <row r="25" spans="2:4" ht="12.75" customHeight="1">
      <c r="B25" s="45"/>
      <c r="C25" s="46"/>
      <c r="D25" s="45"/>
    </row>
    <row r="26" spans="2:4" ht="12.75" customHeight="1">
      <c r="B26" s="45"/>
      <c r="C26" s="46"/>
      <c r="D26" s="45"/>
    </row>
    <row r="27" spans="2:4" ht="12.75" customHeight="1">
      <c r="B27" s="45"/>
      <c r="C27" s="46"/>
      <c r="D27" s="45"/>
    </row>
    <row r="28" spans="2:4" ht="12.75" customHeight="1">
      <c r="B28" s="45"/>
      <c r="C28" s="46"/>
      <c r="D28" s="45"/>
    </row>
    <row r="29" spans="2:4" ht="12.75" customHeight="1">
      <c r="B29" s="45"/>
      <c r="C29" s="46"/>
      <c r="D29" s="45"/>
    </row>
    <row r="30" spans="2:4" ht="12.75" customHeight="1">
      <c r="B30" s="45"/>
      <c r="C30" s="46"/>
      <c r="D30" s="45"/>
    </row>
    <row r="31" spans="2:4" ht="12.75" customHeight="1">
      <c r="B31" s="45"/>
      <c r="C31" s="46"/>
      <c r="D31" s="45"/>
    </row>
    <row r="32" spans="2:4" ht="12.75" customHeight="1">
      <c r="B32" s="45"/>
      <c r="C32" s="46"/>
      <c r="D32" s="45"/>
    </row>
    <row r="33" spans="2:4" ht="12.75" customHeight="1">
      <c r="B33" s="45"/>
      <c r="C33" s="46"/>
      <c r="D33" s="45"/>
    </row>
    <row r="34" spans="2:4" ht="12.75" customHeight="1">
      <c r="B34" s="45"/>
      <c r="C34" s="46"/>
      <c r="D34" s="45"/>
    </row>
    <row r="35" spans="2:4" ht="12.75" customHeight="1">
      <c r="B35" s="45"/>
      <c r="C35" s="46"/>
      <c r="D35" s="45"/>
    </row>
    <row r="36" spans="2:4" ht="12.75" customHeight="1">
      <c r="B36" s="45"/>
      <c r="C36" s="46"/>
      <c r="D36" s="45"/>
    </row>
    <row r="37" spans="2:4" ht="12.75" customHeight="1">
      <c r="B37" s="45"/>
      <c r="C37" s="46"/>
      <c r="D37" s="45"/>
    </row>
    <row r="38" spans="2:4" ht="12.75" customHeight="1">
      <c r="B38" s="45"/>
      <c r="C38" s="46"/>
      <c r="D38" s="45"/>
    </row>
    <row r="39" spans="2:4" ht="12.75" customHeight="1">
      <c r="B39" s="45"/>
      <c r="C39" s="46"/>
      <c r="D39" s="45"/>
    </row>
    <row r="40" spans="2:4" ht="12.75" customHeight="1">
      <c r="B40" s="45"/>
      <c r="C40" s="46"/>
      <c r="D40" s="45"/>
    </row>
    <row r="41" spans="2:4" ht="12.75" customHeight="1">
      <c r="B41" s="45"/>
      <c r="C41" s="46"/>
      <c r="D41" s="45"/>
    </row>
    <row r="42" spans="2:4" ht="12.75" customHeight="1">
      <c r="B42" s="45"/>
      <c r="C42" s="46"/>
      <c r="D42" s="45"/>
    </row>
    <row r="43" spans="2:4" ht="12.75" customHeight="1">
      <c r="B43" s="45"/>
      <c r="C43" s="46"/>
      <c r="D43" s="45"/>
    </row>
    <row r="44" spans="2:4" ht="12.75" customHeight="1">
      <c r="B44" s="45"/>
      <c r="C44" s="46"/>
      <c r="D44" s="45"/>
    </row>
  </sheetData>
  <sheetProtection selectLockedCells="1" selectUnlockedCells="1"/>
  <mergeCells count="7">
    <mergeCell ref="B9:D9"/>
    <mergeCell ref="C2:E2"/>
    <mergeCell ref="B3:E3"/>
    <mergeCell ref="B4:E4"/>
    <mergeCell ref="B5:E5"/>
    <mergeCell ref="B7:D7"/>
    <mergeCell ref="B8:D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zoomScale="85" zoomScaleNormal="85" zoomScalePageLayoutView="0" workbookViewId="0" topLeftCell="A7">
      <selection activeCell="J13" activeCellId="1" sqref="B4:E4 J13"/>
    </sheetView>
  </sheetViews>
  <sheetFormatPr defaultColWidth="8.375" defaultRowHeight="12.75"/>
  <cols>
    <col min="1" max="1" width="26.625" style="47" customWidth="1"/>
    <col min="2" max="2" width="82.125" style="48" customWidth="1"/>
    <col min="3" max="3" width="9.125" style="47" customWidth="1"/>
    <col min="4" max="4" width="10.75390625" style="47" customWidth="1"/>
    <col min="5" max="5" width="8.875" style="47" customWidth="1"/>
    <col min="6" max="6" width="9.75390625" style="47" customWidth="1"/>
    <col min="7" max="7" width="8.75390625" style="47" customWidth="1"/>
  </cols>
  <sheetData>
    <row r="1" spans="1:7" ht="12.75" customHeight="1">
      <c r="A1" s="4"/>
      <c r="B1" s="12"/>
      <c r="C1" s="4"/>
      <c r="D1" s="4"/>
      <c r="E1" s="4"/>
      <c r="F1" s="4"/>
      <c r="G1" s="4"/>
    </row>
    <row r="2" spans="1:7" ht="12.75" customHeight="1">
      <c r="A2" s="4"/>
      <c r="B2" s="522" t="s">
        <v>82</v>
      </c>
      <c r="C2" s="522"/>
      <c r="D2" s="522"/>
      <c r="E2" s="522"/>
      <c r="F2" s="522"/>
      <c r="G2" s="522"/>
    </row>
    <row r="3" spans="1:7" ht="12.75" customHeight="1">
      <c r="A3" s="533" t="s">
        <v>50</v>
      </c>
      <c r="B3" s="533"/>
      <c r="C3" s="533"/>
      <c r="D3" s="533"/>
      <c r="E3" s="533"/>
      <c r="F3" s="533"/>
      <c r="G3" s="533"/>
    </row>
    <row r="4" spans="1:7" ht="12.75" customHeight="1">
      <c r="A4" s="533" t="s">
        <v>5</v>
      </c>
      <c r="B4" s="533"/>
      <c r="C4" s="533"/>
      <c r="D4" s="533"/>
      <c r="E4" s="533"/>
      <c r="F4" s="533"/>
      <c r="G4" s="533"/>
    </row>
    <row r="5" spans="1:7" ht="14.25" customHeight="1">
      <c r="A5" s="533" t="s">
        <v>83</v>
      </c>
      <c r="B5" s="533"/>
      <c r="C5" s="533"/>
      <c r="D5" s="533"/>
      <c r="E5" s="533"/>
      <c r="F5" s="533"/>
      <c r="G5" s="533"/>
    </row>
    <row r="6" spans="1:7" ht="12.75" customHeight="1">
      <c r="A6" s="4"/>
      <c r="B6" s="39"/>
      <c r="C6" s="4"/>
      <c r="D6" s="4"/>
      <c r="E6" s="4"/>
      <c r="F6" s="4"/>
      <c r="G6" s="4"/>
    </row>
    <row r="7" spans="1:7" ht="12.75" customHeight="1">
      <c r="A7" s="529" t="s">
        <v>84</v>
      </c>
      <c r="B7" s="529"/>
      <c r="C7" s="529"/>
      <c r="D7" s="529"/>
      <c r="E7" s="529"/>
      <c r="F7" s="529"/>
      <c r="G7" s="529"/>
    </row>
    <row r="8" spans="1:7" ht="12.75" customHeight="1">
      <c r="A8" s="529" t="s">
        <v>85</v>
      </c>
      <c r="B8" s="529"/>
      <c r="C8" s="529"/>
      <c r="D8" s="529"/>
      <c r="E8" s="529"/>
      <c r="F8" s="529"/>
      <c r="G8" s="529"/>
    </row>
    <row r="9" spans="1:7" ht="12.75" customHeight="1">
      <c r="A9" s="4"/>
      <c r="B9" s="12"/>
      <c r="C9" s="4"/>
      <c r="D9" s="4"/>
      <c r="E9" s="4"/>
      <c r="F9" s="4"/>
      <c r="G9" s="4"/>
    </row>
    <row r="10" spans="1:7" ht="12.75" customHeight="1">
      <c r="A10" s="534" t="s">
        <v>86</v>
      </c>
      <c r="B10" s="535" t="s">
        <v>56</v>
      </c>
      <c r="C10" s="534" t="s">
        <v>87</v>
      </c>
      <c r="D10" s="534"/>
      <c r="E10" s="534"/>
      <c r="F10" s="534"/>
      <c r="G10" s="534"/>
    </row>
    <row r="11" spans="1:7" ht="27.75" customHeight="1">
      <c r="A11" s="534"/>
      <c r="B11" s="535"/>
      <c r="C11" s="534" t="s">
        <v>88</v>
      </c>
      <c r="D11" s="536" t="s">
        <v>89</v>
      </c>
      <c r="E11" s="536"/>
      <c r="F11" s="536" t="s">
        <v>90</v>
      </c>
      <c r="G11" s="536"/>
    </row>
    <row r="12" spans="1:7" ht="54" customHeight="1">
      <c r="A12" s="534"/>
      <c r="B12" s="535"/>
      <c r="C12" s="534"/>
      <c r="D12" s="42" t="s">
        <v>91</v>
      </c>
      <c r="E12" s="42" t="s">
        <v>92</v>
      </c>
      <c r="F12" s="42" t="s">
        <v>91</v>
      </c>
      <c r="G12" s="42" t="s">
        <v>92</v>
      </c>
    </row>
    <row r="13" spans="1:7" ht="54" customHeight="1">
      <c r="A13" s="42" t="s">
        <v>93</v>
      </c>
      <c r="B13" s="23" t="s">
        <v>94</v>
      </c>
      <c r="C13" s="42">
        <v>70</v>
      </c>
      <c r="D13" s="42">
        <v>60</v>
      </c>
      <c r="E13" s="42">
        <v>68</v>
      </c>
      <c r="F13" s="42">
        <v>10</v>
      </c>
      <c r="G13" s="13">
        <v>2</v>
      </c>
    </row>
    <row r="14" spans="1:7" ht="54" customHeight="1">
      <c r="A14" s="42" t="s">
        <v>95</v>
      </c>
      <c r="B14" s="23" t="s">
        <v>94</v>
      </c>
      <c r="C14" s="42">
        <v>70</v>
      </c>
      <c r="D14" s="42">
        <v>60</v>
      </c>
      <c r="E14" s="42">
        <v>68</v>
      </c>
      <c r="F14" s="42">
        <v>10</v>
      </c>
      <c r="G14" s="13">
        <v>2</v>
      </c>
    </row>
    <row r="15" spans="1:7" ht="28.5" customHeight="1">
      <c r="A15" s="49" t="s">
        <v>96</v>
      </c>
      <c r="B15" s="50" t="s">
        <v>97</v>
      </c>
      <c r="C15" s="42">
        <v>70</v>
      </c>
      <c r="D15" s="42">
        <v>60</v>
      </c>
      <c r="E15" s="42">
        <v>68</v>
      </c>
      <c r="F15" s="42">
        <v>10</v>
      </c>
      <c r="G15" s="13">
        <v>2</v>
      </c>
    </row>
    <row r="16" spans="1:7" ht="79.5" customHeight="1">
      <c r="A16" s="51" t="s">
        <v>98</v>
      </c>
      <c r="B16" s="52" t="s">
        <v>99</v>
      </c>
      <c r="C16" s="42">
        <v>70</v>
      </c>
      <c r="D16" s="42">
        <v>60</v>
      </c>
      <c r="E16" s="42">
        <v>68</v>
      </c>
      <c r="F16" s="42">
        <v>10</v>
      </c>
      <c r="G16" s="13">
        <v>2</v>
      </c>
    </row>
    <row r="17" spans="1:7" ht="54" customHeight="1">
      <c r="A17" s="53" t="s">
        <v>100</v>
      </c>
      <c r="B17" s="52" t="s">
        <v>101</v>
      </c>
      <c r="C17" s="42">
        <v>70</v>
      </c>
      <c r="D17" s="42">
        <v>60</v>
      </c>
      <c r="E17" s="42">
        <v>68</v>
      </c>
      <c r="F17" s="42">
        <v>10</v>
      </c>
      <c r="G17" s="13">
        <v>2</v>
      </c>
    </row>
    <row r="18" spans="1:7" ht="54" customHeight="1">
      <c r="A18" s="42" t="s">
        <v>102</v>
      </c>
      <c r="B18" s="23" t="s">
        <v>103</v>
      </c>
      <c r="C18" s="42">
        <f>D18+F18</f>
        <v>3.1710100000000003</v>
      </c>
      <c r="D18" s="54">
        <v>2.99366</v>
      </c>
      <c r="E18" s="42"/>
      <c r="F18" s="54">
        <v>0.17735</v>
      </c>
      <c r="G18" s="13"/>
    </row>
    <row r="19" spans="1:7" ht="54" customHeight="1">
      <c r="A19" s="42" t="s">
        <v>104</v>
      </c>
      <c r="B19" s="44" t="s">
        <v>105</v>
      </c>
      <c r="C19" s="42">
        <f>D19+F19</f>
        <v>3.1710100000000003</v>
      </c>
      <c r="D19" s="54">
        <v>2.99366</v>
      </c>
      <c r="E19" s="42"/>
      <c r="F19" s="54">
        <v>0.17735</v>
      </c>
      <c r="G19" s="13"/>
    </row>
    <row r="20" spans="1:7" ht="54" customHeight="1">
      <c r="A20" s="42" t="s">
        <v>106</v>
      </c>
      <c r="B20" s="23" t="s">
        <v>107</v>
      </c>
      <c r="C20" s="42">
        <f>D20+F20</f>
        <v>3.1710100000000003</v>
      </c>
      <c r="D20" s="54">
        <v>2.99366</v>
      </c>
      <c r="E20" s="42"/>
      <c r="F20" s="54">
        <v>0.17735</v>
      </c>
      <c r="G20" s="13"/>
    </row>
    <row r="21" spans="1:7" ht="54" customHeight="1">
      <c r="A21" s="42" t="s">
        <v>108</v>
      </c>
      <c r="B21" s="23" t="s">
        <v>109</v>
      </c>
      <c r="C21" s="42">
        <f>D21+F21</f>
        <v>3.1710100000000003</v>
      </c>
      <c r="D21" s="54">
        <v>2.99366</v>
      </c>
      <c r="E21" s="42"/>
      <c r="F21" s="54">
        <v>0.17735</v>
      </c>
      <c r="G21" s="13"/>
    </row>
    <row r="22" spans="1:7" ht="15.75" customHeight="1">
      <c r="A22" s="22" t="s">
        <v>110</v>
      </c>
      <c r="B22" s="23" t="s">
        <v>111</v>
      </c>
      <c r="C22" s="42">
        <f>D22+F22</f>
        <v>100</v>
      </c>
      <c r="D22" s="536">
        <v>100</v>
      </c>
      <c r="E22" s="536"/>
      <c r="F22" s="536"/>
      <c r="G22" s="536"/>
    </row>
    <row r="23" spans="1:7" ht="17.25" customHeight="1">
      <c r="A23" s="22" t="s">
        <v>112</v>
      </c>
      <c r="B23" s="23" t="s">
        <v>113</v>
      </c>
      <c r="C23" s="42">
        <v>100</v>
      </c>
      <c r="D23" s="55">
        <v>50</v>
      </c>
      <c r="E23" s="55">
        <v>70</v>
      </c>
      <c r="F23" s="55">
        <v>50</v>
      </c>
      <c r="G23" s="13">
        <v>30</v>
      </c>
    </row>
    <row r="24" spans="1:7" ht="27.75" customHeight="1">
      <c r="A24" s="56" t="s">
        <v>114</v>
      </c>
      <c r="B24" s="57" t="s">
        <v>115</v>
      </c>
      <c r="C24" s="42">
        <f>D24+F24</f>
        <v>100</v>
      </c>
      <c r="D24" s="536">
        <v>100</v>
      </c>
      <c r="E24" s="536"/>
      <c r="F24" s="42"/>
      <c r="G24" s="42"/>
    </row>
    <row r="25" spans="1:7" ht="39.75" customHeight="1">
      <c r="A25" s="22" t="s">
        <v>116</v>
      </c>
      <c r="B25" s="23" t="s">
        <v>117</v>
      </c>
      <c r="C25" s="42">
        <v>100</v>
      </c>
      <c r="D25" s="537"/>
      <c r="E25" s="537"/>
      <c r="F25" s="537">
        <v>100</v>
      </c>
      <c r="G25" s="537"/>
    </row>
    <row r="26" spans="1:7" ht="27.75" customHeight="1">
      <c r="A26" s="22" t="s">
        <v>118</v>
      </c>
      <c r="B26" s="23" t="s">
        <v>119</v>
      </c>
      <c r="C26" s="42">
        <v>100</v>
      </c>
      <c r="D26" s="537"/>
      <c r="E26" s="537"/>
      <c r="F26" s="537">
        <v>100</v>
      </c>
      <c r="G26" s="537"/>
    </row>
    <row r="27" spans="1:7" ht="27.75" customHeight="1">
      <c r="A27" s="22" t="s">
        <v>120</v>
      </c>
      <c r="B27" s="23" t="s">
        <v>121</v>
      </c>
      <c r="C27" s="42">
        <v>100</v>
      </c>
      <c r="D27" s="537"/>
      <c r="E27" s="537"/>
      <c r="F27" s="537">
        <v>100</v>
      </c>
      <c r="G27" s="537"/>
    </row>
    <row r="28" spans="1:7" ht="27.75" customHeight="1">
      <c r="A28" s="22" t="s">
        <v>122</v>
      </c>
      <c r="B28" s="23" t="s">
        <v>123</v>
      </c>
      <c r="C28" s="42">
        <v>100</v>
      </c>
      <c r="D28" s="537"/>
      <c r="E28" s="537"/>
      <c r="F28" s="537">
        <v>100</v>
      </c>
      <c r="G28" s="537"/>
    </row>
    <row r="29" spans="1:7" ht="27.75" customHeight="1">
      <c r="A29" s="22" t="s">
        <v>124</v>
      </c>
      <c r="B29" s="23" t="s">
        <v>125</v>
      </c>
      <c r="C29" s="42">
        <v>100</v>
      </c>
      <c r="D29" s="537"/>
      <c r="E29" s="537"/>
      <c r="F29" s="537">
        <v>100</v>
      </c>
      <c r="G29" s="537"/>
    </row>
    <row r="30" spans="1:7" ht="27.75" customHeight="1">
      <c r="A30" s="22" t="s">
        <v>126</v>
      </c>
      <c r="B30" s="23" t="s">
        <v>127</v>
      </c>
      <c r="C30" s="42">
        <v>100</v>
      </c>
      <c r="D30" s="537"/>
      <c r="E30" s="537"/>
      <c r="F30" s="537">
        <v>100</v>
      </c>
      <c r="G30" s="537"/>
    </row>
    <row r="31" spans="1:7" ht="40.5" customHeight="1">
      <c r="A31" s="22" t="s">
        <v>128</v>
      </c>
      <c r="B31" s="23" t="s">
        <v>129</v>
      </c>
      <c r="C31" s="42">
        <v>100</v>
      </c>
      <c r="D31" s="537">
        <v>100</v>
      </c>
      <c r="E31" s="537"/>
      <c r="F31" s="537"/>
      <c r="G31" s="537"/>
    </row>
    <row r="32" spans="1:7" ht="54" customHeight="1">
      <c r="A32" s="22" t="s">
        <v>130</v>
      </c>
      <c r="B32" s="23" t="s">
        <v>131</v>
      </c>
      <c r="C32" s="42">
        <v>100</v>
      </c>
      <c r="D32" s="537"/>
      <c r="E32" s="537"/>
      <c r="F32" s="537">
        <v>100</v>
      </c>
      <c r="G32" s="537"/>
    </row>
    <row r="33" spans="1:7" ht="40.5" customHeight="1">
      <c r="A33" s="22" t="s">
        <v>132</v>
      </c>
      <c r="B33" s="23" t="s">
        <v>133</v>
      </c>
      <c r="C33" s="42">
        <v>100</v>
      </c>
      <c r="D33" s="537">
        <v>100</v>
      </c>
      <c r="E33" s="537"/>
      <c r="F33" s="537"/>
      <c r="G33" s="537"/>
    </row>
    <row r="34" spans="1:7" ht="66.75" customHeight="1">
      <c r="A34" s="22" t="s">
        <v>134</v>
      </c>
      <c r="B34" s="23" t="s">
        <v>135</v>
      </c>
      <c r="C34" s="42">
        <v>100</v>
      </c>
      <c r="D34" s="537">
        <v>100</v>
      </c>
      <c r="E34" s="537"/>
      <c r="F34" s="537"/>
      <c r="G34" s="537"/>
    </row>
    <row r="35" spans="1:7" ht="54" customHeight="1">
      <c r="A35" s="42" t="s">
        <v>136</v>
      </c>
      <c r="B35" s="23" t="s">
        <v>137</v>
      </c>
      <c r="C35" s="42">
        <v>100</v>
      </c>
      <c r="D35" s="537">
        <v>50</v>
      </c>
      <c r="E35" s="537"/>
      <c r="F35" s="537">
        <v>50</v>
      </c>
      <c r="G35" s="537"/>
    </row>
    <row r="36" spans="1:7" ht="54" customHeight="1">
      <c r="A36" s="22" t="s">
        <v>138</v>
      </c>
      <c r="B36" s="23" t="s">
        <v>139</v>
      </c>
      <c r="C36" s="42">
        <v>100</v>
      </c>
      <c r="D36" s="537"/>
      <c r="E36" s="537"/>
      <c r="F36" s="537">
        <v>100</v>
      </c>
      <c r="G36" s="537"/>
    </row>
    <row r="37" spans="1:7" ht="54" customHeight="1">
      <c r="A37" s="42" t="s">
        <v>140</v>
      </c>
      <c r="B37" s="23" t="s">
        <v>141</v>
      </c>
      <c r="C37" s="42">
        <v>100</v>
      </c>
      <c r="D37" s="537"/>
      <c r="E37" s="537"/>
      <c r="F37" s="537">
        <v>100</v>
      </c>
      <c r="G37" s="537"/>
    </row>
    <row r="38" spans="1:7" ht="40.5" customHeight="1">
      <c r="A38" s="22" t="s">
        <v>142</v>
      </c>
      <c r="B38" s="23" t="s">
        <v>143</v>
      </c>
      <c r="C38" s="42">
        <v>100</v>
      </c>
      <c r="D38" s="537">
        <v>100</v>
      </c>
      <c r="E38" s="537"/>
      <c r="F38" s="537"/>
      <c r="G38" s="537"/>
    </row>
    <row r="39" spans="1:7" ht="40.5" customHeight="1">
      <c r="A39" s="22" t="s">
        <v>144</v>
      </c>
      <c r="B39" s="23" t="s">
        <v>145</v>
      </c>
      <c r="C39" s="42">
        <v>100</v>
      </c>
      <c r="D39" s="537"/>
      <c r="E39" s="537"/>
      <c r="F39" s="537">
        <v>100</v>
      </c>
      <c r="G39" s="537"/>
    </row>
    <row r="40" spans="1:7" ht="40.5" customHeight="1">
      <c r="A40" s="42" t="s">
        <v>146</v>
      </c>
      <c r="B40" s="23" t="s">
        <v>147</v>
      </c>
      <c r="C40" s="42">
        <v>100</v>
      </c>
      <c r="D40" s="537"/>
      <c r="E40" s="537"/>
      <c r="F40" s="537">
        <v>100</v>
      </c>
      <c r="G40" s="537"/>
    </row>
    <row r="41" spans="1:7" ht="40.5" customHeight="1">
      <c r="A41" s="22" t="s">
        <v>148</v>
      </c>
      <c r="B41" s="23" t="s">
        <v>149</v>
      </c>
      <c r="C41" s="42">
        <v>100</v>
      </c>
      <c r="D41" s="537">
        <v>100</v>
      </c>
      <c r="E41" s="537"/>
      <c r="F41" s="537"/>
      <c r="G41" s="537"/>
    </row>
    <row r="42" spans="1:7" ht="12.75" customHeight="1">
      <c r="A42" s="22" t="s">
        <v>150</v>
      </c>
      <c r="B42" s="23" t="s">
        <v>151</v>
      </c>
      <c r="C42" s="42">
        <v>100</v>
      </c>
      <c r="D42" s="537">
        <v>100</v>
      </c>
      <c r="E42" s="537"/>
      <c r="F42" s="537"/>
      <c r="G42" s="537"/>
    </row>
    <row r="43" spans="1:7" ht="15.75" customHeight="1">
      <c r="A43" s="4" t="s">
        <v>152</v>
      </c>
      <c r="B43" s="12" t="s">
        <v>69</v>
      </c>
      <c r="C43" s="42">
        <v>100</v>
      </c>
      <c r="D43" s="537">
        <v>100</v>
      </c>
      <c r="E43" s="537"/>
      <c r="F43" s="13"/>
      <c r="G43" s="13"/>
    </row>
    <row r="44" spans="1:7" ht="66.75" customHeight="1">
      <c r="A44" s="22" t="s">
        <v>153</v>
      </c>
      <c r="B44" s="23" t="s">
        <v>154</v>
      </c>
      <c r="C44" s="42">
        <v>100</v>
      </c>
      <c r="D44" s="537">
        <v>100</v>
      </c>
      <c r="E44" s="537"/>
      <c r="F44" s="537"/>
      <c r="G44" s="537"/>
    </row>
    <row r="45" spans="1:7" ht="40.5" customHeight="1">
      <c r="A45" s="22" t="s">
        <v>155</v>
      </c>
      <c r="B45" s="23" t="s">
        <v>156</v>
      </c>
      <c r="C45" s="42">
        <v>100</v>
      </c>
      <c r="D45" s="537">
        <v>100</v>
      </c>
      <c r="E45" s="537"/>
      <c r="F45" s="537"/>
      <c r="G45" s="537"/>
    </row>
    <row r="46" spans="1:7" ht="27.75" customHeight="1">
      <c r="A46" s="42" t="s">
        <v>157</v>
      </c>
      <c r="B46" s="23" t="s">
        <v>158</v>
      </c>
      <c r="C46" s="42">
        <v>100</v>
      </c>
      <c r="D46" s="537">
        <v>50</v>
      </c>
      <c r="E46" s="537"/>
      <c r="F46" s="537">
        <v>50</v>
      </c>
      <c r="G46" s="537"/>
    </row>
    <row r="47" spans="1:7" ht="54" customHeight="1">
      <c r="A47" s="58" t="s">
        <v>159</v>
      </c>
      <c r="B47" s="59" t="s">
        <v>160</v>
      </c>
      <c r="C47" s="42">
        <v>100</v>
      </c>
      <c r="D47" s="537">
        <v>100</v>
      </c>
      <c r="E47" s="537"/>
      <c r="F47" s="537"/>
      <c r="G47" s="537"/>
    </row>
    <row r="48" spans="1:7" ht="54" customHeight="1">
      <c r="A48" s="60" t="s">
        <v>161</v>
      </c>
      <c r="B48" s="61" t="s">
        <v>162</v>
      </c>
      <c r="C48" s="42">
        <v>100</v>
      </c>
      <c r="D48" s="537">
        <v>100</v>
      </c>
      <c r="E48" s="537"/>
      <c r="F48" s="537"/>
      <c r="G48" s="537"/>
    </row>
    <row r="49" spans="1:7" ht="54" customHeight="1">
      <c r="A49" s="60" t="s">
        <v>163</v>
      </c>
      <c r="B49" s="61" t="s">
        <v>164</v>
      </c>
      <c r="C49" s="42">
        <v>100</v>
      </c>
      <c r="D49" s="537">
        <v>100</v>
      </c>
      <c r="E49" s="537"/>
      <c r="F49" s="537"/>
      <c r="G49" s="537"/>
    </row>
    <row r="50" spans="1:7" ht="54" customHeight="1">
      <c r="A50" s="60" t="s">
        <v>165</v>
      </c>
      <c r="B50" s="61" t="s">
        <v>166</v>
      </c>
      <c r="C50" s="42">
        <v>100</v>
      </c>
      <c r="D50" s="537">
        <v>100</v>
      </c>
      <c r="E50" s="537"/>
      <c r="F50" s="537"/>
      <c r="G50" s="537"/>
    </row>
    <row r="51" spans="1:7" ht="40.5" customHeight="1">
      <c r="A51" s="60" t="s">
        <v>167</v>
      </c>
      <c r="B51" s="61" t="s">
        <v>168</v>
      </c>
      <c r="C51" s="42">
        <v>100</v>
      </c>
      <c r="D51" s="537">
        <v>100</v>
      </c>
      <c r="E51" s="537"/>
      <c r="F51" s="537"/>
      <c r="G51" s="537"/>
    </row>
    <row r="52" spans="1:7" ht="91.5" customHeight="1">
      <c r="A52" s="60" t="s">
        <v>169</v>
      </c>
      <c r="B52" s="61" t="s">
        <v>170</v>
      </c>
      <c r="C52" s="42">
        <v>100</v>
      </c>
      <c r="D52" s="537">
        <v>100</v>
      </c>
      <c r="E52" s="537"/>
      <c r="F52" s="537"/>
      <c r="G52" s="537"/>
    </row>
    <row r="53" spans="1:7" ht="54" customHeight="1">
      <c r="A53" s="60" t="s">
        <v>171</v>
      </c>
      <c r="B53" s="61" t="s">
        <v>172</v>
      </c>
      <c r="C53" s="42">
        <v>100</v>
      </c>
      <c r="D53" s="537">
        <v>100</v>
      </c>
      <c r="E53" s="537"/>
      <c r="F53" s="13"/>
      <c r="G53" s="13"/>
    </row>
    <row r="54" spans="1:7" ht="66" customHeight="1">
      <c r="A54" s="60" t="s">
        <v>173</v>
      </c>
      <c r="B54" s="61" t="s">
        <v>174</v>
      </c>
      <c r="C54" s="42">
        <v>100</v>
      </c>
      <c r="D54" s="537">
        <v>100</v>
      </c>
      <c r="E54" s="537"/>
      <c r="F54" s="13"/>
      <c r="G54" s="13"/>
    </row>
    <row r="55" spans="1:7" ht="20.25" customHeight="1">
      <c r="A55" s="42" t="s">
        <v>175</v>
      </c>
      <c r="B55" s="23" t="s">
        <v>79</v>
      </c>
      <c r="C55" s="42">
        <v>100</v>
      </c>
      <c r="D55" s="537">
        <v>100</v>
      </c>
      <c r="E55" s="537"/>
      <c r="F55" s="537"/>
      <c r="G55" s="537"/>
    </row>
    <row r="56" spans="1:7" ht="24.75" customHeight="1">
      <c r="A56" s="42" t="s">
        <v>80</v>
      </c>
      <c r="B56" s="23" t="s">
        <v>81</v>
      </c>
      <c r="C56" s="42">
        <v>100</v>
      </c>
      <c r="D56" s="537">
        <v>100</v>
      </c>
      <c r="E56" s="537"/>
      <c r="F56" s="537"/>
      <c r="G56" s="537"/>
    </row>
    <row r="57" spans="1:3" ht="12.75" customHeight="1">
      <c r="A57" s="62"/>
      <c r="B57" s="63"/>
      <c r="C57" s="64"/>
    </row>
    <row r="58" spans="1:3" ht="12.75" customHeight="1">
      <c r="A58" s="62"/>
      <c r="B58" s="63"/>
      <c r="C58" s="64"/>
    </row>
    <row r="59" spans="1:3" ht="12.75" customHeight="1">
      <c r="A59" s="538" t="s">
        <v>176</v>
      </c>
      <c r="B59" s="538"/>
      <c r="C59" s="64"/>
    </row>
  </sheetData>
  <sheetProtection selectLockedCells="1" selectUnlockedCells="1"/>
  <mergeCells count="77">
    <mergeCell ref="D56:E56"/>
    <mergeCell ref="F56:G56"/>
    <mergeCell ref="A59:B59"/>
    <mergeCell ref="D52:E52"/>
    <mergeCell ref="F52:G52"/>
    <mergeCell ref="D53:E53"/>
    <mergeCell ref="D54:E54"/>
    <mergeCell ref="D55:E55"/>
    <mergeCell ref="F55:G55"/>
    <mergeCell ref="D49:E49"/>
    <mergeCell ref="F49:G49"/>
    <mergeCell ref="D50:E50"/>
    <mergeCell ref="F50:G50"/>
    <mergeCell ref="D51:E51"/>
    <mergeCell ref="F51:G51"/>
    <mergeCell ref="D46:E46"/>
    <mergeCell ref="F46:G46"/>
    <mergeCell ref="D47:E47"/>
    <mergeCell ref="F47:G47"/>
    <mergeCell ref="D48:E48"/>
    <mergeCell ref="F48:G48"/>
    <mergeCell ref="D42:E42"/>
    <mergeCell ref="F42:G42"/>
    <mergeCell ref="D43:E43"/>
    <mergeCell ref="D44:E44"/>
    <mergeCell ref="F44:G44"/>
    <mergeCell ref="D45:E45"/>
    <mergeCell ref="F45:G45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3:E33"/>
    <mergeCell ref="F33:G33"/>
    <mergeCell ref="D34:E34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D27:E27"/>
    <mergeCell ref="F27:G27"/>
    <mergeCell ref="D28:E28"/>
    <mergeCell ref="F28:G28"/>
    <mergeCell ref="D29:E29"/>
    <mergeCell ref="F29:G29"/>
    <mergeCell ref="D22:E22"/>
    <mergeCell ref="F22:G22"/>
    <mergeCell ref="D24:E24"/>
    <mergeCell ref="D25:E25"/>
    <mergeCell ref="F25:G25"/>
    <mergeCell ref="D26:E26"/>
    <mergeCell ref="F26:G26"/>
    <mergeCell ref="A10:A12"/>
    <mergeCell ref="B10:B12"/>
    <mergeCell ref="C10:G10"/>
    <mergeCell ref="C11:C12"/>
    <mergeCell ref="D11:E11"/>
    <mergeCell ref="F11:G11"/>
    <mergeCell ref="B2:G2"/>
    <mergeCell ref="A3:G3"/>
    <mergeCell ref="A4:G4"/>
    <mergeCell ref="A5:G5"/>
    <mergeCell ref="A7:G7"/>
    <mergeCell ref="A8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J206"/>
  <sheetViews>
    <sheetView zoomScale="85" zoomScaleNormal="85" zoomScalePageLayoutView="0" workbookViewId="0" topLeftCell="B1">
      <selection activeCell="B4" sqref="B4:E4"/>
    </sheetView>
  </sheetViews>
  <sheetFormatPr defaultColWidth="7.375" defaultRowHeight="12.75"/>
  <cols>
    <col min="1" max="1" width="27.375" style="65" customWidth="1"/>
    <col min="2" max="2" width="87.375" style="39" customWidth="1"/>
    <col min="3" max="3" width="14.375" style="66" customWidth="1"/>
    <col min="4" max="4" width="14.375" style="67" customWidth="1"/>
    <col min="5" max="5" width="15.375" style="67" customWidth="1"/>
    <col min="6" max="6" width="7.375" style="65" customWidth="1"/>
    <col min="7" max="7" width="16.375" style="65" customWidth="1"/>
    <col min="8" max="9" width="10.375" style="65" customWidth="1"/>
    <col min="10" max="10" width="8.75390625" style="65" customWidth="1"/>
    <col min="11" max="16384" width="7.375" style="65" customWidth="1"/>
  </cols>
  <sheetData>
    <row r="1" spans="1:5" ht="12.75" customHeight="1">
      <c r="A1" s="68"/>
      <c r="B1" s="5"/>
      <c r="C1" s="6"/>
      <c r="D1" s="522" t="s">
        <v>177</v>
      </c>
      <c r="E1" s="522"/>
    </row>
    <row r="2" spans="1:5" ht="12.75" customHeight="1">
      <c r="A2" s="68"/>
      <c r="B2" s="523" t="s">
        <v>1</v>
      </c>
      <c r="C2" s="523"/>
      <c r="D2" s="523"/>
      <c r="E2" s="523"/>
    </row>
    <row r="3" spans="1:5" ht="12.75" customHeight="1">
      <c r="A3" s="68"/>
      <c r="B3" s="523" t="s">
        <v>2</v>
      </c>
      <c r="C3" s="523"/>
      <c r="D3" s="523"/>
      <c r="E3" s="523"/>
    </row>
    <row r="4" spans="1:5" ht="12.75" customHeight="1">
      <c r="A4" s="68"/>
      <c r="B4" s="524" t="s">
        <v>3</v>
      </c>
      <c r="C4" s="524"/>
      <c r="D4" s="524"/>
      <c r="E4" s="524"/>
    </row>
    <row r="5" spans="1:5" ht="12.75" customHeight="1">
      <c r="A5" s="68"/>
      <c r="B5" s="5"/>
      <c r="C5" s="6"/>
      <c r="D5" s="7"/>
      <c r="E5" s="7"/>
    </row>
    <row r="6" spans="1:5" ht="12.75" customHeight="1">
      <c r="A6" s="68"/>
      <c r="B6" s="5"/>
      <c r="C6" s="6"/>
      <c r="D6" s="522" t="s">
        <v>178</v>
      </c>
      <c r="E6" s="522"/>
    </row>
    <row r="7" spans="1:5" ht="12.75" customHeight="1">
      <c r="A7" s="68"/>
      <c r="B7" s="523" t="s">
        <v>1</v>
      </c>
      <c r="C7" s="523"/>
      <c r="D7" s="523"/>
      <c r="E7" s="523"/>
    </row>
    <row r="8" spans="1:5" ht="12.75" customHeight="1">
      <c r="A8" s="68"/>
      <c r="B8" s="523" t="s">
        <v>2</v>
      </c>
      <c r="C8" s="523"/>
      <c r="D8" s="523"/>
      <c r="E8" s="523"/>
    </row>
    <row r="9" spans="1:5" ht="12.75" customHeight="1">
      <c r="A9" s="68"/>
      <c r="B9" s="524" t="s">
        <v>6</v>
      </c>
      <c r="C9" s="524"/>
      <c r="D9" s="524"/>
      <c r="E9" s="524"/>
    </row>
    <row r="10" spans="1:5" ht="12.75" customHeight="1">
      <c r="A10" s="68"/>
      <c r="B10" s="69"/>
      <c r="C10" s="70"/>
      <c r="E10" s="71"/>
    </row>
    <row r="11" ht="14.25" customHeight="1">
      <c r="A11" s="68"/>
    </row>
    <row r="12" spans="1:5" ht="14.25" customHeight="1">
      <c r="A12" s="539" t="s">
        <v>179</v>
      </c>
      <c r="B12" s="539"/>
      <c r="C12" s="539"/>
      <c r="D12" s="539"/>
      <c r="E12" s="539"/>
    </row>
    <row r="13" spans="1:4" ht="14.25" customHeight="1">
      <c r="A13" s="72"/>
      <c r="B13" s="73"/>
      <c r="C13" s="11"/>
      <c r="D13" s="11"/>
    </row>
    <row r="14" spans="1:5" ht="17.25" customHeight="1">
      <c r="A14" s="540" t="s">
        <v>10</v>
      </c>
      <c r="B14" s="541" t="s">
        <v>11</v>
      </c>
      <c r="C14" s="75"/>
      <c r="D14" s="542" t="s">
        <v>9</v>
      </c>
      <c r="E14" s="542"/>
    </row>
    <row r="15" spans="1:5" s="77" customFormat="1" ht="21.75" customHeight="1">
      <c r="A15" s="540"/>
      <c r="B15" s="541"/>
      <c r="C15" s="75" t="s">
        <v>12</v>
      </c>
      <c r="D15" s="75" t="s">
        <v>13</v>
      </c>
      <c r="E15" s="75" t="s">
        <v>14</v>
      </c>
    </row>
    <row r="16" spans="1:10" s="77" customFormat="1" ht="15.75" customHeight="1">
      <c r="A16" s="74"/>
      <c r="B16" s="75" t="s">
        <v>180</v>
      </c>
      <c r="C16" s="78">
        <f>C17+C34</f>
        <v>316623.60000000003</v>
      </c>
      <c r="D16" s="78">
        <f>D17+D34</f>
        <v>249521.8</v>
      </c>
      <c r="E16" s="78">
        <f>E17+E34</f>
        <v>249144.19999999998</v>
      </c>
      <c r="G16" s="79"/>
      <c r="H16" s="80"/>
      <c r="I16" s="80"/>
      <c r="J16" s="80"/>
    </row>
    <row r="17" spans="1:7" s="77" customFormat="1" ht="15.75" customHeight="1">
      <c r="A17" s="74" t="s">
        <v>181</v>
      </c>
      <c r="B17" s="81" t="s">
        <v>182</v>
      </c>
      <c r="C17" s="78">
        <f>C18+C26</f>
        <v>123000.70000000001</v>
      </c>
      <c r="D17" s="78">
        <f>D18+D26</f>
        <v>102107</v>
      </c>
      <c r="E17" s="78">
        <f>E18+E26</f>
        <v>105565.6</v>
      </c>
      <c r="G17" s="82"/>
    </row>
    <row r="18" spans="1:7" s="77" customFormat="1" ht="15.75" customHeight="1">
      <c r="A18" s="74"/>
      <c r="B18" s="75" t="s">
        <v>183</v>
      </c>
      <c r="C18" s="78">
        <f>C19+C20+C21+C22+C24+C25+C23</f>
        <v>86882.1</v>
      </c>
      <c r="D18" s="78">
        <f>D19+D20+D21+D22+D24+D25+D23</f>
        <v>90124</v>
      </c>
      <c r="E18" s="78">
        <f>E19+E20+E21+E22+E24+E25+E23</f>
        <v>93582.6</v>
      </c>
      <c r="G18" s="82"/>
    </row>
    <row r="19" spans="1:9" ht="15.75" customHeight="1">
      <c r="A19" s="83" t="s">
        <v>184</v>
      </c>
      <c r="B19" s="84" t="s">
        <v>185</v>
      </c>
      <c r="C19" s="85">
        <v>65795</v>
      </c>
      <c r="D19" s="86">
        <v>68427</v>
      </c>
      <c r="E19" s="86">
        <v>71319</v>
      </c>
      <c r="H19" s="87"/>
      <c r="I19" s="87"/>
    </row>
    <row r="20" spans="1:10" ht="31.5" customHeight="1">
      <c r="A20" s="88" t="s">
        <v>186</v>
      </c>
      <c r="B20" s="89" t="s">
        <v>187</v>
      </c>
      <c r="C20" s="86">
        <v>10897.1</v>
      </c>
      <c r="D20" s="86">
        <v>11507</v>
      </c>
      <c r="E20" s="86">
        <v>12073.6</v>
      </c>
      <c r="G20" s="77"/>
      <c r="H20" s="90"/>
      <c r="I20" s="90"/>
      <c r="J20" s="90"/>
    </row>
    <row r="21" spans="1:9" ht="15.75" customHeight="1" hidden="1">
      <c r="A21" s="91" t="s">
        <v>188</v>
      </c>
      <c r="B21" s="89" t="s">
        <v>111</v>
      </c>
      <c r="C21" s="85"/>
      <c r="D21" s="86"/>
      <c r="E21" s="86"/>
      <c r="H21" s="92"/>
      <c r="I21" s="92"/>
    </row>
    <row r="22" spans="1:9" ht="18" customHeight="1">
      <c r="A22" s="83" t="s">
        <v>112</v>
      </c>
      <c r="B22" s="93" t="s">
        <v>113</v>
      </c>
      <c r="C22" s="85">
        <v>490</v>
      </c>
      <c r="D22" s="86">
        <v>490</v>
      </c>
      <c r="E22" s="86">
        <v>490</v>
      </c>
      <c r="H22" s="92"/>
      <c r="I22" s="92"/>
    </row>
    <row r="23" spans="1:9" ht="18" customHeight="1">
      <c r="A23" s="83" t="s">
        <v>189</v>
      </c>
      <c r="B23" s="93" t="s">
        <v>190</v>
      </c>
      <c r="C23" s="85">
        <v>7750</v>
      </c>
      <c r="D23" s="86">
        <v>7750</v>
      </c>
      <c r="E23" s="86">
        <v>7750</v>
      </c>
      <c r="H23" s="92"/>
      <c r="I23" s="92"/>
    </row>
    <row r="24" spans="1:8" ht="27.75" customHeight="1">
      <c r="A24" s="83" t="s">
        <v>114</v>
      </c>
      <c r="B24" s="84" t="s">
        <v>191</v>
      </c>
      <c r="C24" s="85">
        <v>850</v>
      </c>
      <c r="D24" s="86">
        <v>850</v>
      </c>
      <c r="E24" s="86">
        <v>850</v>
      </c>
      <c r="H24" s="92"/>
    </row>
    <row r="25" spans="1:10" ht="27.75" customHeight="1">
      <c r="A25" s="83" t="s">
        <v>192</v>
      </c>
      <c r="B25" s="94" t="s">
        <v>193</v>
      </c>
      <c r="C25" s="85">
        <v>1100</v>
      </c>
      <c r="D25" s="86">
        <v>1100</v>
      </c>
      <c r="E25" s="86">
        <v>1100</v>
      </c>
      <c r="H25" s="92"/>
      <c r="I25" s="92"/>
      <c r="J25" s="92"/>
    </row>
    <row r="26" spans="1:10" ht="15.75" customHeight="1">
      <c r="A26" s="95"/>
      <c r="B26" s="75" t="s">
        <v>194</v>
      </c>
      <c r="C26" s="78">
        <f>C27+C28+C31+C32+C33+C30+C29</f>
        <v>36118.6</v>
      </c>
      <c r="D26" s="78">
        <f>D27+D28+D31+D32+D33+D30+D29</f>
        <v>11983</v>
      </c>
      <c r="E26" s="78">
        <f>E27+E28+E31+E32+E33+E30+E29</f>
        <v>11983</v>
      </c>
      <c r="H26" s="92"/>
      <c r="I26" s="92"/>
      <c r="J26" s="92"/>
    </row>
    <row r="27" spans="1:10" ht="54" customHeight="1">
      <c r="A27" s="88" t="s">
        <v>134</v>
      </c>
      <c r="B27" s="93" t="s">
        <v>135</v>
      </c>
      <c r="C27" s="85">
        <v>11600</v>
      </c>
      <c r="D27" s="86">
        <v>11600</v>
      </c>
      <c r="E27" s="86">
        <v>11600</v>
      </c>
      <c r="H27" s="92"/>
      <c r="I27" s="92"/>
      <c r="J27" s="92"/>
    </row>
    <row r="28" spans="1:8" ht="15.75" customHeight="1">
      <c r="A28" s="83" t="s">
        <v>150</v>
      </c>
      <c r="B28" s="96" t="s">
        <v>151</v>
      </c>
      <c r="C28" s="85">
        <v>115</v>
      </c>
      <c r="D28" s="85">
        <v>115</v>
      </c>
      <c r="E28" s="86">
        <v>115</v>
      </c>
      <c r="H28" s="92"/>
    </row>
    <row r="29" spans="1:8" ht="16.5">
      <c r="A29" s="83" t="s">
        <v>68</v>
      </c>
      <c r="B29" s="50" t="s">
        <v>195</v>
      </c>
      <c r="C29" s="85">
        <v>53</v>
      </c>
      <c r="D29" s="85">
        <v>53</v>
      </c>
      <c r="E29" s="86">
        <v>53</v>
      </c>
      <c r="H29" s="92"/>
    </row>
    <row r="30" spans="1:8" ht="71.25" hidden="1">
      <c r="A30" s="83" t="s">
        <v>196</v>
      </c>
      <c r="B30" s="97" t="s">
        <v>197</v>
      </c>
      <c r="C30" s="85"/>
      <c r="D30" s="85"/>
      <c r="E30" s="86"/>
      <c r="H30" s="92"/>
    </row>
    <row r="31" spans="1:5" ht="38.25" customHeight="1">
      <c r="A31" s="88" t="s">
        <v>155</v>
      </c>
      <c r="B31" s="93" t="s">
        <v>156</v>
      </c>
      <c r="C31" s="85">
        <v>22623</v>
      </c>
      <c r="D31" s="85"/>
      <c r="E31" s="86"/>
    </row>
    <row r="32" spans="1:10" ht="15.75" customHeight="1">
      <c r="A32" s="95" t="s">
        <v>198</v>
      </c>
      <c r="B32" s="98" t="s">
        <v>199</v>
      </c>
      <c r="C32" s="85">
        <v>1632.6</v>
      </c>
      <c r="D32" s="85">
        <v>120</v>
      </c>
      <c r="E32" s="86">
        <v>120</v>
      </c>
      <c r="H32" s="87"/>
      <c r="I32" s="87"/>
      <c r="J32" s="87"/>
    </row>
    <row r="33" spans="1:5" ht="15.75" customHeight="1">
      <c r="A33" s="95" t="s">
        <v>80</v>
      </c>
      <c r="B33" s="98" t="s">
        <v>200</v>
      </c>
      <c r="C33" s="85">
        <v>95</v>
      </c>
      <c r="D33" s="85">
        <v>95</v>
      </c>
      <c r="E33" s="86">
        <v>95</v>
      </c>
    </row>
    <row r="34" spans="1:5" s="77" customFormat="1" ht="15.75" customHeight="1">
      <c r="A34" s="99" t="s">
        <v>201</v>
      </c>
      <c r="B34" s="81" t="s">
        <v>202</v>
      </c>
      <c r="C34" s="78">
        <f>C35+C93</f>
        <v>193622.90000000002</v>
      </c>
      <c r="D34" s="78">
        <f>D35+D93</f>
        <v>147414.8</v>
      </c>
      <c r="E34" s="78">
        <f>E35+E93</f>
        <v>143578.59999999998</v>
      </c>
    </row>
    <row r="35" spans="1:10" ht="31.5" customHeight="1">
      <c r="A35" s="99" t="s">
        <v>203</v>
      </c>
      <c r="B35" s="81" t="s">
        <v>204</v>
      </c>
      <c r="C35" s="78">
        <f>C36+C39+C64+C87</f>
        <v>189188.40000000002</v>
      </c>
      <c r="D35" s="78">
        <f>D36+D39+D64+D87</f>
        <v>143634.8</v>
      </c>
      <c r="E35" s="78">
        <f>E36+E39+E64+E87</f>
        <v>139798.59999999998</v>
      </c>
      <c r="H35" s="87"/>
      <c r="I35" s="87"/>
      <c r="J35" s="87"/>
    </row>
    <row r="36" spans="1:10" s="77" customFormat="1" ht="15.75" customHeight="1">
      <c r="A36" s="74" t="s">
        <v>205</v>
      </c>
      <c r="B36" s="100" t="s">
        <v>206</v>
      </c>
      <c r="C36" s="78">
        <f>C37+C38</f>
        <v>20747</v>
      </c>
      <c r="D36" s="78">
        <f>D37</f>
        <v>15414</v>
      </c>
      <c r="E36" s="78">
        <f>E37</f>
        <v>7888</v>
      </c>
      <c r="H36" s="80"/>
      <c r="I36" s="80"/>
      <c r="J36" s="80"/>
    </row>
    <row r="37" spans="1:10" ht="31.5" customHeight="1">
      <c r="A37" s="83" t="s">
        <v>207</v>
      </c>
      <c r="B37" s="93" t="s">
        <v>208</v>
      </c>
      <c r="C37" s="85">
        <v>20747</v>
      </c>
      <c r="D37" s="85">
        <v>15414</v>
      </c>
      <c r="E37" s="86">
        <v>7888</v>
      </c>
      <c r="H37" s="87"/>
      <c r="I37" s="87"/>
      <c r="J37" s="87"/>
    </row>
    <row r="38" spans="1:10" ht="16.5" hidden="1">
      <c r="A38" s="83" t="s">
        <v>209</v>
      </c>
      <c r="B38" s="93" t="s">
        <v>210</v>
      </c>
      <c r="C38" s="85"/>
      <c r="D38" s="85"/>
      <c r="E38" s="86"/>
      <c r="H38" s="87"/>
      <c r="I38" s="87"/>
      <c r="J38" s="87"/>
    </row>
    <row r="39" spans="1:10" ht="26.25" customHeight="1">
      <c r="A39" s="74" t="s">
        <v>211</v>
      </c>
      <c r="B39" s="100" t="s">
        <v>212</v>
      </c>
      <c r="C39" s="78">
        <f>C40+C49+C56+C43+C50+C46+C53+C63+C42+C41+C62</f>
        <v>59973.899999999994</v>
      </c>
      <c r="D39" s="78">
        <f>D40+D49+D56+D43+D50+D46+D53+D63+D42+D41</f>
        <v>34230.3</v>
      </c>
      <c r="E39" s="78">
        <f>E40+E49+E56+E43+E50+E46+E53+E63+E42+E41</f>
        <v>42003.2</v>
      </c>
      <c r="H39" s="87"/>
      <c r="I39" s="87"/>
      <c r="J39" s="87"/>
    </row>
    <row r="40" spans="1:5" ht="54" customHeight="1">
      <c r="A40" s="83" t="s">
        <v>213</v>
      </c>
      <c r="B40" s="93" t="s">
        <v>214</v>
      </c>
      <c r="C40" s="85">
        <v>22000</v>
      </c>
      <c r="D40" s="85">
        <v>22000</v>
      </c>
      <c r="E40" s="86">
        <v>22000</v>
      </c>
    </row>
    <row r="41" spans="1:5" ht="28.5">
      <c r="A41" s="101" t="s">
        <v>215</v>
      </c>
      <c r="B41" s="102" t="s">
        <v>216</v>
      </c>
      <c r="C41" s="103"/>
      <c r="D41" s="103"/>
      <c r="E41" s="104">
        <v>12483</v>
      </c>
    </row>
    <row r="42" spans="1:5" ht="28.5">
      <c r="A42" s="105" t="s">
        <v>217</v>
      </c>
      <c r="B42" s="97" t="s">
        <v>218</v>
      </c>
      <c r="C42" s="85">
        <v>18716</v>
      </c>
      <c r="D42" s="85"/>
      <c r="E42" s="86"/>
    </row>
    <row r="43" spans="1:5" ht="45" customHeight="1" hidden="1">
      <c r="A43" s="83" t="s">
        <v>219</v>
      </c>
      <c r="B43" s="93" t="s">
        <v>220</v>
      </c>
      <c r="C43" s="85">
        <f>C44+C45</f>
        <v>0</v>
      </c>
      <c r="D43" s="85">
        <f>D44+D45</f>
        <v>0</v>
      </c>
      <c r="E43" s="85">
        <f>E44+E45</f>
        <v>0</v>
      </c>
    </row>
    <row r="44" spans="1:5" ht="18" customHeight="1" hidden="1">
      <c r="A44" s="83"/>
      <c r="B44" s="106" t="s">
        <v>221</v>
      </c>
      <c r="C44" s="85"/>
      <c r="D44" s="85"/>
      <c r="E44" s="86"/>
    </row>
    <row r="45" spans="1:5" ht="18" customHeight="1" hidden="1">
      <c r="A45" s="83"/>
      <c r="B45" s="106" t="s">
        <v>222</v>
      </c>
      <c r="C45" s="85"/>
      <c r="D45" s="85"/>
      <c r="E45" s="86"/>
    </row>
    <row r="46" spans="1:5" ht="42.75" hidden="1">
      <c r="A46" s="83" t="s">
        <v>223</v>
      </c>
      <c r="B46" s="97" t="s">
        <v>224</v>
      </c>
      <c r="C46" s="85">
        <f>C47+C48</f>
        <v>0</v>
      </c>
      <c r="D46" s="85">
        <f>D47+D48</f>
        <v>0</v>
      </c>
      <c r="E46" s="85">
        <f>E47+E48</f>
        <v>0</v>
      </c>
    </row>
    <row r="47" spans="1:5" ht="16.5" hidden="1">
      <c r="A47" s="83"/>
      <c r="B47" s="106" t="s">
        <v>221</v>
      </c>
      <c r="C47" s="85"/>
      <c r="D47" s="85"/>
      <c r="E47" s="86"/>
    </row>
    <row r="48" spans="1:5" ht="16.5" hidden="1">
      <c r="A48" s="83"/>
      <c r="B48" s="106" t="s">
        <v>222</v>
      </c>
      <c r="C48" s="85"/>
      <c r="D48" s="85"/>
      <c r="E48" s="86"/>
    </row>
    <row r="49" spans="1:5" ht="31.5" customHeight="1">
      <c r="A49" s="83" t="s">
        <v>225</v>
      </c>
      <c r="B49" s="97" t="s">
        <v>226</v>
      </c>
      <c r="C49" s="85">
        <v>445.5</v>
      </c>
      <c r="D49" s="85">
        <v>449.1</v>
      </c>
      <c r="E49" s="86">
        <v>453.8</v>
      </c>
    </row>
    <row r="50" spans="1:5" ht="45" customHeight="1">
      <c r="A50" s="105" t="s">
        <v>227</v>
      </c>
      <c r="B50" s="97" t="s">
        <v>228</v>
      </c>
      <c r="C50" s="85">
        <f>C51+C52</f>
        <v>3874.7</v>
      </c>
      <c r="D50" s="85">
        <f>D51+D52</f>
        <v>3627.8</v>
      </c>
      <c r="E50" s="85">
        <f>E51+E52</f>
        <v>3329.9</v>
      </c>
    </row>
    <row r="51" spans="1:5" ht="18" customHeight="1" hidden="1">
      <c r="A51" s="105"/>
      <c r="B51" s="106" t="s">
        <v>221</v>
      </c>
      <c r="C51" s="85">
        <v>3874.7</v>
      </c>
      <c r="D51" s="85">
        <v>3627.8</v>
      </c>
      <c r="E51" s="86">
        <v>3329.9</v>
      </c>
    </row>
    <row r="52" spans="1:5" ht="18" customHeight="1" hidden="1">
      <c r="A52" s="105"/>
      <c r="B52" s="106" t="s">
        <v>222</v>
      </c>
      <c r="C52" s="85"/>
      <c r="D52" s="85"/>
      <c r="E52" s="86"/>
    </row>
    <row r="53" spans="1:5" ht="28.5" hidden="1">
      <c r="A53" s="105" t="s">
        <v>229</v>
      </c>
      <c r="B53" s="106" t="s">
        <v>230</v>
      </c>
      <c r="C53" s="85">
        <f>C54+C55</f>
        <v>0</v>
      </c>
      <c r="D53" s="85">
        <f>D54+D55</f>
        <v>0</v>
      </c>
      <c r="E53" s="85">
        <f>E54+E55</f>
        <v>0</v>
      </c>
    </row>
    <row r="54" spans="1:5" ht="16.5" hidden="1">
      <c r="A54" s="105"/>
      <c r="B54" s="106" t="s">
        <v>221</v>
      </c>
      <c r="C54" s="85"/>
      <c r="D54" s="85"/>
      <c r="E54" s="86"/>
    </row>
    <row r="55" spans="1:5" ht="16.5" hidden="1">
      <c r="A55" s="105"/>
      <c r="B55" s="106" t="s">
        <v>222</v>
      </c>
      <c r="C55" s="85"/>
      <c r="D55" s="85"/>
      <c r="E55" s="86"/>
    </row>
    <row r="56" spans="1:5" ht="18" customHeight="1">
      <c r="A56" s="83" t="s">
        <v>231</v>
      </c>
      <c r="B56" s="93" t="s">
        <v>232</v>
      </c>
      <c r="C56" s="85">
        <f>C57+C58+C59+C60+C61</f>
        <v>2578.5</v>
      </c>
      <c r="D56" s="85">
        <f>D57+D58+D59+D60+D61+D63</f>
        <v>8153.4</v>
      </c>
      <c r="E56" s="85">
        <f>E57+E58+E59+E60+E61+E63</f>
        <v>3736.5</v>
      </c>
    </row>
    <row r="57" spans="1:5" ht="27.75" customHeight="1">
      <c r="A57" s="107" t="s">
        <v>231</v>
      </c>
      <c r="B57" s="108" t="s">
        <v>233</v>
      </c>
      <c r="C57" s="85">
        <v>2578.5</v>
      </c>
      <c r="D57" s="85">
        <v>3207.9</v>
      </c>
      <c r="E57" s="86">
        <v>3136.5</v>
      </c>
    </row>
    <row r="58" spans="1:5" ht="18" customHeight="1" hidden="1">
      <c r="A58" s="107" t="s">
        <v>231</v>
      </c>
      <c r="B58" s="108" t="s">
        <v>234</v>
      </c>
      <c r="C58" s="109"/>
      <c r="D58" s="85"/>
      <c r="E58" s="86"/>
    </row>
    <row r="59" spans="1:5" ht="40.5" customHeight="1">
      <c r="A59" s="107" t="s">
        <v>231</v>
      </c>
      <c r="B59" s="108" t="s">
        <v>235</v>
      </c>
      <c r="C59" s="109"/>
      <c r="D59" s="85"/>
      <c r="E59" s="86">
        <v>600</v>
      </c>
    </row>
    <row r="60" spans="1:5" ht="40.5" customHeight="1">
      <c r="A60" s="107" t="s">
        <v>231</v>
      </c>
      <c r="B60" s="110" t="s">
        <v>236</v>
      </c>
      <c r="C60" s="109"/>
      <c r="D60" s="85">
        <v>1943.5</v>
      </c>
      <c r="E60" s="86"/>
    </row>
    <row r="61" spans="1:5" ht="40.5" customHeight="1">
      <c r="A61" s="107" t="s">
        <v>231</v>
      </c>
      <c r="B61" s="110" t="s">
        <v>237</v>
      </c>
      <c r="C61" s="109"/>
      <c r="D61" s="85">
        <v>3002</v>
      </c>
      <c r="E61" s="86"/>
    </row>
    <row r="62" spans="1:5" ht="28.5">
      <c r="A62" s="107" t="s">
        <v>238</v>
      </c>
      <c r="B62" s="110" t="s">
        <v>239</v>
      </c>
      <c r="C62" s="109">
        <v>951.2</v>
      </c>
      <c r="D62" s="85"/>
      <c r="E62" s="86"/>
    </row>
    <row r="63" spans="1:5" ht="40.5" customHeight="1">
      <c r="A63" s="107" t="s">
        <v>240</v>
      </c>
      <c r="B63" s="110" t="s">
        <v>241</v>
      </c>
      <c r="C63" s="109">
        <v>11408</v>
      </c>
      <c r="D63" s="85"/>
      <c r="E63" s="86"/>
    </row>
    <row r="64" spans="1:5" s="77" customFormat="1" ht="18" customHeight="1">
      <c r="A64" s="74" t="s">
        <v>242</v>
      </c>
      <c r="B64" s="100" t="s">
        <v>243</v>
      </c>
      <c r="C64" s="78">
        <f>C66+C75+C76+C77+C83+C65+C78+C79+C82+C80+C81</f>
        <v>100317.00000000001</v>
      </c>
      <c r="D64" s="78">
        <f>D66+D75+D76+D77+D83+D65+D78+D79+D82+D80+D81+D73</f>
        <v>86178.49999999999</v>
      </c>
      <c r="E64" s="78">
        <f>E66+E75+E76+E77+E83+E65+E78+E79+E82+E80+E81+E73</f>
        <v>82095.39999999998</v>
      </c>
    </row>
    <row r="65" spans="1:5" s="77" customFormat="1" ht="27.75" customHeight="1">
      <c r="A65" s="95" t="s">
        <v>244</v>
      </c>
      <c r="B65" s="111" t="s">
        <v>245</v>
      </c>
      <c r="C65" s="85">
        <v>1464.3</v>
      </c>
      <c r="D65" s="85">
        <v>1516.4</v>
      </c>
      <c r="E65" s="86">
        <v>1476.2</v>
      </c>
    </row>
    <row r="66" spans="1:5" ht="27.75" customHeight="1">
      <c r="A66" s="83" t="s">
        <v>246</v>
      </c>
      <c r="B66" s="93" t="s">
        <v>247</v>
      </c>
      <c r="C66" s="85">
        <f>C67+C68+C69+C70+C71+C72+C74+C73</f>
        <v>6707.8</v>
      </c>
      <c r="D66" s="85">
        <f>D67+D68+D69+D70+D71+D72+D74</f>
        <v>6377.6</v>
      </c>
      <c r="E66" s="85">
        <f>E67+E68+E69+E70+E71+E72+E74</f>
        <v>6377.6</v>
      </c>
    </row>
    <row r="67" spans="1:5" ht="27.75" customHeight="1">
      <c r="A67" s="83" t="s">
        <v>246</v>
      </c>
      <c r="B67" s="110" t="s">
        <v>248</v>
      </c>
      <c r="C67" s="109">
        <v>3979.3</v>
      </c>
      <c r="D67" s="109">
        <v>3979.3</v>
      </c>
      <c r="E67" s="112">
        <v>3979.3</v>
      </c>
    </row>
    <row r="68" spans="1:5" ht="40.5" customHeight="1">
      <c r="A68" s="83" t="s">
        <v>246</v>
      </c>
      <c r="B68" s="110" t="s">
        <v>249</v>
      </c>
      <c r="C68" s="109">
        <v>327.4</v>
      </c>
      <c r="D68" s="109">
        <v>327.4</v>
      </c>
      <c r="E68" s="112">
        <v>327.4</v>
      </c>
    </row>
    <row r="69" spans="1:5" ht="40.5" customHeight="1">
      <c r="A69" s="83" t="s">
        <v>246</v>
      </c>
      <c r="B69" s="110" t="s">
        <v>250</v>
      </c>
      <c r="C69" s="109">
        <v>373.7</v>
      </c>
      <c r="D69" s="109">
        <v>373.7</v>
      </c>
      <c r="E69" s="112">
        <v>373.7</v>
      </c>
    </row>
    <row r="70" spans="1:5" s="77" customFormat="1" ht="27.75" customHeight="1">
      <c r="A70" s="83" t="s">
        <v>246</v>
      </c>
      <c r="B70" s="110" t="s">
        <v>251</v>
      </c>
      <c r="C70" s="109">
        <v>1375.6</v>
      </c>
      <c r="D70" s="109">
        <v>1375.6</v>
      </c>
      <c r="E70" s="112">
        <v>1375.6</v>
      </c>
    </row>
    <row r="71" spans="1:5" s="77" customFormat="1" ht="27.75" customHeight="1">
      <c r="A71" s="83" t="s">
        <v>246</v>
      </c>
      <c r="B71" s="110" t="s">
        <v>252</v>
      </c>
      <c r="C71" s="109">
        <v>321.6</v>
      </c>
      <c r="D71" s="109">
        <v>321.6</v>
      </c>
      <c r="E71" s="112">
        <v>321.6</v>
      </c>
    </row>
    <row r="72" spans="1:5" s="77" customFormat="1" ht="16.5" hidden="1">
      <c r="A72" s="83"/>
      <c r="B72" s="110"/>
      <c r="C72" s="109"/>
      <c r="D72" s="109"/>
      <c r="E72" s="112"/>
    </row>
    <row r="73" spans="1:5" s="116" customFormat="1" ht="28.5">
      <c r="A73" s="101" t="s">
        <v>246</v>
      </c>
      <c r="B73" s="113" t="s">
        <v>253</v>
      </c>
      <c r="C73" s="114">
        <v>330.2</v>
      </c>
      <c r="D73" s="114">
        <v>330.2</v>
      </c>
      <c r="E73" s="115">
        <v>330.2</v>
      </c>
    </row>
    <row r="74" spans="1:5" s="77" customFormat="1" ht="78" customHeight="1" hidden="1">
      <c r="A74" s="83" t="s">
        <v>246</v>
      </c>
      <c r="B74" s="106" t="s">
        <v>254</v>
      </c>
      <c r="C74" s="109"/>
      <c r="D74" s="109"/>
      <c r="E74" s="112"/>
    </row>
    <row r="75" spans="1:5" s="77" customFormat="1" ht="27.75" customHeight="1">
      <c r="A75" s="83" t="s">
        <v>255</v>
      </c>
      <c r="B75" s="93" t="s">
        <v>256</v>
      </c>
      <c r="C75" s="85">
        <v>555.5</v>
      </c>
      <c r="D75" s="85">
        <v>712.7</v>
      </c>
      <c r="E75" s="86">
        <v>802.4</v>
      </c>
    </row>
    <row r="76" spans="1:5" ht="54" customHeight="1">
      <c r="A76" s="83" t="s">
        <v>257</v>
      </c>
      <c r="B76" s="93" t="s">
        <v>258</v>
      </c>
      <c r="C76" s="85">
        <v>589</v>
      </c>
      <c r="D76" s="85">
        <v>804.4</v>
      </c>
      <c r="E76" s="86">
        <v>804.4</v>
      </c>
    </row>
    <row r="77" spans="1:5" s="77" customFormat="1" ht="45" customHeight="1">
      <c r="A77" s="83" t="s">
        <v>259</v>
      </c>
      <c r="B77" s="93" t="s">
        <v>260</v>
      </c>
      <c r="C77" s="85">
        <v>2046.3</v>
      </c>
      <c r="D77" s="85">
        <v>4092.5</v>
      </c>
      <c r="E77" s="86">
        <v>4092.5</v>
      </c>
    </row>
    <row r="78" spans="1:5" s="77" customFormat="1" ht="27.75" customHeight="1">
      <c r="A78" s="83" t="s">
        <v>261</v>
      </c>
      <c r="B78" s="93" t="s">
        <v>262</v>
      </c>
      <c r="C78" s="85">
        <v>931.4</v>
      </c>
      <c r="D78" s="85">
        <v>974.4</v>
      </c>
      <c r="E78" s="85">
        <v>1009.4</v>
      </c>
    </row>
    <row r="79" spans="1:5" s="77" customFormat="1" ht="40.5" customHeight="1">
      <c r="A79" s="83" t="s">
        <v>263</v>
      </c>
      <c r="B79" s="94" t="s">
        <v>264</v>
      </c>
      <c r="C79" s="85">
        <v>1.1</v>
      </c>
      <c r="D79" s="85">
        <v>1.1</v>
      </c>
      <c r="E79" s="85">
        <v>1</v>
      </c>
    </row>
    <row r="80" spans="1:5" s="77" customFormat="1" ht="38.25" customHeight="1" hidden="1">
      <c r="A80" s="83" t="s">
        <v>265</v>
      </c>
      <c r="B80" s="94" t="s">
        <v>266</v>
      </c>
      <c r="C80" s="85"/>
      <c r="D80" s="85"/>
      <c r="E80" s="85"/>
    </row>
    <row r="81" spans="1:5" s="77" customFormat="1" ht="38.25" customHeight="1" hidden="1">
      <c r="A81" s="83" t="s">
        <v>267</v>
      </c>
      <c r="B81" s="94" t="s">
        <v>268</v>
      </c>
      <c r="C81" s="85"/>
      <c r="D81" s="85"/>
      <c r="E81" s="85"/>
    </row>
    <row r="82" spans="1:5" s="77" customFormat="1" ht="27.75" customHeight="1" hidden="1">
      <c r="A82" s="83" t="s">
        <v>269</v>
      </c>
      <c r="B82" s="93" t="s">
        <v>270</v>
      </c>
      <c r="C82" s="85"/>
      <c r="D82" s="85"/>
      <c r="E82" s="85"/>
    </row>
    <row r="83" spans="1:5" ht="18" customHeight="1">
      <c r="A83" s="83" t="s">
        <v>271</v>
      </c>
      <c r="B83" s="93" t="s">
        <v>272</v>
      </c>
      <c r="C83" s="85">
        <f>C84+C86+C85</f>
        <v>88021.6</v>
      </c>
      <c r="D83" s="85">
        <f>D84+D86</f>
        <v>71369.2</v>
      </c>
      <c r="E83" s="85">
        <f>E84+E86</f>
        <v>67201.7</v>
      </c>
    </row>
    <row r="84" spans="1:5" ht="45" customHeight="1">
      <c r="A84" s="107" t="s">
        <v>271</v>
      </c>
      <c r="B84" s="110" t="s">
        <v>273</v>
      </c>
      <c r="C84" s="109">
        <v>87971.6</v>
      </c>
      <c r="D84" s="85">
        <v>71369.2</v>
      </c>
      <c r="E84" s="85">
        <v>67201.7</v>
      </c>
    </row>
    <row r="85" spans="1:5" ht="42.75">
      <c r="A85" s="107" t="s">
        <v>271</v>
      </c>
      <c r="B85" s="110" t="s">
        <v>274</v>
      </c>
      <c r="C85" s="109">
        <v>50</v>
      </c>
      <c r="D85" s="109"/>
      <c r="E85" s="86"/>
    </row>
    <row r="86" spans="1:5" ht="57" hidden="1">
      <c r="A86" s="107" t="s">
        <v>271</v>
      </c>
      <c r="B86" s="110" t="s">
        <v>275</v>
      </c>
      <c r="C86" s="109"/>
      <c r="D86" s="109"/>
      <c r="E86" s="86"/>
    </row>
    <row r="87" spans="1:5" ht="18" customHeight="1">
      <c r="A87" s="74" t="s">
        <v>276</v>
      </c>
      <c r="B87" s="100" t="s">
        <v>277</v>
      </c>
      <c r="C87" s="78">
        <f>C89+C91+C90+C88</f>
        <v>8150.5</v>
      </c>
      <c r="D87" s="78">
        <f>D89+D91+D90+D88</f>
        <v>7812</v>
      </c>
      <c r="E87" s="78">
        <f>E89+E91+E90+E88</f>
        <v>7812</v>
      </c>
    </row>
    <row r="88" spans="1:5" ht="28.5" hidden="1">
      <c r="A88" s="83" t="s">
        <v>278</v>
      </c>
      <c r="B88" s="93" t="s">
        <v>279</v>
      </c>
      <c r="C88" s="85"/>
      <c r="D88" s="85"/>
      <c r="E88" s="85"/>
    </row>
    <row r="89" spans="1:5" ht="28.5">
      <c r="A89" s="83" t="s">
        <v>280</v>
      </c>
      <c r="B89" s="97" t="s">
        <v>281</v>
      </c>
      <c r="C89" s="85">
        <v>303</v>
      </c>
      <c r="D89" s="85"/>
      <c r="E89" s="86"/>
    </row>
    <row r="90" spans="1:5" ht="42.75">
      <c r="A90" s="83" t="s">
        <v>282</v>
      </c>
      <c r="B90" s="93" t="s">
        <v>283</v>
      </c>
      <c r="C90" s="85">
        <v>35.5</v>
      </c>
      <c r="D90" s="85"/>
      <c r="E90" s="86"/>
    </row>
    <row r="91" spans="1:5" ht="18" customHeight="1">
      <c r="A91" s="117" t="s">
        <v>284</v>
      </c>
      <c r="B91" s="118" t="s">
        <v>281</v>
      </c>
      <c r="C91" s="119">
        <f>C92</f>
        <v>7812</v>
      </c>
      <c r="D91" s="119">
        <f>D92</f>
        <v>7812</v>
      </c>
      <c r="E91" s="119">
        <f>E92</f>
        <v>7812</v>
      </c>
    </row>
    <row r="92" spans="1:5" ht="40.5" customHeight="1">
      <c r="A92" s="91" t="s">
        <v>284</v>
      </c>
      <c r="B92" s="97" t="s">
        <v>285</v>
      </c>
      <c r="C92" s="85">
        <v>7812</v>
      </c>
      <c r="D92" s="85">
        <v>7812</v>
      </c>
      <c r="E92" s="86">
        <v>7812</v>
      </c>
    </row>
    <row r="93" spans="1:5" ht="18" customHeight="1">
      <c r="A93" s="91"/>
      <c r="B93" s="120" t="s">
        <v>286</v>
      </c>
      <c r="C93" s="78">
        <f>C94</f>
        <v>4434.5</v>
      </c>
      <c r="D93" s="78">
        <f>D94</f>
        <v>3780</v>
      </c>
      <c r="E93" s="78">
        <f>E94</f>
        <v>3780</v>
      </c>
    </row>
    <row r="94" spans="1:5" ht="18" customHeight="1">
      <c r="A94" s="91" t="s">
        <v>287</v>
      </c>
      <c r="B94" s="97" t="s">
        <v>288</v>
      </c>
      <c r="C94" s="85">
        <v>4434.5</v>
      </c>
      <c r="D94" s="86">
        <v>3780</v>
      </c>
      <c r="E94" s="86">
        <v>3780</v>
      </c>
    </row>
    <row r="95" spans="4:5" ht="14.25" customHeight="1">
      <c r="D95" s="121"/>
      <c r="E95" s="121"/>
    </row>
    <row r="96" spans="4:5" ht="14.25" customHeight="1">
      <c r="D96" s="121"/>
      <c r="E96" s="121"/>
    </row>
    <row r="97" spans="4:5" ht="14.25" customHeight="1">
      <c r="D97" s="121"/>
      <c r="E97" s="121"/>
    </row>
    <row r="98" spans="4:5" ht="14.25" customHeight="1">
      <c r="D98" s="121"/>
      <c r="E98" s="121"/>
    </row>
    <row r="99" spans="4:5" ht="14.25" customHeight="1">
      <c r="D99" s="121"/>
      <c r="E99" s="121"/>
    </row>
    <row r="100" spans="4:5" ht="14.25" customHeight="1">
      <c r="D100" s="121"/>
      <c r="E100" s="121"/>
    </row>
    <row r="101" spans="4:5" ht="14.25" customHeight="1">
      <c r="D101" s="121"/>
      <c r="E101" s="121"/>
    </row>
    <row r="102" spans="4:5" ht="14.25" customHeight="1">
      <c r="D102" s="121"/>
      <c r="E102" s="121"/>
    </row>
    <row r="103" spans="4:5" ht="14.25" customHeight="1">
      <c r="D103" s="121"/>
      <c r="E103" s="121"/>
    </row>
    <row r="104" spans="4:5" ht="14.25" customHeight="1">
      <c r="D104" s="121"/>
      <c r="E104" s="121"/>
    </row>
    <row r="105" spans="4:5" ht="14.25" customHeight="1">
      <c r="D105" s="121"/>
      <c r="E105" s="121"/>
    </row>
    <row r="106" spans="4:5" ht="14.25" customHeight="1">
      <c r="D106" s="121"/>
      <c r="E106" s="121"/>
    </row>
    <row r="107" spans="4:5" ht="14.25" customHeight="1">
      <c r="D107" s="121"/>
      <c r="E107" s="121"/>
    </row>
    <row r="108" spans="4:5" ht="14.25" customHeight="1">
      <c r="D108" s="121"/>
      <c r="E108" s="121"/>
    </row>
    <row r="109" spans="4:5" ht="14.25" customHeight="1">
      <c r="D109" s="121"/>
      <c r="E109" s="121"/>
    </row>
    <row r="110" spans="4:5" ht="14.25" customHeight="1">
      <c r="D110" s="121"/>
      <c r="E110" s="121"/>
    </row>
    <row r="111" spans="4:5" ht="14.25" customHeight="1">
      <c r="D111" s="121"/>
      <c r="E111" s="121"/>
    </row>
    <row r="112" spans="4:5" ht="14.25" customHeight="1">
      <c r="D112" s="121"/>
      <c r="E112" s="121"/>
    </row>
    <row r="113" spans="4:5" ht="14.25" customHeight="1">
      <c r="D113" s="121"/>
      <c r="E113" s="121"/>
    </row>
    <row r="114" spans="4:5" ht="14.25" customHeight="1">
      <c r="D114" s="121"/>
      <c r="E114" s="121"/>
    </row>
    <row r="115" spans="4:5" ht="14.25" customHeight="1">
      <c r="D115" s="121"/>
      <c r="E115" s="121"/>
    </row>
    <row r="116" spans="4:5" ht="14.25" customHeight="1">
      <c r="D116" s="121"/>
      <c r="E116" s="121"/>
    </row>
    <row r="117" spans="4:5" ht="14.25" customHeight="1">
      <c r="D117" s="121"/>
      <c r="E117" s="121"/>
    </row>
    <row r="118" spans="4:5" ht="14.25" customHeight="1">
      <c r="D118" s="121"/>
      <c r="E118" s="121"/>
    </row>
    <row r="119" spans="4:5" ht="14.25" customHeight="1">
      <c r="D119" s="121"/>
      <c r="E119" s="121"/>
    </row>
    <row r="120" spans="4:5" ht="14.25" customHeight="1">
      <c r="D120" s="121"/>
      <c r="E120" s="121"/>
    </row>
    <row r="121" spans="4:5" ht="14.25" customHeight="1">
      <c r="D121" s="121"/>
      <c r="E121" s="121"/>
    </row>
    <row r="122" spans="4:5" ht="14.25" customHeight="1">
      <c r="D122" s="121"/>
      <c r="E122" s="121"/>
    </row>
    <row r="123" spans="4:5" ht="14.25" customHeight="1">
      <c r="D123" s="121"/>
      <c r="E123" s="121"/>
    </row>
    <row r="124" spans="4:5" ht="14.25" customHeight="1">
      <c r="D124" s="121"/>
      <c r="E124" s="121"/>
    </row>
    <row r="125" spans="4:5" ht="14.25" customHeight="1">
      <c r="D125" s="121"/>
      <c r="E125" s="121"/>
    </row>
    <row r="126" spans="4:5" ht="14.25" customHeight="1">
      <c r="D126" s="121"/>
      <c r="E126" s="121"/>
    </row>
    <row r="127" spans="4:5" ht="14.25" customHeight="1">
      <c r="D127" s="121"/>
      <c r="E127" s="121"/>
    </row>
    <row r="128" spans="4:5" ht="14.25" customHeight="1">
      <c r="D128" s="121"/>
      <c r="E128" s="121"/>
    </row>
    <row r="129" spans="4:5" ht="14.25" customHeight="1">
      <c r="D129" s="121"/>
      <c r="E129" s="121"/>
    </row>
    <row r="130" spans="4:5" ht="14.25" customHeight="1">
      <c r="D130" s="121"/>
      <c r="E130" s="121"/>
    </row>
    <row r="131" spans="4:5" ht="14.25" customHeight="1">
      <c r="D131" s="121"/>
      <c r="E131" s="121"/>
    </row>
    <row r="132" spans="4:5" ht="14.25" customHeight="1">
      <c r="D132" s="121"/>
      <c r="E132" s="121"/>
    </row>
    <row r="133" spans="4:5" ht="14.25" customHeight="1">
      <c r="D133" s="121"/>
      <c r="E133" s="121"/>
    </row>
    <row r="134" spans="4:5" ht="14.25" customHeight="1">
      <c r="D134" s="121"/>
      <c r="E134" s="121"/>
    </row>
    <row r="135" spans="4:5" ht="14.25" customHeight="1">
      <c r="D135" s="121"/>
      <c r="E135" s="121"/>
    </row>
    <row r="136" spans="4:5" ht="14.25" customHeight="1">
      <c r="D136" s="121"/>
      <c r="E136" s="121"/>
    </row>
    <row r="137" spans="4:5" ht="14.25" customHeight="1">
      <c r="D137" s="121"/>
      <c r="E137" s="121"/>
    </row>
    <row r="138" spans="4:5" ht="14.25" customHeight="1">
      <c r="D138" s="121"/>
      <c r="E138" s="121"/>
    </row>
    <row r="139" spans="4:5" ht="14.25" customHeight="1">
      <c r="D139" s="121"/>
      <c r="E139" s="121"/>
    </row>
    <row r="140" spans="4:5" ht="14.25" customHeight="1">
      <c r="D140" s="121"/>
      <c r="E140" s="121"/>
    </row>
    <row r="141" spans="4:5" ht="14.25" customHeight="1">
      <c r="D141" s="121"/>
      <c r="E141" s="121"/>
    </row>
    <row r="142" spans="4:5" ht="14.25" customHeight="1">
      <c r="D142" s="121"/>
      <c r="E142" s="121"/>
    </row>
    <row r="143" spans="4:5" ht="14.25" customHeight="1">
      <c r="D143" s="121"/>
      <c r="E143" s="121"/>
    </row>
    <row r="144" spans="4:5" ht="14.25" customHeight="1">
      <c r="D144" s="121"/>
      <c r="E144" s="121"/>
    </row>
    <row r="145" spans="4:5" ht="14.25" customHeight="1">
      <c r="D145" s="121"/>
      <c r="E145" s="121"/>
    </row>
    <row r="146" spans="4:5" ht="14.25" customHeight="1">
      <c r="D146" s="121"/>
      <c r="E146" s="121"/>
    </row>
    <row r="147" spans="4:5" ht="14.25" customHeight="1">
      <c r="D147" s="121"/>
      <c r="E147" s="121"/>
    </row>
    <row r="148" spans="4:5" ht="14.25" customHeight="1">
      <c r="D148" s="121"/>
      <c r="E148" s="121"/>
    </row>
    <row r="149" spans="4:5" ht="14.25" customHeight="1">
      <c r="D149" s="121"/>
      <c r="E149" s="121"/>
    </row>
    <row r="150" spans="4:5" ht="14.25" customHeight="1">
      <c r="D150" s="121"/>
      <c r="E150" s="121"/>
    </row>
    <row r="151" spans="4:5" ht="14.25" customHeight="1">
      <c r="D151" s="121"/>
      <c r="E151" s="121"/>
    </row>
    <row r="152" spans="4:5" ht="14.25" customHeight="1">
      <c r="D152" s="121"/>
      <c r="E152" s="121"/>
    </row>
    <row r="153" spans="4:5" ht="14.25" customHeight="1">
      <c r="D153" s="121"/>
      <c r="E153" s="121"/>
    </row>
    <row r="154" spans="4:5" ht="14.25" customHeight="1">
      <c r="D154" s="121"/>
      <c r="E154" s="121"/>
    </row>
    <row r="155" spans="4:5" ht="14.25" customHeight="1">
      <c r="D155" s="121"/>
      <c r="E155" s="121"/>
    </row>
    <row r="156" spans="4:5" ht="14.25" customHeight="1">
      <c r="D156" s="121"/>
      <c r="E156" s="121"/>
    </row>
    <row r="157" spans="4:5" ht="14.25" customHeight="1">
      <c r="D157" s="121"/>
      <c r="E157" s="121"/>
    </row>
    <row r="158" spans="4:5" ht="14.25" customHeight="1">
      <c r="D158" s="121"/>
      <c r="E158" s="121"/>
    </row>
    <row r="159" spans="4:5" ht="14.25" customHeight="1">
      <c r="D159" s="121"/>
      <c r="E159" s="121"/>
    </row>
    <row r="160" spans="4:5" ht="14.25" customHeight="1">
      <c r="D160" s="121"/>
      <c r="E160" s="121"/>
    </row>
    <row r="161" spans="4:5" ht="14.25" customHeight="1">
      <c r="D161" s="121"/>
      <c r="E161" s="121"/>
    </row>
    <row r="162" spans="4:5" ht="14.25" customHeight="1">
      <c r="D162" s="121"/>
      <c r="E162" s="121"/>
    </row>
    <row r="163" spans="4:5" ht="14.25" customHeight="1">
      <c r="D163" s="121"/>
      <c r="E163" s="121"/>
    </row>
    <row r="164" spans="4:5" ht="14.25" customHeight="1">
      <c r="D164" s="121"/>
      <c r="E164" s="121"/>
    </row>
    <row r="165" spans="4:5" ht="14.25" customHeight="1">
      <c r="D165" s="121"/>
      <c r="E165" s="121"/>
    </row>
    <row r="166" spans="4:5" ht="14.25" customHeight="1">
      <c r="D166" s="121"/>
      <c r="E166" s="121"/>
    </row>
    <row r="167" spans="4:5" ht="14.25" customHeight="1">
      <c r="D167" s="121"/>
      <c r="E167" s="121"/>
    </row>
    <row r="168" spans="4:5" ht="14.25" customHeight="1">
      <c r="D168" s="121"/>
      <c r="E168" s="121"/>
    </row>
    <row r="169" spans="4:5" ht="14.25" customHeight="1">
      <c r="D169" s="121"/>
      <c r="E169" s="121"/>
    </row>
    <row r="170" spans="4:5" ht="14.25" customHeight="1">
      <c r="D170" s="121"/>
      <c r="E170" s="121"/>
    </row>
    <row r="171" spans="4:5" ht="14.25" customHeight="1">
      <c r="D171" s="121"/>
      <c r="E171" s="121"/>
    </row>
    <row r="172" spans="4:5" ht="14.25" customHeight="1">
      <c r="D172" s="121"/>
      <c r="E172" s="121"/>
    </row>
    <row r="173" spans="4:5" ht="14.25" customHeight="1">
      <c r="D173" s="121"/>
      <c r="E173" s="121"/>
    </row>
    <row r="174" spans="4:5" ht="14.25" customHeight="1">
      <c r="D174" s="121"/>
      <c r="E174" s="121"/>
    </row>
    <row r="175" spans="4:5" ht="14.25" customHeight="1">
      <c r="D175" s="121"/>
      <c r="E175" s="121"/>
    </row>
    <row r="176" spans="4:5" ht="14.25" customHeight="1">
      <c r="D176" s="121"/>
      <c r="E176" s="121"/>
    </row>
    <row r="177" spans="4:5" ht="14.25" customHeight="1">
      <c r="D177" s="121"/>
      <c r="E177" s="121"/>
    </row>
    <row r="178" spans="4:5" ht="14.25" customHeight="1">
      <c r="D178" s="121"/>
      <c r="E178" s="121"/>
    </row>
    <row r="179" spans="4:5" ht="14.25" customHeight="1">
      <c r="D179" s="121"/>
      <c r="E179" s="121"/>
    </row>
    <row r="180" spans="4:5" ht="14.25" customHeight="1">
      <c r="D180" s="121"/>
      <c r="E180" s="121"/>
    </row>
    <row r="181" spans="4:5" ht="14.25" customHeight="1">
      <c r="D181" s="121"/>
      <c r="E181" s="121"/>
    </row>
    <row r="182" spans="4:5" ht="14.25" customHeight="1">
      <c r="D182" s="121"/>
      <c r="E182" s="121"/>
    </row>
    <row r="183" spans="4:5" ht="14.25" customHeight="1">
      <c r="D183" s="121"/>
      <c r="E183" s="121"/>
    </row>
    <row r="184" spans="4:5" ht="14.25" customHeight="1">
      <c r="D184" s="121"/>
      <c r="E184" s="121"/>
    </row>
    <row r="185" spans="4:5" ht="14.25" customHeight="1">
      <c r="D185" s="121"/>
      <c r="E185" s="121"/>
    </row>
    <row r="186" spans="4:5" ht="14.25" customHeight="1">
      <c r="D186" s="121"/>
      <c r="E186" s="121"/>
    </row>
    <row r="187" spans="4:5" ht="14.25" customHeight="1">
      <c r="D187" s="121"/>
      <c r="E187" s="121"/>
    </row>
    <row r="188" spans="4:5" ht="14.25" customHeight="1">
      <c r="D188" s="121"/>
      <c r="E188" s="121"/>
    </row>
    <row r="189" spans="4:5" ht="14.25" customHeight="1">
      <c r="D189" s="121"/>
      <c r="E189" s="121"/>
    </row>
    <row r="190" spans="4:5" ht="14.25" customHeight="1">
      <c r="D190" s="121"/>
      <c r="E190" s="121"/>
    </row>
    <row r="191" spans="4:5" ht="14.25" customHeight="1">
      <c r="D191" s="121"/>
      <c r="E191" s="121"/>
    </row>
    <row r="192" spans="4:5" ht="14.25" customHeight="1">
      <c r="D192" s="121"/>
      <c r="E192" s="121"/>
    </row>
    <row r="193" spans="4:5" ht="14.25" customHeight="1">
      <c r="D193" s="121"/>
      <c r="E193" s="121"/>
    </row>
    <row r="194" spans="4:5" ht="14.25" customHeight="1">
      <c r="D194" s="121"/>
      <c r="E194" s="121"/>
    </row>
    <row r="195" spans="4:5" ht="14.25" customHeight="1">
      <c r="D195" s="121"/>
      <c r="E195" s="121"/>
    </row>
    <row r="196" spans="4:5" ht="14.25" customHeight="1">
      <c r="D196" s="121"/>
      <c r="E196" s="121"/>
    </row>
    <row r="197" spans="4:5" ht="14.25" customHeight="1">
      <c r="D197" s="121"/>
      <c r="E197" s="121"/>
    </row>
    <row r="198" spans="4:5" ht="14.25" customHeight="1">
      <c r="D198" s="121"/>
      <c r="E198" s="121"/>
    </row>
    <row r="199" spans="4:5" ht="14.25" customHeight="1">
      <c r="D199" s="121"/>
      <c r="E199" s="121"/>
    </row>
    <row r="200" spans="4:5" ht="14.25" customHeight="1">
      <c r="D200" s="121"/>
      <c r="E200" s="121"/>
    </row>
    <row r="201" spans="4:5" ht="14.25" customHeight="1">
      <c r="D201" s="121"/>
      <c r="E201" s="121"/>
    </row>
    <row r="202" spans="4:5" ht="14.25" customHeight="1">
      <c r="D202" s="121"/>
      <c r="E202" s="121"/>
    </row>
    <row r="203" spans="4:5" ht="14.25" customHeight="1">
      <c r="D203" s="121"/>
      <c r="E203" s="121"/>
    </row>
    <row r="204" spans="4:5" ht="14.25" customHeight="1">
      <c r="D204" s="121"/>
      <c r="E204" s="121"/>
    </row>
    <row r="205" spans="4:5" ht="14.25" customHeight="1">
      <c r="D205" s="121"/>
      <c r="E205" s="121"/>
    </row>
    <row r="206" spans="4:5" ht="14.25" customHeight="1">
      <c r="D206" s="121"/>
      <c r="E206" s="121"/>
    </row>
  </sheetData>
  <sheetProtection selectLockedCells="1" selectUnlockedCells="1"/>
  <mergeCells count="12">
    <mergeCell ref="B8:E8"/>
    <mergeCell ref="B9:E9"/>
    <mergeCell ref="A12:E12"/>
    <mergeCell ref="A14:A15"/>
    <mergeCell ref="B14:B15"/>
    <mergeCell ref="D14:E14"/>
    <mergeCell ref="D1:E1"/>
    <mergeCell ref="B2:E2"/>
    <mergeCell ref="B3:E3"/>
    <mergeCell ref="B4:E4"/>
    <mergeCell ref="D6:E6"/>
    <mergeCell ref="B7:E7"/>
  </mergeCells>
  <printOptions/>
  <pageMargins left="0.6798611111111111" right="0.22986111111111113" top="0.6201388888888889" bottom="0.2" header="0.5118110236220472" footer="0.5118110236220472"/>
  <pageSetup horizontalDpi="300" verticalDpi="3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B1:I63"/>
  <sheetViews>
    <sheetView zoomScale="85" zoomScaleNormal="85" zoomScalePageLayoutView="0" workbookViewId="0" topLeftCell="A1">
      <selection activeCell="B4" sqref="B4:G4"/>
    </sheetView>
  </sheetViews>
  <sheetFormatPr defaultColWidth="6.75390625" defaultRowHeight="12.75"/>
  <cols>
    <col min="1" max="1" width="6.75390625" style="122" customWidth="1"/>
    <col min="2" max="2" width="77.75390625" style="123" customWidth="1"/>
    <col min="3" max="3" width="5.375" style="124" customWidth="1"/>
    <col min="4" max="4" width="5.75390625" style="124" customWidth="1"/>
    <col min="5" max="5" width="10.375" style="124" customWidth="1"/>
    <col min="6" max="6" width="13.375" style="124" customWidth="1"/>
    <col min="7" max="7" width="17.375" style="124" customWidth="1"/>
    <col min="8" max="8" width="11.75390625" style="122" customWidth="1"/>
    <col min="9" max="11" width="6.75390625" style="122" customWidth="1"/>
    <col min="12" max="12" width="11.375" style="122" customWidth="1"/>
    <col min="13" max="62" width="6.75390625" style="122" customWidth="1"/>
    <col min="63" max="255" width="6.75390625" style="65" customWidth="1"/>
    <col min="256" max="16384" width="6.75390625" style="3" customWidth="1"/>
  </cols>
  <sheetData>
    <row r="1" spans="2:7" ht="12.75" customHeight="1">
      <c r="B1" s="525" t="s">
        <v>289</v>
      </c>
      <c r="C1" s="525"/>
      <c r="D1" s="525"/>
      <c r="E1" s="525"/>
      <c r="F1" s="525"/>
      <c r="G1" s="525"/>
    </row>
    <row r="2" spans="2:7" ht="12.75" customHeight="1">
      <c r="B2" s="523" t="s">
        <v>1</v>
      </c>
      <c r="C2" s="523"/>
      <c r="D2" s="523"/>
      <c r="E2" s="523"/>
      <c r="F2" s="523"/>
      <c r="G2" s="523"/>
    </row>
    <row r="3" spans="2:7" ht="12.75" customHeight="1">
      <c r="B3" s="523" t="s">
        <v>2</v>
      </c>
      <c r="C3" s="523"/>
      <c r="D3" s="523"/>
      <c r="E3" s="523"/>
      <c r="F3" s="523"/>
      <c r="G3" s="523"/>
    </row>
    <row r="4" spans="2:7" ht="12.75" customHeight="1">
      <c r="B4" s="524" t="s">
        <v>3</v>
      </c>
      <c r="C4" s="524"/>
      <c r="D4" s="524"/>
      <c r="E4" s="524"/>
      <c r="F4" s="524"/>
      <c r="G4" s="524"/>
    </row>
    <row r="5" spans="2:7" ht="12.75" customHeight="1">
      <c r="B5" s="125"/>
      <c r="C5" s="125"/>
      <c r="D5" s="125"/>
      <c r="E5" s="125"/>
      <c r="F5" s="125"/>
      <c r="G5" s="125"/>
    </row>
    <row r="6" spans="2:7" ht="12.75" customHeight="1">
      <c r="B6" s="543" t="s">
        <v>290</v>
      </c>
      <c r="C6" s="543"/>
      <c r="D6" s="543"/>
      <c r="E6" s="543"/>
      <c r="F6" s="543"/>
      <c r="G6" s="543"/>
    </row>
    <row r="7" spans="2:7" ht="12.75" customHeight="1">
      <c r="B7" s="544" t="s">
        <v>50</v>
      </c>
      <c r="C7" s="544"/>
      <c r="D7" s="544"/>
      <c r="E7" s="544"/>
      <c r="F7" s="544"/>
      <c r="G7" s="544"/>
    </row>
    <row r="8" spans="2:7" ht="12.75" customHeight="1">
      <c r="B8" s="544" t="s">
        <v>5</v>
      </c>
      <c r="C8" s="544"/>
      <c r="D8" s="544"/>
      <c r="E8" s="544"/>
      <c r="F8" s="544"/>
      <c r="G8" s="544"/>
    </row>
    <row r="9" spans="2:9" ht="12.75" customHeight="1">
      <c r="B9" s="524" t="s">
        <v>291</v>
      </c>
      <c r="C9" s="524"/>
      <c r="D9" s="524"/>
      <c r="E9" s="524"/>
      <c r="F9" s="524"/>
      <c r="G9" s="524"/>
      <c r="H9" s="6"/>
      <c r="I9" s="6"/>
    </row>
    <row r="10" spans="2:4" ht="12.75" customHeight="1">
      <c r="B10" s="39"/>
      <c r="C10" s="126"/>
      <c r="D10" s="126"/>
    </row>
    <row r="11" spans="2:7" ht="36.75" customHeight="1">
      <c r="B11" s="545" t="s">
        <v>292</v>
      </c>
      <c r="C11" s="545"/>
      <c r="D11" s="545"/>
      <c r="E11" s="545"/>
      <c r="F11" s="545"/>
      <c r="G11" s="545"/>
    </row>
    <row r="12" spans="2:7" ht="12.75" customHeight="1">
      <c r="B12" s="127"/>
      <c r="C12" s="128"/>
      <c r="D12" s="128"/>
      <c r="G12" s="6" t="s">
        <v>293</v>
      </c>
    </row>
    <row r="13" spans="2:7" ht="45.75" customHeight="1">
      <c r="B13" s="129" t="s">
        <v>294</v>
      </c>
      <c r="C13" s="130" t="s">
        <v>295</v>
      </c>
      <c r="D13" s="130" t="s">
        <v>296</v>
      </c>
      <c r="E13" s="15" t="s">
        <v>12</v>
      </c>
      <c r="F13" s="15" t="s">
        <v>13</v>
      </c>
      <c r="G13" s="15" t="s">
        <v>14</v>
      </c>
    </row>
    <row r="14" spans="2:7" ht="12.75" customHeight="1">
      <c r="B14" s="131" t="s">
        <v>297</v>
      </c>
      <c r="C14" s="132"/>
      <c r="D14" s="132"/>
      <c r="E14" s="133">
        <f>E15+E23+E26+E28+E33+E41+E47+E50+E55+E59+E57+E39</f>
        <v>321788</v>
      </c>
      <c r="F14" s="133">
        <f>F15+F23+F26+F28+F33+F41+F47+F50+F55+F59+F57+F39+F62</f>
        <v>253720.79999999996</v>
      </c>
      <c r="G14" s="133">
        <f>G15+G23+G26+G28+G33+G41+G47+G50+G55+G59+G57+G39+G62</f>
        <v>253406.09999999995</v>
      </c>
    </row>
    <row r="15" spans="2:7" ht="12.75" customHeight="1">
      <c r="B15" s="134" t="s">
        <v>298</v>
      </c>
      <c r="C15" s="135" t="s">
        <v>299</v>
      </c>
      <c r="D15" s="132"/>
      <c r="E15" s="133">
        <f>E16+E17+E18+E20+E21+E22+E19</f>
        <v>41809.6</v>
      </c>
      <c r="F15" s="133">
        <f>F16+F17+F18+F20+F21+F22+F19</f>
        <v>32337.4</v>
      </c>
      <c r="G15" s="133">
        <f>G16+G17+G18+G20+G21+G22+G19</f>
        <v>31072.1</v>
      </c>
    </row>
    <row r="16" spans="2:7" ht="27.75" customHeight="1">
      <c r="B16" s="136" t="s">
        <v>300</v>
      </c>
      <c r="C16" s="137" t="s">
        <v>299</v>
      </c>
      <c r="D16" s="137" t="s">
        <v>301</v>
      </c>
      <c r="E16" s="138">
        <f>'Прил. 6'!H24</f>
        <v>1826.2</v>
      </c>
      <c r="F16" s="138">
        <f>'Прил. 6'!I24</f>
        <v>1785.1</v>
      </c>
      <c r="G16" s="138">
        <f>'Прил. 6'!J24</f>
        <v>1985.1</v>
      </c>
    </row>
    <row r="17" spans="2:7" ht="40.5" customHeight="1">
      <c r="B17" s="136" t="s">
        <v>302</v>
      </c>
      <c r="C17" s="137" t="s">
        <v>299</v>
      </c>
      <c r="D17" s="137" t="s">
        <v>303</v>
      </c>
      <c r="E17" s="138">
        <f>'Прил. 6'!H34</f>
        <v>794.6</v>
      </c>
      <c r="F17" s="138">
        <f>'Прил. 6'!I34</f>
        <v>742.4</v>
      </c>
      <c r="G17" s="138">
        <f>'Прил. 6'!J34</f>
        <v>842.4</v>
      </c>
    </row>
    <row r="18" spans="2:7" ht="40.5" customHeight="1">
      <c r="B18" s="136" t="s">
        <v>304</v>
      </c>
      <c r="C18" s="137" t="s">
        <v>299</v>
      </c>
      <c r="D18" s="137" t="s">
        <v>305</v>
      </c>
      <c r="E18" s="138">
        <f>'Прил. 6'!H46</f>
        <v>15511.8</v>
      </c>
      <c r="F18" s="138">
        <f>'Прил. 6'!I46</f>
        <v>13610.6</v>
      </c>
      <c r="G18" s="138">
        <f>'Прил. 6'!J46</f>
        <v>14010.6</v>
      </c>
    </row>
    <row r="19" spans="2:7" ht="14.25" customHeight="1">
      <c r="B19" s="139" t="s">
        <v>306</v>
      </c>
      <c r="C19" s="137" t="s">
        <v>299</v>
      </c>
      <c r="D19" s="137" t="s">
        <v>307</v>
      </c>
      <c r="E19" s="138">
        <f>'Прил. 6'!H68</f>
        <v>1.1</v>
      </c>
      <c r="F19" s="138">
        <f>'Прил. 6'!I68</f>
        <v>1.1</v>
      </c>
      <c r="G19" s="138">
        <f>'Прил. 6'!J68</f>
        <v>1</v>
      </c>
    </row>
    <row r="20" spans="2:7" ht="27.75" customHeight="1">
      <c r="B20" s="136" t="s">
        <v>308</v>
      </c>
      <c r="C20" s="137" t="s">
        <v>299</v>
      </c>
      <c r="D20" s="137" t="s">
        <v>309</v>
      </c>
      <c r="E20" s="138">
        <f>'Прил. 6'!H74</f>
        <v>4559.3</v>
      </c>
      <c r="F20" s="138">
        <f>'Прил. 6'!I74</f>
        <v>4192.8</v>
      </c>
      <c r="G20" s="138">
        <f>'Прил. 6'!J74</f>
        <v>4492.8</v>
      </c>
    </row>
    <row r="21" spans="2:7" ht="12.75" customHeight="1">
      <c r="B21" s="136" t="s">
        <v>310</v>
      </c>
      <c r="C21" s="137" t="s">
        <v>299</v>
      </c>
      <c r="D21" s="137" t="s">
        <v>311</v>
      </c>
      <c r="E21" s="138">
        <f>'Прил. 6'!H102</f>
        <v>100</v>
      </c>
      <c r="F21" s="138">
        <f>'Прил. 6'!I102</f>
        <v>100</v>
      </c>
      <c r="G21" s="138">
        <f>'Прил. 6'!J102</f>
        <v>100</v>
      </c>
    </row>
    <row r="22" spans="2:7" ht="12.75" customHeight="1">
      <c r="B22" s="136" t="s">
        <v>312</v>
      </c>
      <c r="C22" s="137" t="s">
        <v>299</v>
      </c>
      <c r="D22" s="137" t="s">
        <v>313</v>
      </c>
      <c r="E22" s="138">
        <f>'Прил. 6'!H115</f>
        <v>19016.600000000002</v>
      </c>
      <c r="F22" s="138">
        <f>'Прил. 6'!I115</f>
        <v>11905.4</v>
      </c>
      <c r="G22" s="138">
        <f>'Прил. 6'!J115</f>
        <v>9640.199999999999</v>
      </c>
    </row>
    <row r="23" spans="2:7" ht="12.75" customHeight="1">
      <c r="B23" s="140" t="s">
        <v>314</v>
      </c>
      <c r="C23" s="135" t="s">
        <v>315</v>
      </c>
      <c r="D23" s="135"/>
      <c r="E23" s="133">
        <f>E24+E25</f>
        <v>931.4</v>
      </c>
      <c r="F23" s="133">
        <f>F24+F25</f>
        <v>974.4</v>
      </c>
      <c r="G23" s="133">
        <f>G24+G25</f>
        <v>1009.4</v>
      </c>
    </row>
    <row r="24" spans="2:7" ht="12.75" customHeight="1">
      <c r="B24" s="136" t="s">
        <v>316</v>
      </c>
      <c r="C24" s="137" t="s">
        <v>315</v>
      </c>
      <c r="D24" s="137" t="s">
        <v>317</v>
      </c>
      <c r="E24" s="138">
        <f>'Прил. 6'!H295</f>
        <v>931.4</v>
      </c>
      <c r="F24" s="138">
        <f>'Прил. 6'!I295</f>
        <v>974.4</v>
      </c>
      <c r="G24" s="138">
        <f>'Прил. 6'!J295</f>
        <v>1009.4</v>
      </c>
    </row>
    <row r="25" spans="2:7" ht="12.75" customHeight="1" hidden="1">
      <c r="B25" s="136"/>
      <c r="C25" s="137"/>
      <c r="D25" s="137"/>
      <c r="E25" s="138"/>
      <c r="F25" s="141"/>
      <c r="G25" s="141"/>
    </row>
    <row r="26" spans="2:7" ht="12.75" customHeight="1" hidden="1">
      <c r="B26" s="140"/>
      <c r="C26" s="135"/>
      <c r="D26" s="135"/>
      <c r="E26" s="133"/>
      <c r="F26" s="141"/>
      <c r="G26" s="141"/>
    </row>
    <row r="27" spans="2:7" ht="25.5" customHeight="1" hidden="1">
      <c r="B27" s="136"/>
      <c r="C27" s="137"/>
      <c r="D27" s="137"/>
      <c r="E27" s="138"/>
      <c r="F27" s="141"/>
      <c r="G27" s="141"/>
    </row>
    <row r="28" spans="2:7" ht="12.75" customHeight="1">
      <c r="B28" s="140" t="s">
        <v>318</v>
      </c>
      <c r="C28" s="135" t="s">
        <v>319</v>
      </c>
      <c r="D28" s="135"/>
      <c r="E28" s="133">
        <f>E30+E31+E32+E29</f>
        <v>34769.49999999999</v>
      </c>
      <c r="F28" s="133">
        <f>F30+F31+F32+F29</f>
        <v>35344.6</v>
      </c>
      <c r="G28" s="133">
        <f>G30+G31+G32+G29</f>
        <v>35541.7</v>
      </c>
    </row>
    <row r="29" spans="2:7" ht="12.75" customHeight="1">
      <c r="B29" s="136" t="s">
        <v>320</v>
      </c>
      <c r="C29" s="137" t="s">
        <v>319</v>
      </c>
      <c r="D29" s="137" t="s">
        <v>321</v>
      </c>
      <c r="E29" s="138">
        <f>'Прил. 6'!H329</f>
        <v>330.2</v>
      </c>
      <c r="F29" s="138">
        <f>'Прил. 6'!I329</f>
        <v>330.2</v>
      </c>
      <c r="G29" s="138">
        <f>'Прил. 6'!J329</f>
        <v>330.2</v>
      </c>
    </row>
    <row r="30" spans="2:7" ht="12.75" customHeight="1">
      <c r="B30" s="89" t="s">
        <v>322</v>
      </c>
      <c r="C30" s="137" t="s">
        <v>319</v>
      </c>
      <c r="D30" s="137" t="s">
        <v>323</v>
      </c>
      <c r="E30" s="138">
        <f>'Прил. 6'!H334</f>
        <v>1542.2</v>
      </c>
      <c r="F30" s="138">
        <f>'Прил. 6'!I334</f>
        <v>1507.4</v>
      </c>
      <c r="G30" s="138">
        <f>'Прил. 6'!J334</f>
        <v>1137.9</v>
      </c>
    </row>
    <row r="31" spans="2:7" ht="12.75" customHeight="1">
      <c r="B31" s="136" t="s">
        <v>324</v>
      </c>
      <c r="C31" s="137" t="s">
        <v>319</v>
      </c>
      <c r="D31" s="137" t="s">
        <v>325</v>
      </c>
      <c r="E31" s="138">
        <f>'Прил. 6'!H341</f>
        <v>32897.1</v>
      </c>
      <c r="F31" s="138">
        <f>'Прил. 6'!I341</f>
        <v>33507</v>
      </c>
      <c r="G31" s="138">
        <f>'Прил. 6'!J341</f>
        <v>34073.6</v>
      </c>
    </row>
    <row r="32" spans="2:7" ht="12.75" customHeight="1" hidden="1">
      <c r="B32" s="142"/>
      <c r="C32" s="137"/>
      <c r="D32" s="137"/>
      <c r="E32" s="138"/>
      <c r="F32" s="141"/>
      <c r="G32" s="141"/>
    </row>
    <row r="33" spans="2:7" ht="12.75" customHeight="1">
      <c r="B33" s="140" t="s">
        <v>326</v>
      </c>
      <c r="C33" s="135" t="s">
        <v>327</v>
      </c>
      <c r="D33" s="135"/>
      <c r="E33" s="133">
        <f>E34+E36+E37+E38+E35</f>
        <v>36625.4</v>
      </c>
      <c r="F33" s="133">
        <f>F34+F36+F37+F38+F35</f>
        <v>7284.5</v>
      </c>
      <c r="G33" s="133">
        <f>G34+G36+G37+G38+G35</f>
        <v>2513.4</v>
      </c>
    </row>
    <row r="34" spans="2:7" ht="12.75" customHeight="1" hidden="1">
      <c r="B34" s="136"/>
      <c r="C34" s="137"/>
      <c r="D34" s="137"/>
      <c r="E34" s="138"/>
      <c r="F34" s="141"/>
      <c r="G34" s="141"/>
    </row>
    <row r="35" spans="2:7" ht="12.75" customHeight="1">
      <c r="B35" s="136" t="s">
        <v>328</v>
      </c>
      <c r="C35" s="137" t="s">
        <v>327</v>
      </c>
      <c r="D35" s="137" t="s">
        <v>329</v>
      </c>
      <c r="E35" s="138">
        <f>'Прил. 6'!H393</f>
        <v>175</v>
      </c>
      <c r="F35" s="138">
        <f>'Прил. 6'!I393</f>
        <v>4945.5</v>
      </c>
      <c r="G35" s="138">
        <f>'Прил. 6'!J393</f>
        <v>0</v>
      </c>
    </row>
    <row r="36" spans="2:7" ht="12.75" customHeight="1">
      <c r="B36" s="136" t="s">
        <v>330</v>
      </c>
      <c r="C36" s="137" t="s">
        <v>327</v>
      </c>
      <c r="D36" s="137" t="s">
        <v>331</v>
      </c>
      <c r="E36" s="138">
        <f>'Прил. 6'!H418</f>
        <v>26097</v>
      </c>
      <c r="F36" s="138">
        <f>'Прил. 6'!I418</f>
        <v>25.6</v>
      </c>
      <c r="G36" s="138">
        <f>'Прил. 6'!J418</f>
        <v>0</v>
      </c>
    </row>
    <row r="37" spans="2:7" ht="15.75" customHeight="1">
      <c r="B37" s="143" t="s">
        <v>332</v>
      </c>
      <c r="C37" s="144" t="s">
        <v>327</v>
      </c>
      <c r="D37" s="144" t="s">
        <v>333</v>
      </c>
      <c r="E37" s="145">
        <f>'Прил. 6'!H466</f>
        <v>7856.599999999999</v>
      </c>
      <c r="F37" s="145">
        <f>'Прил. 6'!I466</f>
        <v>0</v>
      </c>
      <c r="G37" s="145">
        <f>'Прил. 6'!J466</f>
        <v>0</v>
      </c>
    </row>
    <row r="38" spans="2:7" ht="14.25" customHeight="1">
      <c r="B38" s="142" t="s">
        <v>334</v>
      </c>
      <c r="C38" s="146" t="s">
        <v>327</v>
      </c>
      <c r="D38" s="144" t="s">
        <v>335</v>
      </c>
      <c r="E38" s="145">
        <f>'Прил. 6'!H533</f>
        <v>2496.7999999999997</v>
      </c>
      <c r="F38" s="145">
        <f>'Прил. 6'!I533</f>
        <v>2313.4</v>
      </c>
      <c r="G38" s="145">
        <f>'Прил. 6'!J533</f>
        <v>2513.4</v>
      </c>
    </row>
    <row r="39" spans="2:7" ht="14.25" customHeight="1">
      <c r="B39" s="147" t="s">
        <v>336</v>
      </c>
      <c r="C39" s="135" t="s">
        <v>337</v>
      </c>
      <c r="D39" s="135"/>
      <c r="E39" s="133">
        <f>E40</f>
        <v>0</v>
      </c>
      <c r="F39" s="133">
        <f>F40</f>
        <v>0</v>
      </c>
      <c r="G39" s="133">
        <f>G40</f>
        <v>0</v>
      </c>
    </row>
    <row r="40" spans="2:7" ht="14.25" customHeight="1">
      <c r="B40" s="148" t="s">
        <v>338</v>
      </c>
      <c r="C40" s="137" t="s">
        <v>337</v>
      </c>
      <c r="D40" s="137" t="s">
        <v>339</v>
      </c>
      <c r="E40" s="138">
        <f>'Прил. 6'!H552</f>
        <v>0</v>
      </c>
      <c r="F40" s="138">
        <f>'Прил. 6'!I544</f>
        <v>0</v>
      </c>
      <c r="G40" s="138">
        <f>'Прил. 6'!J544</f>
        <v>0</v>
      </c>
    </row>
    <row r="41" spans="2:7" ht="12.75" customHeight="1">
      <c r="B41" s="149" t="s">
        <v>340</v>
      </c>
      <c r="C41" s="135" t="s">
        <v>341</v>
      </c>
      <c r="D41" s="135"/>
      <c r="E41" s="133">
        <f>E42+E43+E45+E44+E46</f>
        <v>182051.10000000003</v>
      </c>
      <c r="F41" s="133">
        <f>F42+F43+F45+F44+F46</f>
        <v>150488.8</v>
      </c>
      <c r="G41" s="133">
        <f>G42+G43+G45+G44+G46</f>
        <v>140535.5</v>
      </c>
    </row>
    <row r="42" spans="2:7" ht="12.75" customHeight="1">
      <c r="B42" s="136" t="s">
        <v>342</v>
      </c>
      <c r="C42" s="137" t="s">
        <v>341</v>
      </c>
      <c r="D42" s="137" t="s">
        <v>343</v>
      </c>
      <c r="E42" s="138">
        <f>'Прил. 6'!H563</f>
        <v>24967.9</v>
      </c>
      <c r="F42" s="138">
        <f>'Прил. 6'!I563</f>
        <v>23138.6</v>
      </c>
      <c r="G42" s="138">
        <f>'Прил. 6'!J563</f>
        <v>18894.7</v>
      </c>
    </row>
    <row r="43" spans="2:8" ht="12.75" customHeight="1">
      <c r="B43" s="136" t="s">
        <v>344</v>
      </c>
      <c r="C43" s="137" t="s">
        <v>341</v>
      </c>
      <c r="D43" s="137" t="s">
        <v>345</v>
      </c>
      <c r="E43" s="138">
        <f>'Прил. 6'!H595</f>
        <v>126028.00000000001</v>
      </c>
      <c r="F43" s="138">
        <f>'Прил. 6'!I595</f>
        <v>110646.2</v>
      </c>
      <c r="G43" s="138">
        <f>'Прил. 6'!J595</f>
        <v>104441.09999999999</v>
      </c>
      <c r="H43" s="150"/>
    </row>
    <row r="44" spans="2:7" ht="12.75" customHeight="1">
      <c r="B44" s="136" t="s">
        <v>346</v>
      </c>
      <c r="C44" s="137" t="s">
        <v>341</v>
      </c>
      <c r="D44" s="137" t="s">
        <v>347</v>
      </c>
      <c r="E44" s="138">
        <f>'Прил. 6'!H659</f>
        <v>25639</v>
      </c>
      <c r="F44" s="138">
        <f>'Прил. 6'!I659</f>
        <v>11790.399999999998</v>
      </c>
      <c r="G44" s="138">
        <f>'Прил. 6'!J659</f>
        <v>12106.099999999999</v>
      </c>
    </row>
    <row r="45" spans="2:7" ht="12.75" customHeight="1">
      <c r="B45" s="136" t="s">
        <v>348</v>
      </c>
      <c r="C45" s="137" t="s">
        <v>341</v>
      </c>
      <c r="D45" s="137" t="s">
        <v>349</v>
      </c>
      <c r="E45" s="138">
        <f>'Прил. 6'!H708</f>
        <v>521.2</v>
      </c>
      <c r="F45" s="138">
        <f>'Прил. 6'!I708</f>
        <v>450</v>
      </c>
      <c r="G45" s="138">
        <f>'Прил. 6'!J708</f>
        <v>230</v>
      </c>
    </row>
    <row r="46" spans="2:7" ht="12.75" customHeight="1">
      <c r="B46" s="136" t="s">
        <v>350</v>
      </c>
      <c r="C46" s="137" t="s">
        <v>341</v>
      </c>
      <c r="D46" s="137" t="s">
        <v>351</v>
      </c>
      <c r="E46" s="138">
        <f>'Прил. 6'!H803</f>
        <v>4895</v>
      </c>
      <c r="F46" s="138">
        <f>'Прил. 6'!I803</f>
        <v>4463.6</v>
      </c>
      <c r="G46" s="138">
        <f>'Прил. 6'!J803</f>
        <v>4863.6</v>
      </c>
    </row>
    <row r="47" spans="2:7" ht="12.75" customHeight="1">
      <c r="B47" s="140" t="s">
        <v>352</v>
      </c>
      <c r="C47" s="135" t="s">
        <v>353</v>
      </c>
      <c r="D47" s="135"/>
      <c r="E47" s="133">
        <f>E48+E49</f>
        <v>11645.2</v>
      </c>
      <c r="F47" s="133">
        <f>F48+F49</f>
        <v>10121.3</v>
      </c>
      <c r="G47" s="133">
        <f>G48+G49</f>
        <v>10148.900000000001</v>
      </c>
    </row>
    <row r="48" spans="2:7" ht="12.75" customHeight="1">
      <c r="B48" s="136" t="s">
        <v>354</v>
      </c>
      <c r="C48" s="137" t="s">
        <v>353</v>
      </c>
      <c r="D48" s="137" t="s">
        <v>355</v>
      </c>
      <c r="E48" s="138">
        <f>'Прил. 6'!H838</f>
        <v>8629.2</v>
      </c>
      <c r="F48" s="138">
        <f>'Прил. 6'!I838</f>
        <v>7442.6</v>
      </c>
      <c r="G48" s="138">
        <f>'Прил. 6'!J838</f>
        <v>7270.200000000001</v>
      </c>
    </row>
    <row r="49" spans="2:7" ht="12.75" customHeight="1">
      <c r="B49" s="151" t="s">
        <v>356</v>
      </c>
      <c r="C49" s="137" t="s">
        <v>353</v>
      </c>
      <c r="D49" s="137" t="s">
        <v>357</v>
      </c>
      <c r="E49" s="138">
        <f>'Прил. 6'!H889</f>
        <v>3016</v>
      </c>
      <c r="F49" s="138">
        <f>'Прил. 6'!I889</f>
        <v>2678.7</v>
      </c>
      <c r="G49" s="138">
        <f>'Прил. 6'!J889</f>
        <v>2878.7</v>
      </c>
    </row>
    <row r="50" spans="2:7" ht="12.75" customHeight="1">
      <c r="B50" s="140" t="s">
        <v>358</v>
      </c>
      <c r="C50" s="135" t="s">
        <v>359</v>
      </c>
      <c r="D50" s="135"/>
      <c r="E50" s="133">
        <f>E51+E52+E53+E54</f>
        <v>7410</v>
      </c>
      <c r="F50" s="133">
        <f>F51+F52+F53+F54</f>
        <v>9848.800000000001</v>
      </c>
      <c r="G50" s="133">
        <f>G51+G52+G53+G54</f>
        <v>9938.500000000002</v>
      </c>
    </row>
    <row r="51" spans="2:7" ht="12.75" customHeight="1">
      <c r="B51" s="136" t="s">
        <v>360</v>
      </c>
      <c r="C51" s="137" t="s">
        <v>359</v>
      </c>
      <c r="D51" s="137" t="s">
        <v>361</v>
      </c>
      <c r="E51" s="138">
        <f>'Прил. 6'!H942</f>
        <v>1700</v>
      </c>
      <c r="F51" s="138">
        <f>'Прил. 6'!I942</f>
        <v>1900</v>
      </c>
      <c r="G51" s="138">
        <f>'Прил. 6'!J942</f>
        <v>1900</v>
      </c>
    </row>
    <row r="52" spans="2:7" ht="12.75" customHeight="1">
      <c r="B52" s="136" t="s">
        <v>362</v>
      </c>
      <c r="C52" s="137" t="s">
        <v>359</v>
      </c>
      <c r="D52" s="137" t="s">
        <v>363</v>
      </c>
      <c r="E52" s="138">
        <f>'Прил. 6'!H948</f>
        <v>514</v>
      </c>
      <c r="F52" s="138">
        <f>'Прил. 6'!I948</f>
        <v>384</v>
      </c>
      <c r="G52" s="138">
        <f>'Прил. 6'!J948</f>
        <v>384</v>
      </c>
    </row>
    <row r="53" spans="2:7" ht="12.75" customHeight="1">
      <c r="B53" s="136" t="s">
        <v>364</v>
      </c>
      <c r="C53" s="137" t="s">
        <v>359</v>
      </c>
      <c r="D53" s="137" t="s">
        <v>365</v>
      </c>
      <c r="E53" s="138">
        <f>'Прил. 6'!H982</f>
        <v>3820.4</v>
      </c>
      <c r="F53" s="138">
        <f>'Прил. 6'!I982</f>
        <v>6189.200000000001</v>
      </c>
      <c r="G53" s="138">
        <f>'Прил. 6'!J982</f>
        <v>6278.900000000001</v>
      </c>
    </row>
    <row r="54" spans="2:7" ht="12.75" customHeight="1">
      <c r="B54" s="136" t="s">
        <v>366</v>
      </c>
      <c r="C54" s="137" t="s">
        <v>359</v>
      </c>
      <c r="D54" s="137" t="s">
        <v>367</v>
      </c>
      <c r="E54" s="138">
        <f>'Прил. 6'!H1026</f>
        <v>1375.6</v>
      </c>
      <c r="F54" s="138">
        <f>'Прил. 6'!I1026</f>
        <v>1375.6</v>
      </c>
      <c r="G54" s="138">
        <f>'Прил. 6'!J1026</f>
        <v>1375.6</v>
      </c>
    </row>
    <row r="55" spans="2:7" ht="12.75" customHeight="1">
      <c r="B55" s="140" t="s">
        <v>368</v>
      </c>
      <c r="C55" s="135" t="s">
        <v>369</v>
      </c>
      <c r="D55" s="135"/>
      <c r="E55" s="133">
        <f>E56</f>
        <v>326.5</v>
      </c>
      <c r="F55" s="133">
        <f>F56</f>
        <v>300</v>
      </c>
      <c r="G55" s="133">
        <f>G56</f>
        <v>12783</v>
      </c>
    </row>
    <row r="56" spans="2:7" ht="12.75" customHeight="1">
      <c r="B56" s="136" t="s">
        <v>370</v>
      </c>
      <c r="C56" s="137" t="s">
        <v>369</v>
      </c>
      <c r="D56" s="137" t="s">
        <v>371</v>
      </c>
      <c r="E56" s="138">
        <f>'Прил. 6'!H1057</f>
        <v>326.5</v>
      </c>
      <c r="F56" s="138">
        <f>'Прил. 6'!I1057</f>
        <v>300</v>
      </c>
      <c r="G56" s="138">
        <f>'Прил. 6'!J1054</f>
        <v>12783</v>
      </c>
    </row>
    <row r="57" spans="2:7" ht="12.75" customHeight="1">
      <c r="B57" s="147" t="s">
        <v>372</v>
      </c>
      <c r="C57" s="152">
        <v>1300</v>
      </c>
      <c r="D57" s="137"/>
      <c r="E57" s="133">
        <f>E58</f>
        <v>240</v>
      </c>
      <c r="F57" s="133">
        <f>F58</f>
        <v>0</v>
      </c>
      <c r="G57" s="133">
        <f>G58</f>
        <v>0</v>
      </c>
    </row>
    <row r="58" spans="2:7" ht="14.25" customHeight="1">
      <c r="B58" s="148" t="s">
        <v>373</v>
      </c>
      <c r="C58" s="153">
        <v>1300</v>
      </c>
      <c r="D58" s="153">
        <v>1301</v>
      </c>
      <c r="E58" s="138">
        <f>'Прил. 6'!H1080</f>
        <v>240</v>
      </c>
      <c r="F58" s="138">
        <f>'Прил. 6'!I1080</f>
        <v>0</v>
      </c>
      <c r="G58" s="138">
        <f>'Прил. 6'!J1080</f>
        <v>0</v>
      </c>
    </row>
    <row r="59" spans="2:7" ht="26.25" customHeight="1">
      <c r="B59" s="140" t="s">
        <v>374</v>
      </c>
      <c r="C59" s="135" t="s">
        <v>375</v>
      </c>
      <c r="D59" s="135"/>
      <c r="E59" s="133">
        <f>E60+E61</f>
        <v>5979.3</v>
      </c>
      <c r="F59" s="133">
        <f>F60+F61</f>
        <v>3979.3</v>
      </c>
      <c r="G59" s="133">
        <f>G60+G61</f>
        <v>3979.3</v>
      </c>
    </row>
    <row r="60" spans="2:7" ht="27.75" customHeight="1">
      <c r="B60" s="136" t="s">
        <v>376</v>
      </c>
      <c r="C60" s="137" t="s">
        <v>375</v>
      </c>
      <c r="D60" s="137" t="s">
        <v>377</v>
      </c>
      <c r="E60" s="138">
        <f>'Прил. 6'!H1088</f>
        <v>3979.3</v>
      </c>
      <c r="F60" s="138">
        <f>'Прил. 6'!I1088</f>
        <v>3979.3</v>
      </c>
      <c r="G60" s="138">
        <f>'Прил. 6'!J1088</f>
        <v>3979.3</v>
      </c>
    </row>
    <row r="61" spans="2:7" ht="12.75" customHeight="1">
      <c r="B61" s="136" t="s">
        <v>378</v>
      </c>
      <c r="C61" s="137" t="s">
        <v>375</v>
      </c>
      <c r="D61" s="137" t="s">
        <v>379</v>
      </c>
      <c r="E61" s="138">
        <f>'Прил. 6'!H1094</f>
        <v>2000</v>
      </c>
      <c r="F61" s="138">
        <f>'Прил. 6'!I1094</f>
        <v>0</v>
      </c>
      <c r="G61" s="138">
        <f>'Прил. 6'!J1094</f>
        <v>0</v>
      </c>
    </row>
    <row r="62" spans="2:7" ht="12.75" customHeight="1">
      <c r="B62" s="154" t="s">
        <v>380</v>
      </c>
      <c r="C62" s="155">
        <v>9900</v>
      </c>
      <c r="D62" s="155"/>
      <c r="E62" s="156">
        <f>E63</f>
        <v>0</v>
      </c>
      <c r="F62" s="157">
        <f>F63</f>
        <v>3041.7</v>
      </c>
      <c r="G62" s="157">
        <f>G63</f>
        <v>5884.3</v>
      </c>
    </row>
    <row r="63" spans="2:7" ht="12.75" customHeight="1">
      <c r="B63" s="158" t="s">
        <v>380</v>
      </c>
      <c r="C63" s="159">
        <v>9900</v>
      </c>
      <c r="D63" s="159">
        <v>9999</v>
      </c>
      <c r="E63" s="160">
        <f>'Прил. 6'!H1100</f>
        <v>0</v>
      </c>
      <c r="F63" s="161">
        <f>'Прил. 6'!I1100</f>
        <v>3041.7</v>
      </c>
      <c r="G63" s="161">
        <f>'Прил. 6'!J1100</f>
        <v>5884.3</v>
      </c>
    </row>
  </sheetData>
  <sheetProtection selectLockedCells="1" selectUnlockedCells="1"/>
  <mergeCells count="9">
    <mergeCell ref="B8:G8"/>
    <mergeCell ref="B9:G9"/>
    <mergeCell ref="B11:G11"/>
    <mergeCell ref="B1:G1"/>
    <mergeCell ref="B2:G2"/>
    <mergeCell ref="B3:G3"/>
    <mergeCell ref="B4:G4"/>
    <mergeCell ref="B6:G6"/>
    <mergeCell ref="B7:G7"/>
  </mergeCells>
  <printOptions/>
  <pageMargins left="1.1" right="0.22013888888888888" top="0.5701388888888889" bottom="0.2701388888888889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P1108"/>
  <sheetViews>
    <sheetView zoomScale="85" zoomScaleNormal="85" zoomScalePageLayoutView="0" workbookViewId="0" topLeftCell="A1080">
      <selection activeCell="B4" sqref="B4:J4"/>
    </sheetView>
  </sheetViews>
  <sheetFormatPr defaultColWidth="6.75390625" defaultRowHeight="12.75"/>
  <cols>
    <col min="1" max="1" width="6.75390625" style="162" customWidth="1"/>
    <col min="2" max="2" width="103.375" style="163" customWidth="1"/>
    <col min="3" max="4" width="9.375" style="164" customWidth="1"/>
    <col min="5" max="5" width="14.375" style="164" customWidth="1"/>
    <col min="6" max="6" width="4.375" style="164" customWidth="1"/>
    <col min="7" max="7" width="4.75390625" style="164" customWidth="1"/>
    <col min="8" max="8" width="10.375" style="164" customWidth="1"/>
    <col min="9" max="9" width="10.75390625" style="164" customWidth="1"/>
    <col min="10" max="10" width="10.375" style="164" customWidth="1"/>
    <col min="11" max="11" width="9.375" style="162" customWidth="1"/>
    <col min="12" max="13" width="7.75390625" style="162" customWidth="1"/>
    <col min="14" max="64" width="6.75390625" style="162" customWidth="1"/>
    <col min="65" max="16384" width="6.75390625" style="165" customWidth="1"/>
  </cols>
  <sheetData>
    <row r="1" spans="2:10" ht="12.75" customHeight="1">
      <c r="B1" s="525" t="s">
        <v>178</v>
      </c>
      <c r="C1" s="525"/>
      <c r="D1" s="525"/>
      <c r="E1" s="525"/>
      <c r="F1" s="525"/>
      <c r="G1" s="525"/>
      <c r="H1" s="525"/>
      <c r="I1" s="525"/>
      <c r="J1" s="525"/>
    </row>
    <row r="2" spans="2:10" ht="12.75" customHeight="1">
      <c r="B2" s="523" t="s">
        <v>1</v>
      </c>
      <c r="C2" s="523"/>
      <c r="D2" s="523"/>
      <c r="E2" s="523"/>
      <c r="F2" s="523"/>
      <c r="G2" s="523"/>
      <c r="H2" s="523"/>
      <c r="I2" s="523"/>
      <c r="J2" s="523"/>
    </row>
    <row r="3" spans="2:10" ht="12.75" customHeight="1">
      <c r="B3" s="523" t="s">
        <v>2</v>
      </c>
      <c r="C3" s="523"/>
      <c r="D3" s="523"/>
      <c r="E3" s="523"/>
      <c r="F3" s="523"/>
      <c r="G3" s="523"/>
      <c r="H3" s="523"/>
      <c r="I3" s="523"/>
      <c r="J3" s="523"/>
    </row>
    <row r="4" spans="2:10" ht="12.75" customHeight="1">
      <c r="B4" s="524" t="s">
        <v>3</v>
      </c>
      <c r="C4" s="524"/>
      <c r="D4" s="524"/>
      <c r="E4" s="524"/>
      <c r="F4" s="524"/>
      <c r="G4" s="524"/>
      <c r="H4" s="524"/>
      <c r="I4" s="524"/>
      <c r="J4" s="524"/>
    </row>
    <row r="5" spans="3:10" ht="12.75" customHeight="1">
      <c r="C5" s="166"/>
      <c r="D5" s="166"/>
      <c r="E5" s="166"/>
      <c r="F5" s="166"/>
      <c r="G5" s="167"/>
      <c r="H5" s="167"/>
      <c r="I5" s="167"/>
      <c r="J5" s="167"/>
    </row>
    <row r="6" spans="3:10" ht="15.75" customHeight="1">
      <c r="C6" s="166"/>
      <c r="D6" s="166"/>
      <c r="E6" s="166"/>
      <c r="F6" s="166"/>
      <c r="G6" s="546" t="s">
        <v>381</v>
      </c>
      <c r="H6" s="546"/>
      <c r="I6" s="546"/>
      <c r="J6" s="546"/>
    </row>
    <row r="7" spans="3:10" ht="12.75" customHeight="1">
      <c r="C7" s="547" t="s">
        <v>50</v>
      </c>
      <c r="D7" s="547"/>
      <c r="E7" s="547"/>
      <c r="F7" s="547"/>
      <c r="G7" s="547"/>
      <c r="H7" s="547"/>
      <c r="I7" s="547"/>
      <c r="J7" s="547"/>
    </row>
    <row r="8" spans="2:10" ht="12.75" customHeight="1">
      <c r="B8" s="548" t="s">
        <v>5</v>
      </c>
      <c r="C8" s="548"/>
      <c r="D8" s="548"/>
      <c r="E8" s="548"/>
      <c r="F8" s="548"/>
      <c r="G8" s="548"/>
      <c r="H8" s="548"/>
      <c r="I8" s="548"/>
      <c r="J8" s="548"/>
    </row>
    <row r="9" spans="2:13" ht="12.75" customHeight="1">
      <c r="B9" s="524" t="s">
        <v>6</v>
      </c>
      <c r="C9" s="524"/>
      <c r="D9" s="524"/>
      <c r="E9" s="524"/>
      <c r="F9" s="524"/>
      <c r="G9" s="524"/>
      <c r="H9" s="524"/>
      <c r="I9" s="524"/>
      <c r="J9" s="524"/>
      <c r="K9" s="6"/>
      <c r="L9" s="6"/>
      <c r="M9" s="6"/>
    </row>
    <row r="10" spans="2:8" ht="12.75" customHeight="1">
      <c r="B10" s="168"/>
      <c r="C10" s="169"/>
      <c r="D10" s="169"/>
      <c r="E10" s="169"/>
      <c r="F10" s="169"/>
      <c r="G10" s="169"/>
      <c r="H10" s="170"/>
    </row>
    <row r="11" spans="2:10" ht="41.25" customHeight="1">
      <c r="B11" s="549" t="s">
        <v>382</v>
      </c>
      <c r="C11" s="549"/>
      <c r="D11" s="549"/>
      <c r="E11" s="549"/>
      <c r="F11" s="549"/>
      <c r="G11" s="549"/>
      <c r="H11" s="549"/>
      <c r="I11" s="549"/>
      <c r="J11" s="549"/>
    </row>
    <row r="12" spans="2:10" ht="12.75" customHeight="1">
      <c r="B12" s="171"/>
      <c r="J12" s="6" t="s">
        <v>293</v>
      </c>
    </row>
    <row r="13" spans="2:10" ht="22.5" customHeight="1">
      <c r="B13" s="172" t="s">
        <v>294</v>
      </c>
      <c r="C13" s="130" t="s">
        <v>295</v>
      </c>
      <c r="D13" s="130" t="s">
        <v>296</v>
      </c>
      <c r="E13" s="130" t="s">
        <v>383</v>
      </c>
      <c r="F13" s="130" t="s">
        <v>384</v>
      </c>
      <c r="G13" s="173" t="s">
        <v>385</v>
      </c>
      <c r="H13" s="15" t="s">
        <v>12</v>
      </c>
      <c r="I13" s="15" t="s">
        <v>13</v>
      </c>
      <c r="J13" s="15" t="s">
        <v>14</v>
      </c>
    </row>
    <row r="14" spans="2:10" ht="12.75" customHeight="1">
      <c r="B14" s="174" t="s">
        <v>297</v>
      </c>
      <c r="C14" s="132"/>
      <c r="D14" s="132"/>
      <c r="E14" s="132"/>
      <c r="F14" s="132"/>
      <c r="G14" s="132"/>
      <c r="H14" s="175">
        <f>H20+H292+H326+H389+H559+H832+H938+H1054+H1078+H1085+H549+H1100</f>
        <v>321788</v>
      </c>
      <c r="I14" s="175">
        <f>I20+I292+I326+I389+I559+I832+I938+I1054+I1078+I1085+I549+I1100</f>
        <v>253720.79999999996</v>
      </c>
      <c r="J14" s="175">
        <f>J20+J292+J326+J389+J559+J832+J938+J1054+J1078+J1085+J549+J1100</f>
        <v>253406.09999999995</v>
      </c>
    </row>
    <row r="15" spans="2:10" ht="12.75" customHeight="1" hidden="1">
      <c r="B15" s="174" t="s">
        <v>386</v>
      </c>
      <c r="C15" s="132"/>
      <c r="D15" s="132"/>
      <c r="E15" s="132"/>
      <c r="F15" s="132"/>
      <c r="G15" s="132">
        <v>1</v>
      </c>
      <c r="H15" s="175">
        <f>H833</f>
        <v>0</v>
      </c>
      <c r="I15" s="175">
        <f>I833</f>
        <v>0</v>
      </c>
      <c r="J15" s="175">
        <f>J833</f>
        <v>0</v>
      </c>
    </row>
    <row r="16" spans="2:10" ht="12.75" customHeight="1">
      <c r="B16" s="174" t="s">
        <v>387</v>
      </c>
      <c r="C16" s="132"/>
      <c r="D16" s="132"/>
      <c r="E16" s="132"/>
      <c r="F16" s="132"/>
      <c r="G16" s="132">
        <v>2</v>
      </c>
      <c r="H16" s="175">
        <f>H21+H327+H390+H560+H834+H939+H1055+H1086+H1079+H550+H1101</f>
        <v>153382.09999999995</v>
      </c>
      <c r="I16" s="175">
        <f>I21+I327+I390+I560+I834+I939+I1055+I1086+I1079+I550+I1101</f>
        <v>125500</v>
      </c>
      <c r="J16" s="175">
        <f>J21+J327+J390+J560+J834+J939+J1055+J1086+J1079+J550+J1101</f>
        <v>121495.5</v>
      </c>
    </row>
    <row r="17" spans="2:10" ht="12.75" customHeight="1">
      <c r="B17" s="174" t="s">
        <v>388</v>
      </c>
      <c r="C17" s="132"/>
      <c r="D17" s="132"/>
      <c r="E17" s="132"/>
      <c r="F17" s="132"/>
      <c r="G17" s="132">
        <v>3</v>
      </c>
      <c r="H17" s="175">
        <f>H22+H328+H391+H561+H835+H940+H1087+H551</f>
        <v>155193.69999999998</v>
      </c>
      <c r="I17" s="175">
        <f>I22+I328+I391+I561+I835+I940+I1087+I551</f>
        <v>114188.5</v>
      </c>
      <c r="J17" s="175">
        <f>J22+J328+J391+J561+J835+J940+J1087+J551+J1056</f>
        <v>120024.70000000001</v>
      </c>
    </row>
    <row r="18" spans="2:10" ht="12.75" customHeight="1">
      <c r="B18" s="174" t="s">
        <v>389</v>
      </c>
      <c r="C18" s="132"/>
      <c r="D18" s="132"/>
      <c r="E18" s="132"/>
      <c r="F18" s="132"/>
      <c r="G18" s="132">
        <v>4</v>
      </c>
      <c r="H18" s="175">
        <f>H23+H294+H562+H836+H941+H392</f>
        <v>13212.2</v>
      </c>
      <c r="I18" s="175">
        <f>I23+I294+I562+I836+I941+I392</f>
        <v>14032.3</v>
      </c>
      <c r="J18" s="175">
        <f>J23+J294+J562+J836+J941+J392</f>
        <v>11885.9</v>
      </c>
    </row>
    <row r="19" spans="2:10" ht="12.75" customHeight="1" hidden="1">
      <c r="B19" s="174" t="s">
        <v>390</v>
      </c>
      <c r="C19" s="132"/>
      <c r="D19" s="132"/>
      <c r="E19" s="132"/>
      <c r="F19" s="132"/>
      <c r="G19" s="132">
        <v>6</v>
      </c>
      <c r="H19" s="175"/>
      <c r="I19" s="176"/>
      <c r="J19" s="176"/>
    </row>
    <row r="20" spans="2:10" ht="12.75" customHeight="1">
      <c r="B20" s="177" t="s">
        <v>298</v>
      </c>
      <c r="C20" s="135" t="s">
        <v>299</v>
      </c>
      <c r="D20" s="132"/>
      <c r="E20" s="132"/>
      <c r="F20" s="132"/>
      <c r="G20" s="132"/>
      <c r="H20" s="175">
        <f>H24+H34+H46+H68+H74+H102+H115</f>
        <v>41809.6</v>
      </c>
      <c r="I20" s="175">
        <f>I24+I34+I46+I68+I74+I102+I115</f>
        <v>32337.4</v>
      </c>
      <c r="J20" s="175">
        <f>J24+J34+J46+J68+J74+J102+J115</f>
        <v>31072.1</v>
      </c>
    </row>
    <row r="21" spans="2:10" ht="12.75" customHeight="1">
      <c r="B21" s="174" t="s">
        <v>387</v>
      </c>
      <c r="C21" s="132"/>
      <c r="D21" s="132"/>
      <c r="E21" s="132"/>
      <c r="F21" s="132"/>
      <c r="G21" s="132">
        <v>2</v>
      </c>
      <c r="H21" s="175">
        <f>H29+H39+H42+H52+H57+H60+H63+H79+H82+H107+H126+H144+H242+H246+H249+H258+H276+H279+H283+H281+H85+H45+H172+H180+H238+H254+H256+H252+H208+H262+H268+H173+H119+H91+H94+H97+H265+H213</f>
        <v>40785.79999999999</v>
      </c>
      <c r="I21" s="175">
        <f>I29+I39+I42+I52+I57+I60+I63+I79+I82+I107+I126+I144+I242+I246+I249+I258+I276+I279+I283+I281+I85+I45+I172+I180+I238+I254+I256+I252+I208+I262+I268+I173+I119+I91+I94+I97+I265+I213</f>
        <v>31313.600000000002</v>
      </c>
      <c r="J21" s="175">
        <f>J29+J39+J42+J52+J57+J60+J63+J79+J82+J107+J126+J144+J242+J246+J249+J258+J276+J279+J283+J281+J85+J45+J172+J180+J238+J254+J256+J252+J208+J262+J268+J173+J119+J91+J94+J97+J265+J213</f>
        <v>30048.4</v>
      </c>
    </row>
    <row r="22" spans="2:10" ht="12.75" customHeight="1">
      <c r="B22" s="174" t="s">
        <v>388</v>
      </c>
      <c r="C22" s="132"/>
      <c r="D22" s="132"/>
      <c r="E22" s="132"/>
      <c r="F22" s="132"/>
      <c r="G22" s="132">
        <v>3</v>
      </c>
      <c r="H22" s="175">
        <f>H217+H220+H224+H227+H231+H234+H272+H67+H101+H287+H33</f>
        <v>1022.7</v>
      </c>
      <c r="I22" s="175">
        <f>I217+I220+I224+I227+I231+I234+I272+I67+I101+I287</f>
        <v>1022.7</v>
      </c>
      <c r="J22" s="175">
        <f>J217+J220+J224+J227+J231+J234+J272+J67+J101+J287</f>
        <v>1022.7</v>
      </c>
    </row>
    <row r="23" spans="2:10" ht="12.75" customHeight="1">
      <c r="B23" s="174" t="s">
        <v>389</v>
      </c>
      <c r="C23" s="132"/>
      <c r="D23" s="132"/>
      <c r="E23" s="132"/>
      <c r="F23" s="132"/>
      <c r="G23" s="132">
        <v>4</v>
      </c>
      <c r="H23" s="175">
        <f>H73+H291</f>
        <v>1.1</v>
      </c>
      <c r="I23" s="175">
        <f>I73</f>
        <v>1.1</v>
      </c>
      <c r="J23" s="175">
        <f>J73</f>
        <v>1</v>
      </c>
    </row>
    <row r="24" spans="2:10" ht="27" customHeight="1">
      <c r="B24" s="178" t="s">
        <v>300</v>
      </c>
      <c r="C24" s="179" t="s">
        <v>299</v>
      </c>
      <c r="D24" s="179" t="s">
        <v>301</v>
      </c>
      <c r="E24" s="137"/>
      <c r="F24" s="137"/>
      <c r="G24" s="137"/>
      <c r="H24" s="176">
        <f>H25+H30</f>
        <v>1826.2</v>
      </c>
      <c r="I24" s="176">
        <f>I25</f>
        <v>1785.1</v>
      </c>
      <c r="J24" s="176">
        <f>J25</f>
        <v>1985.1</v>
      </c>
    </row>
    <row r="25" spans="2:10" ht="15.75" customHeight="1">
      <c r="B25" s="180" t="s">
        <v>391</v>
      </c>
      <c r="C25" s="181" t="s">
        <v>299</v>
      </c>
      <c r="D25" s="137" t="s">
        <v>301</v>
      </c>
      <c r="E25" s="137" t="s">
        <v>392</v>
      </c>
      <c r="F25" s="137"/>
      <c r="G25" s="137"/>
      <c r="H25" s="176">
        <f>H26</f>
        <v>1826.2</v>
      </c>
      <c r="I25" s="176">
        <f>I26</f>
        <v>1785.1</v>
      </c>
      <c r="J25" s="176">
        <f>J26</f>
        <v>1985.1</v>
      </c>
    </row>
    <row r="26" spans="2:10" ht="12.75" customHeight="1">
      <c r="B26" s="182" t="s">
        <v>393</v>
      </c>
      <c r="C26" s="137" t="s">
        <v>299</v>
      </c>
      <c r="D26" s="137" t="s">
        <v>301</v>
      </c>
      <c r="E26" s="183" t="s">
        <v>394</v>
      </c>
      <c r="F26" s="137"/>
      <c r="G26" s="137"/>
      <c r="H26" s="176">
        <f>H27</f>
        <v>1826.2</v>
      </c>
      <c r="I26" s="176">
        <f>I27</f>
        <v>1785.1</v>
      </c>
      <c r="J26" s="176">
        <f>J27</f>
        <v>1985.1</v>
      </c>
    </row>
    <row r="27" spans="2:10" ht="40.5" customHeight="1">
      <c r="B27" s="180" t="s">
        <v>395</v>
      </c>
      <c r="C27" s="137" t="s">
        <v>299</v>
      </c>
      <c r="D27" s="137" t="s">
        <v>301</v>
      </c>
      <c r="E27" s="183" t="s">
        <v>394</v>
      </c>
      <c r="F27" s="137" t="s">
        <v>396</v>
      </c>
      <c r="G27" s="137"/>
      <c r="H27" s="176">
        <f>H28</f>
        <v>1826.2</v>
      </c>
      <c r="I27" s="176">
        <f>I28</f>
        <v>1785.1</v>
      </c>
      <c r="J27" s="176">
        <f>J28</f>
        <v>1985.1</v>
      </c>
    </row>
    <row r="28" spans="2:10" ht="15.75" customHeight="1">
      <c r="B28" s="180" t="s">
        <v>397</v>
      </c>
      <c r="C28" s="137" t="s">
        <v>299</v>
      </c>
      <c r="D28" s="137" t="s">
        <v>301</v>
      </c>
      <c r="E28" s="183" t="s">
        <v>394</v>
      </c>
      <c r="F28" s="137" t="s">
        <v>398</v>
      </c>
      <c r="G28" s="137"/>
      <c r="H28" s="176">
        <f>H29</f>
        <v>1826.2</v>
      </c>
      <c r="I28" s="176">
        <f>I29</f>
        <v>1785.1</v>
      </c>
      <c r="J28" s="176">
        <f>J29</f>
        <v>1985.1</v>
      </c>
    </row>
    <row r="29" spans="2:10" ht="15.75" customHeight="1">
      <c r="B29" s="180" t="s">
        <v>387</v>
      </c>
      <c r="C29" s="137" t="s">
        <v>299</v>
      </c>
      <c r="D29" s="137" t="s">
        <v>301</v>
      </c>
      <c r="E29" s="183" t="s">
        <v>394</v>
      </c>
      <c r="F29" s="137" t="s">
        <v>398</v>
      </c>
      <c r="G29" s="137">
        <v>2</v>
      </c>
      <c r="H29" s="176">
        <f>'Прил. 7'!I98</f>
        <v>1826.2</v>
      </c>
      <c r="I29" s="176">
        <f>'Прил. 7'!J98</f>
        <v>1785.1</v>
      </c>
      <c r="J29" s="176">
        <f>'Прил. 7'!K98</f>
        <v>1985.1</v>
      </c>
    </row>
    <row r="30" spans="2:10" ht="42.75" hidden="1">
      <c r="B30" s="184" t="s">
        <v>399</v>
      </c>
      <c r="C30" s="137" t="s">
        <v>299</v>
      </c>
      <c r="D30" s="137" t="s">
        <v>301</v>
      </c>
      <c r="E30" s="185" t="s">
        <v>392</v>
      </c>
      <c r="F30" s="130"/>
      <c r="G30" s="130"/>
      <c r="H30" s="176">
        <f>H31</f>
        <v>0</v>
      </c>
      <c r="I30" s="176">
        <f>I31</f>
        <v>0</v>
      </c>
      <c r="J30" s="176">
        <f>J31</f>
        <v>0</v>
      </c>
    </row>
    <row r="31" spans="2:10" ht="15.75" customHeight="1" hidden="1">
      <c r="B31" s="186" t="s">
        <v>395</v>
      </c>
      <c r="C31" s="137" t="s">
        <v>299</v>
      </c>
      <c r="D31" s="137" t="s">
        <v>301</v>
      </c>
      <c r="E31" s="185" t="s">
        <v>400</v>
      </c>
      <c r="F31" s="137" t="s">
        <v>396</v>
      </c>
      <c r="G31" s="130"/>
      <c r="H31" s="176">
        <f>H32</f>
        <v>0</v>
      </c>
      <c r="I31" s="176">
        <f>I32</f>
        <v>0</v>
      </c>
      <c r="J31" s="176">
        <f>J32</f>
        <v>0</v>
      </c>
    </row>
    <row r="32" spans="2:10" ht="15.75" customHeight="1" hidden="1">
      <c r="B32" s="187" t="s">
        <v>397</v>
      </c>
      <c r="C32" s="137" t="s">
        <v>299</v>
      </c>
      <c r="D32" s="137" t="s">
        <v>301</v>
      </c>
      <c r="E32" s="185" t="s">
        <v>400</v>
      </c>
      <c r="F32" s="137" t="s">
        <v>398</v>
      </c>
      <c r="G32" s="130"/>
      <c r="H32" s="176">
        <f>H33</f>
        <v>0</v>
      </c>
      <c r="I32" s="176">
        <f>I33</f>
        <v>0</v>
      </c>
      <c r="J32" s="176">
        <f>J33</f>
        <v>0</v>
      </c>
    </row>
    <row r="33" spans="2:10" ht="15.75" customHeight="1" hidden="1">
      <c r="B33" s="187" t="s">
        <v>388</v>
      </c>
      <c r="C33" s="137" t="s">
        <v>299</v>
      </c>
      <c r="D33" s="137" t="s">
        <v>301</v>
      </c>
      <c r="E33" s="185" t="s">
        <v>400</v>
      </c>
      <c r="F33" s="137" t="s">
        <v>398</v>
      </c>
      <c r="G33" s="130">
        <v>3</v>
      </c>
      <c r="H33" s="176">
        <f>'Прил. 7'!I102</f>
        <v>0</v>
      </c>
      <c r="I33" s="176"/>
      <c r="J33" s="176"/>
    </row>
    <row r="34" spans="2:10" ht="27.75" customHeight="1">
      <c r="B34" s="178" t="s">
        <v>302</v>
      </c>
      <c r="C34" s="179" t="s">
        <v>299</v>
      </c>
      <c r="D34" s="179" t="s">
        <v>303</v>
      </c>
      <c r="E34" s="188"/>
      <c r="F34" s="137"/>
      <c r="G34" s="137"/>
      <c r="H34" s="176">
        <f>H35</f>
        <v>794.6</v>
      </c>
      <c r="I34" s="176">
        <f>I35</f>
        <v>742.4</v>
      </c>
      <c r="J34" s="176">
        <f>J35</f>
        <v>842.4</v>
      </c>
    </row>
    <row r="35" spans="2:10" ht="15.75" customHeight="1">
      <c r="B35" s="180" t="s">
        <v>391</v>
      </c>
      <c r="C35" s="137" t="s">
        <v>299</v>
      </c>
      <c r="D35" s="137" t="s">
        <v>303</v>
      </c>
      <c r="E35" s="137" t="s">
        <v>392</v>
      </c>
      <c r="F35" s="137"/>
      <c r="G35" s="137"/>
      <c r="H35" s="176">
        <f>H36</f>
        <v>794.6</v>
      </c>
      <c r="I35" s="176">
        <f>I36</f>
        <v>742.4</v>
      </c>
      <c r="J35" s="176">
        <f>J36</f>
        <v>842.4</v>
      </c>
    </row>
    <row r="36" spans="2:10" ht="15.75" customHeight="1">
      <c r="B36" s="189" t="s">
        <v>401</v>
      </c>
      <c r="C36" s="137" t="s">
        <v>299</v>
      </c>
      <c r="D36" s="137" t="s">
        <v>303</v>
      </c>
      <c r="E36" s="183" t="s">
        <v>402</v>
      </c>
      <c r="F36" s="137"/>
      <c r="G36" s="137"/>
      <c r="H36" s="176">
        <f>H37+H40+H43</f>
        <v>794.6</v>
      </c>
      <c r="I36" s="176">
        <f>I37+I40</f>
        <v>742.4</v>
      </c>
      <c r="J36" s="176">
        <f>J37+J40</f>
        <v>842.4</v>
      </c>
    </row>
    <row r="37" spans="2:10" ht="40.5" customHeight="1">
      <c r="B37" s="180" t="s">
        <v>395</v>
      </c>
      <c r="C37" s="137" t="s">
        <v>299</v>
      </c>
      <c r="D37" s="137" t="s">
        <v>303</v>
      </c>
      <c r="E37" s="183" t="s">
        <v>402</v>
      </c>
      <c r="F37" s="137" t="s">
        <v>396</v>
      </c>
      <c r="G37" s="137"/>
      <c r="H37" s="176">
        <f>H38</f>
        <v>697.7</v>
      </c>
      <c r="I37" s="176">
        <f>I38</f>
        <v>692.4</v>
      </c>
      <c r="J37" s="176">
        <f>J38</f>
        <v>792.4</v>
      </c>
    </row>
    <row r="38" spans="2:10" ht="15.75" customHeight="1">
      <c r="B38" s="180" t="s">
        <v>397</v>
      </c>
      <c r="C38" s="137" t="s">
        <v>299</v>
      </c>
      <c r="D38" s="137" t="s">
        <v>303</v>
      </c>
      <c r="E38" s="183" t="s">
        <v>402</v>
      </c>
      <c r="F38" s="137" t="s">
        <v>398</v>
      </c>
      <c r="G38" s="137"/>
      <c r="H38" s="176">
        <f>H39</f>
        <v>697.7</v>
      </c>
      <c r="I38" s="176">
        <f>I39</f>
        <v>692.4</v>
      </c>
      <c r="J38" s="176">
        <f>J39</f>
        <v>792.4</v>
      </c>
    </row>
    <row r="39" spans="2:10" ht="15.75" customHeight="1">
      <c r="B39" s="180" t="s">
        <v>387</v>
      </c>
      <c r="C39" s="137" t="s">
        <v>299</v>
      </c>
      <c r="D39" s="137" t="s">
        <v>303</v>
      </c>
      <c r="E39" s="183" t="s">
        <v>402</v>
      </c>
      <c r="F39" s="137" t="s">
        <v>398</v>
      </c>
      <c r="G39" s="137">
        <v>2</v>
      </c>
      <c r="H39" s="176">
        <f>'Прил. 7'!I614</f>
        <v>697.7</v>
      </c>
      <c r="I39" s="176">
        <f>'Прил. 7'!J614</f>
        <v>692.4</v>
      </c>
      <c r="J39" s="176">
        <f>'Прил. 7'!K614</f>
        <v>792.4</v>
      </c>
    </row>
    <row r="40" spans="2:10" ht="12.75" customHeight="1">
      <c r="B40" s="180" t="s">
        <v>403</v>
      </c>
      <c r="C40" s="137" t="s">
        <v>299</v>
      </c>
      <c r="D40" s="137" t="s">
        <v>303</v>
      </c>
      <c r="E40" s="183" t="s">
        <v>402</v>
      </c>
      <c r="F40" s="137" t="s">
        <v>404</v>
      </c>
      <c r="G40" s="137"/>
      <c r="H40" s="176">
        <f>H41</f>
        <v>91.9</v>
      </c>
      <c r="I40" s="176">
        <f>I41</f>
        <v>50</v>
      </c>
      <c r="J40" s="176">
        <f>J41</f>
        <v>50</v>
      </c>
    </row>
    <row r="41" spans="2:10" ht="12.75" customHeight="1">
      <c r="B41" s="190" t="s">
        <v>405</v>
      </c>
      <c r="C41" s="137" t="s">
        <v>299</v>
      </c>
      <c r="D41" s="137" t="s">
        <v>303</v>
      </c>
      <c r="E41" s="183" t="s">
        <v>402</v>
      </c>
      <c r="F41" s="137" t="s">
        <v>406</v>
      </c>
      <c r="G41" s="137"/>
      <c r="H41" s="176">
        <f>H42</f>
        <v>91.9</v>
      </c>
      <c r="I41" s="176">
        <f>I42</f>
        <v>50</v>
      </c>
      <c r="J41" s="176">
        <f>J42</f>
        <v>50</v>
      </c>
    </row>
    <row r="42" spans="2:10" ht="14.25" customHeight="1">
      <c r="B42" s="187" t="s">
        <v>387</v>
      </c>
      <c r="C42" s="137" t="s">
        <v>299</v>
      </c>
      <c r="D42" s="137" t="s">
        <v>303</v>
      </c>
      <c r="E42" s="183" t="s">
        <v>402</v>
      </c>
      <c r="F42" s="137" t="s">
        <v>406</v>
      </c>
      <c r="G42" s="137">
        <v>2</v>
      </c>
      <c r="H42" s="176">
        <f>'Прил. 7'!I617</f>
        <v>91.9</v>
      </c>
      <c r="I42" s="176">
        <f>'Прил. 7'!J617</f>
        <v>50</v>
      </c>
      <c r="J42" s="176">
        <f>'Прил. 7'!K617</f>
        <v>50</v>
      </c>
    </row>
    <row r="43" spans="2:10" ht="14.25" customHeight="1">
      <c r="B43" s="191" t="s">
        <v>407</v>
      </c>
      <c r="C43" s="137" t="s">
        <v>299</v>
      </c>
      <c r="D43" s="137" t="s">
        <v>303</v>
      </c>
      <c r="E43" s="183" t="s">
        <v>402</v>
      </c>
      <c r="F43" s="137" t="s">
        <v>408</v>
      </c>
      <c r="G43" s="137"/>
      <c r="H43" s="176">
        <f>H44</f>
        <v>5</v>
      </c>
      <c r="I43" s="176">
        <f>I44</f>
        <v>0</v>
      </c>
      <c r="J43" s="176">
        <f>J44</f>
        <v>0</v>
      </c>
    </row>
    <row r="44" spans="2:10" ht="14.25" customHeight="1">
      <c r="B44" s="191" t="s">
        <v>409</v>
      </c>
      <c r="C44" s="137" t="s">
        <v>299</v>
      </c>
      <c r="D44" s="137" t="s">
        <v>303</v>
      </c>
      <c r="E44" s="183" t="s">
        <v>402</v>
      </c>
      <c r="F44" s="137" t="s">
        <v>410</v>
      </c>
      <c r="G44" s="137"/>
      <c r="H44" s="176">
        <f>H45</f>
        <v>5</v>
      </c>
      <c r="I44" s="176">
        <f>I45</f>
        <v>0</v>
      </c>
      <c r="J44" s="176">
        <f>J45</f>
        <v>0</v>
      </c>
    </row>
    <row r="45" spans="2:10" ht="14.25" customHeight="1">
      <c r="B45" s="191" t="s">
        <v>387</v>
      </c>
      <c r="C45" s="137" t="s">
        <v>299</v>
      </c>
      <c r="D45" s="137" t="s">
        <v>303</v>
      </c>
      <c r="E45" s="183" t="s">
        <v>402</v>
      </c>
      <c r="F45" s="137" t="s">
        <v>410</v>
      </c>
      <c r="G45" s="137" t="s">
        <v>411</v>
      </c>
      <c r="H45" s="176">
        <f>'Прил. 7'!I620</f>
        <v>5</v>
      </c>
      <c r="I45" s="176">
        <f>'Прил. 7'!J620</f>
        <v>0</v>
      </c>
      <c r="J45" s="176">
        <f>'Прил. 7'!K620</f>
        <v>0</v>
      </c>
    </row>
    <row r="46" spans="2:10" ht="27.75" customHeight="1">
      <c r="B46" s="178" t="s">
        <v>304</v>
      </c>
      <c r="C46" s="179" t="s">
        <v>299</v>
      </c>
      <c r="D46" s="179" t="s">
        <v>305</v>
      </c>
      <c r="E46" s="188"/>
      <c r="F46" s="137"/>
      <c r="G46" s="137"/>
      <c r="H46" s="176">
        <f>H47+H53+H64</f>
        <v>15511.8</v>
      </c>
      <c r="I46" s="176">
        <f>I47+I53</f>
        <v>13610.6</v>
      </c>
      <c r="J46" s="176">
        <f>J47+J53</f>
        <v>14010.6</v>
      </c>
    </row>
    <row r="47" spans="2:10" ht="28.5" customHeight="1" hidden="1">
      <c r="B47" s="177" t="s">
        <v>412</v>
      </c>
      <c r="C47" s="137" t="s">
        <v>299</v>
      </c>
      <c r="D47" s="137" t="s">
        <v>305</v>
      </c>
      <c r="E47" s="183" t="s">
        <v>413</v>
      </c>
      <c r="F47" s="137"/>
      <c r="G47" s="137"/>
      <c r="H47" s="176">
        <f>H49</f>
        <v>15</v>
      </c>
      <c r="I47" s="176">
        <f>I49</f>
        <v>15</v>
      </c>
      <c r="J47" s="176">
        <f>J49</f>
        <v>15</v>
      </c>
    </row>
    <row r="48" spans="2:10" ht="12.75" customHeight="1" hidden="1">
      <c r="B48" s="187" t="s">
        <v>414</v>
      </c>
      <c r="C48" s="137" t="s">
        <v>299</v>
      </c>
      <c r="D48" s="137" t="s">
        <v>305</v>
      </c>
      <c r="E48" s="183" t="s">
        <v>413</v>
      </c>
      <c r="F48" s="137"/>
      <c r="G48" s="137"/>
      <c r="H48" s="176">
        <f>H49</f>
        <v>15</v>
      </c>
      <c r="I48" s="176">
        <f>I49</f>
        <v>15</v>
      </c>
      <c r="J48" s="176">
        <f>J49</f>
        <v>15</v>
      </c>
    </row>
    <row r="49" spans="2:10" ht="12.75" customHeight="1" hidden="1">
      <c r="B49" s="187" t="s">
        <v>415</v>
      </c>
      <c r="C49" s="137" t="s">
        <v>299</v>
      </c>
      <c r="D49" s="137" t="s">
        <v>305</v>
      </c>
      <c r="E49" s="183" t="s">
        <v>416</v>
      </c>
      <c r="F49" s="137"/>
      <c r="G49" s="137"/>
      <c r="H49" s="176">
        <f>H50</f>
        <v>15</v>
      </c>
      <c r="I49" s="176">
        <f>I50</f>
        <v>15</v>
      </c>
      <c r="J49" s="176">
        <f>J50</f>
        <v>15</v>
      </c>
    </row>
    <row r="50" spans="2:10" ht="12.75" customHeight="1" hidden="1">
      <c r="B50" s="190" t="s">
        <v>403</v>
      </c>
      <c r="C50" s="137" t="s">
        <v>299</v>
      </c>
      <c r="D50" s="137" t="s">
        <v>305</v>
      </c>
      <c r="E50" s="183" t="s">
        <v>416</v>
      </c>
      <c r="F50" s="137" t="s">
        <v>404</v>
      </c>
      <c r="G50" s="137"/>
      <c r="H50" s="176">
        <f>H51</f>
        <v>15</v>
      </c>
      <c r="I50" s="176">
        <f>I51</f>
        <v>15</v>
      </c>
      <c r="J50" s="176">
        <f>J51</f>
        <v>15</v>
      </c>
    </row>
    <row r="51" spans="2:10" ht="12.75" customHeight="1" hidden="1">
      <c r="B51" s="190" t="s">
        <v>405</v>
      </c>
      <c r="C51" s="137" t="s">
        <v>299</v>
      </c>
      <c r="D51" s="137" t="s">
        <v>305</v>
      </c>
      <c r="E51" s="183" t="s">
        <v>416</v>
      </c>
      <c r="F51" s="137" t="s">
        <v>406</v>
      </c>
      <c r="G51" s="137"/>
      <c r="H51" s="176">
        <f>H52</f>
        <v>15</v>
      </c>
      <c r="I51" s="176">
        <f>I52</f>
        <v>15</v>
      </c>
      <c r="J51" s="176">
        <f>J52</f>
        <v>15</v>
      </c>
    </row>
    <row r="52" spans="2:10" ht="14.25" customHeight="1" hidden="1">
      <c r="B52" s="187" t="s">
        <v>387</v>
      </c>
      <c r="C52" s="137" t="s">
        <v>299</v>
      </c>
      <c r="D52" s="137" t="s">
        <v>305</v>
      </c>
      <c r="E52" s="183" t="s">
        <v>416</v>
      </c>
      <c r="F52" s="137" t="s">
        <v>406</v>
      </c>
      <c r="G52" s="137" t="s">
        <v>411</v>
      </c>
      <c r="H52" s="176">
        <f>'Прил. 7'!I109</f>
        <v>15</v>
      </c>
      <c r="I52" s="176">
        <f>'Прил. 7'!J109</f>
        <v>15</v>
      </c>
      <c r="J52" s="176">
        <f>'Прил. 7'!K109</f>
        <v>15</v>
      </c>
    </row>
    <row r="53" spans="2:10" ht="12.75" customHeight="1">
      <c r="B53" s="187" t="s">
        <v>391</v>
      </c>
      <c r="C53" s="137" t="s">
        <v>299</v>
      </c>
      <c r="D53" s="137" t="s">
        <v>305</v>
      </c>
      <c r="E53" s="137" t="s">
        <v>392</v>
      </c>
      <c r="F53" s="137"/>
      <c r="G53" s="137"/>
      <c r="H53" s="176">
        <f>H54</f>
        <v>15496.8</v>
      </c>
      <c r="I53" s="176">
        <f>I54</f>
        <v>13595.6</v>
      </c>
      <c r="J53" s="176">
        <f>J54</f>
        <v>13995.6</v>
      </c>
    </row>
    <row r="54" spans="2:10" ht="12.75" customHeight="1">
      <c r="B54" s="192" t="s">
        <v>417</v>
      </c>
      <c r="C54" s="137" t="s">
        <v>299</v>
      </c>
      <c r="D54" s="137" t="s">
        <v>305</v>
      </c>
      <c r="E54" s="183" t="s">
        <v>418</v>
      </c>
      <c r="F54" s="137"/>
      <c r="G54" s="137"/>
      <c r="H54" s="176">
        <f>H55+H58+H61</f>
        <v>15496.8</v>
      </c>
      <c r="I54" s="176">
        <f>I55+I58+I61</f>
        <v>13595.6</v>
      </c>
      <c r="J54" s="176">
        <f>J55+J58+J61</f>
        <v>13995.6</v>
      </c>
    </row>
    <row r="55" spans="2:10" ht="40.5" customHeight="1">
      <c r="B55" s="180" t="s">
        <v>395</v>
      </c>
      <c r="C55" s="137" t="s">
        <v>299</v>
      </c>
      <c r="D55" s="137" t="s">
        <v>305</v>
      </c>
      <c r="E55" s="183" t="s">
        <v>418</v>
      </c>
      <c r="F55" s="137" t="s">
        <v>396</v>
      </c>
      <c r="G55" s="137"/>
      <c r="H55" s="176">
        <f>H56</f>
        <v>14821.8</v>
      </c>
      <c r="I55" s="176">
        <f>I56</f>
        <v>13495.6</v>
      </c>
      <c r="J55" s="176">
        <f>J56</f>
        <v>13895.6</v>
      </c>
    </row>
    <row r="56" spans="2:10" ht="12.75" customHeight="1">
      <c r="B56" s="187" t="s">
        <v>397</v>
      </c>
      <c r="C56" s="137" t="s">
        <v>299</v>
      </c>
      <c r="D56" s="137" t="s">
        <v>305</v>
      </c>
      <c r="E56" s="183" t="s">
        <v>418</v>
      </c>
      <c r="F56" s="137" t="s">
        <v>398</v>
      </c>
      <c r="G56" s="137"/>
      <c r="H56" s="176">
        <f>H57</f>
        <v>14821.8</v>
      </c>
      <c r="I56" s="176">
        <f>I57</f>
        <v>13495.6</v>
      </c>
      <c r="J56" s="176">
        <f>J57</f>
        <v>13895.6</v>
      </c>
    </row>
    <row r="57" spans="2:10" ht="14.25" customHeight="1">
      <c r="B57" s="187" t="s">
        <v>387</v>
      </c>
      <c r="C57" s="137" t="s">
        <v>299</v>
      </c>
      <c r="D57" s="137" t="s">
        <v>305</v>
      </c>
      <c r="E57" s="183" t="s">
        <v>418</v>
      </c>
      <c r="F57" s="137" t="s">
        <v>398</v>
      </c>
      <c r="G57" s="137">
        <v>2</v>
      </c>
      <c r="H57" s="176">
        <f>'Прил. 7'!I30+'Прил. 7'!I114</f>
        <v>14821.8</v>
      </c>
      <c r="I57" s="176">
        <f>'Прил. 7'!J30+'Прил. 7'!J114</f>
        <v>13495.6</v>
      </c>
      <c r="J57" s="176">
        <f>'Прил. 7'!K30+'Прил. 7'!K114</f>
        <v>13895.6</v>
      </c>
    </row>
    <row r="58" spans="2:10" ht="12.75" customHeight="1">
      <c r="B58" s="190" t="s">
        <v>403</v>
      </c>
      <c r="C58" s="137" t="s">
        <v>299</v>
      </c>
      <c r="D58" s="137" t="s">
        <v>305</v>
      </c>
      <c r="E58" s="183" t="s">
        <v>418</v>
      </c>
      <c r="F58" s="137" t="s">
        <v>404</v>
      </c>
      <c r="G58" s="137"/>
      <c r="H58" s="176">
        <f>H59</f>
        <v>646.8</v>
      </c>
      <c r="I58" s="176">
        <f>I59</f>
        <v>80</v>
      </c>
      <c r="J58" s="176">
        <f>J59</f>
        <v>80</v>
      </c>
    </row>
    <row r="59" spans="2:10" ht="12.75" customHeight="1">
      <c r="B59" s="190" t="s">
        <v>405</v>
      </c>
      <c r="C59" s="137" t="s">
        <v>299</v>
      </c>
      <c r="D59" s="137" t="s">
        <v>305</v>
      </c>
      <c r="E59" s="183" t="s">
        <v>418</v>
      </c>
      <c r="F59" s="137" t="s">
        <v>406</v>
      </c>
      <c r="G59" s="137"/>
      <c r="H59" s="176">
        <f>H60</f>
        <v>646.8</v>
      </c>
      <c r="I59" s="176">
        <f>I60</f>
        <v>80</v>
      </c>
      <c r="J59" s="176">
        <f>J60</f>
        <v>80</v>
      </c>
    </row>
    <row r="60" spans="2:10" ht="14.25" customHeight="1">
      <c r="B60" s="187" t="s">
        <v>387</v>
      </c>
      <c r="C60" s="137" t="s">
        <v>299</v>
      </c>
      <c r="D60" s="137" t="s">
        <v>305</v>
      </c>
      <c r="E60" s="183" t="s">
        <v>418</v>
      </c>
      <c r="F60" s="137" t="s">
        <v>406</v>
      </c>
      <c r="G60" s="137">
        <v>2</v>
      </c>
      <c r="H60" s="176">
        <f>'Прил. 7'!I33+'Прил. 7'!I117</f>
        <v>646.8</v>
      </c>
      <c r="I60" s="176">
        <f>'Прил. 7'!J33+'Прил. 7'!J117</f>
        <v>80</v>
      </c>
      <c r="J60" s="176">
        <f>'Прил. 7'!K33+'Прил. 7'!K117</f>
        <v>80</v>
      </c>
    </row>
    <row r="61" spans="2:10" ht="12.75" customHeight="1">
      <c r="B61" s="191" t="s">
        <v>407</v>
      </c>
      <c r="C61" s="137" t="s">
        <v>299</v>
      </c>
      <c r="D61" s="137" t="s">
        <v>305</v>
      </c>
      <c r="E61" s="183" t="s">
        <v>418</v>
      </c>
      <c r="F61" s="130">
        <v>800</v>
      </c>
      <c r="G61" s="193"/>
      <c r="H61" s="176">
        <f>H62</f>
        <v>28.2</v>
      </c>
      <c r="I61" s="176">
        <f>I62</f>
        <v>20</v>
      </c>
      <c r="J61" s="176">
        <f>J62</f>
        <v>20</v>
      </c>
    </row>
    <row r="62" spans="2:10" ht="12.75" customHeight="1">
      <c r="B62" s="191" t="s">
        <v>409</v>
      </c>
      <c r="C62" s="137" t="s">
        <v>299</v>
      </c>
      <c r="D62" s="137" t="s">
        <v>305</v>
      </c>
      <c r="E62" s="183" t="s">
        <v>418</v>
      </c>
      <c r="F62" s="130">
        <v>850</v>
      </c>
      <c r="G62" s="193"/>
      <c r="H62" s="176">
        <f>H63</f>
        <v>28.2</v>
      </c>
      <c r="I62" s="176">
        <f>I63</f>
        <v>20</v>
      </c>
      <c r="J62" s="176">
        <f>J63</f>
        <v>20</v>
      </c>
    </row>
    <row r="63" spans="2:10" ht="14.25" customHeight="1">
      <c r="B63" s="191" t="s">
        <v>387</v>
      </c>
      <c r="C63" s="137" t="s">
        <v>299</v>
      </c>
      <c r="D63" s="137" t="s">
        <v>305</v>
      </c>
      <c r="E63" s="183" t="s">
        <v>418</v>
      </c>
      <c r="F63" s="130">
        <v>850</v>
      </c>
      <c r="G63" s="130">
        <v>2</v>
      </c>
      <c r="H63" s="176">
        <f>'Прил. 7'!I36+'Прил. 7'!I120</f>
        <v>28.2</v>
      </c>
      <c r="I63" s="176">
        <f>'Прил. 7'!J36+'Прил. 7'!J120</f>
        <v>20</v>
      </c>
      <c r="J63" s="176">
        <f>'Прил. 7'!K36+'Прил. 7'!K120</f>
        <v>20</v>
      </c>
    </row>
    <row r="64" spans="2:10" ht="40.5" customHeight="1" hidden="1">
      <c r="B64" s="184" t="s">
        <v>399</v>
      </c>
      <c r="C64" s="137" t="s">
        <v>299</v>
      </c>
      <c r="D64" s="137" t="s">
        <v>305</v>
      </c>
      <c r="E64" s="185" t="s">
        <v>392</v>
      </c>
      <c r="F64" s="130"/>
      <c r="G64" s="130"/>
      <c r="H64" s="176">
        <f>H65</f>
        <v>0</v>
      </c>
      <c r="I64" s="176">
        <f>I65</f>
        <v>0</v>
      </c>
      <c r="J64" s="176">
        <f>J65</f>
        <v>0</v>
      </c>
    </row>
    <row r="65" spans="2:10" ht="40.5" customHeight="1" hidden="1">
      <c r="B65" s="186" t="s">
        <v>395</v>
      </c>
      <c r="C65" s="137" t="s">
        <v>299</v>
      </c>
      <c r="D65" s="137" t="s">
        <v>305</v>
      </c>
      <c r="E65" s="185" t="s">
        <v>400</v>
      </c>
      <c r="F65" s="137" t="s">
        <v>396</v>
      </c>
      <c r="G65" s="130"/>
      <c r="H65" s="176">
        <f>H66</f>
        <v>0</v>
      </c>
      <c r="I65" s="176">
        <f>I66</f>
        <v>0</v>
      </c>
      <c r="J65" s="176">
        <f>J66</f>
        <v>0</v>
      </c>
    </row>
    <row r="66" spans="2:10" ht="14.25" customHeight="1" hidden="1">
      <c r="B66" s="187" t="s">
        <v>397</v>
      </c>
      <c r="C66" s="137" t="s">
        <v>299</v>
      </c>
      <c r="D66" s="137" t="s">
        <v>305</v>
      </c>
      <c r="E66" s="185" t="s">
        <v>400</v>
      </c>
      <c r="F66" s="137" t="s">
        <v>398</v>
      </c>
      <c r="G66" s="130"/>
      <c r="H66" s="176">
        <f>H67</f>
        <v>0</v>
      </c>
      <c r="I66" s="176">
        <f>I67</f>
        <v>0</v>
      </c>
      <c r="J66" s="176">
        <f>J67</f>
        <v>0</v>
      </c>
    </row>
    <row r="67" spans="2:10" ht="14.25" customHeight="1" hidden="1">
      <c r="B67" s="187" t="s">
        <v>388</v>
      </c>
      <c r="C67" s="137" t="s">
        <v>299</v>
      </c>
      <c r="D67" s="137" t="s">
        <v>305</v>
      </c>
      <c r="E67" s="185" t="s">
        <v>400</v>
      </c>
      <c r="F67" s="137" t="s">
        <v>398</v>
      </c>
      <c r="G67" s="130">
        <v>3</v>
      </c>
      <c r="H67" s="176">
        <f>'Прил. 7'!I40+'Прил. 7'!I124</f>
        <v>0</v>
      </c>
      <c r="I67" s="176">
        <f>'Прил. 7'!J40+'Прил. 7'!J124</f>
        <v>0</v>
      </c>
      <c r="J67" s="176">
        <f>'Прил. 7'!K40+'Прил. 7'!K124</f>
        <v>0</v>
      </c>
    </row>
    <row r="68" spans="2:10" ht="14.25" customHeight="1">
      <c r="B68" s="194" t="s">
        <v>306</v>
      </c>
      <c r="C68" s="179" t="s">
        <v>299</v>
      </c>
      <c r="D68" s="179" t="s">
        <v>307</v>
      </c>
      <c r="E68" s="183"/>
      <c r="F68" s="137"/>
      <c r="G68" s="137"/>
      <c r="H68" s="176">
        <f>H69</f>
        <v>1.1</v>
      </c>
      <c r="I68" s="176">
        <f>I69</f>
        <v>1.1</v>
      </c>
      <c r="J68" s="176">
        <f>J69</f>
        <v>1</v>
      </c>
    </row>
    <row r="69" spans="2:10" ht="12.75" customHeight="1">
      <c r="B69" s="187" t="s">
        <v>391</v>
      </c>
      <c r="C69" s="137" t="s">
        <v>299</v>
      </c>
      <c r="D69" s="137" t="s">
        <v>307</v>
      </c>
      <c r="E69" s="137" t="s">
        <v>392</v>
      </c>
      <c r="F69" s="137"/>
      <c r="G69" s="137"/>
      <c r="H69" s="176">
        <f>H70</f>
        <v>1.1</v>
      </c>
      <c r="I69" s="176">
        <f>I70</f>
        <v>1.1</v>
      </c>
      <c r="J69" s="176">
        <f>J70</f>
        <v>1</v>
      </c>
    </row>
    <row r="70" spans="2:10" ht="45.75" customHeight="1">
      <c r="B70" s="180" t="s">
        <v>419</v>
      </c>
      <c r="C70" s="137" t="s">
        <v>299</v>
      </c>
      <c r="D70" s="137" t="s">
        <v>307</v>
      </c>
      <c r="E70" s="183" t="s">
        <v>420</v>
      </c>
      <c r="F70" s="137"/>
      <c r="G70" s="137"/>
      <c r="H70" s="176">
        <f>H71</f>
        <v>1.1</v>
      </c>
      <c r="I70" s="176">
        <f>I71</f>
        <v>1.1</v>
      </c>
      <c r="J70" s="176">
        <f>J71</f>
        <v>1</v>
      </c>
    </row>
    <row r="71" spans="2:10" ht="12.75" customHeight="1">
      <c r="B71" s="190" t="s">
        <v>403</v>
      </c>
      <c r="C71" s="137" t="s">
        <v>299</v>
      </c>
      <c r="D71" s="137" t="s">
        <v>307</v>
      </c>
      <c r="E71" s="183" t="s">
        <v>420</v>
      </c>
      <c r="F71" s="137" t="s">
        <v>404</v>
      </c>
      <c r="G71" s="137"/>
      <c r="H71" s="176">
        <f>H72</f>
        <v>1.1</v>
      </c>
      <c r="I71" s="176">
        <f>I72</f>
        <v>1.1</v>
      </c>
      <c r="J71" s="176">
        <f>J72</f>
        <v>1</v>
      </c>
    </row>
    <row r="72" spans="2:10" ht="12.75" customHeight="1">
      <c r="B72" s="190" t="s">
        <v>405</v>
      </c>
      <c r="C72" s="137" t="s">
        <v>299</v>
      </c>
      <c r="D72" s="137" t="s">
        <v>307</v>
      </c>
      <c r="E72" s="183" t="s">
        <v>420</v>
      </c>
      <c r="F72" s="137" t="s">
        <v>406</v>
      </c>
      <c r="G72" s="137"/>
      <c r="H72" s="176">
        <f>H73</f>
        <v>1.1</v>
      </c>
      <c r="I72" s="176">
        <f>I73</f>
        <v>1.1</v>
      </c>
      <c r="J72" s="176">
        <f>J73</f>
        <v>1</v>
      </c>
    </row>
    <row r="73" spans="2:10" ht="14.25" customHeight="1">
      <c r="B73" s="187" t="s">
        <v>389</v>
      </c>
      <c r="C73" s="137" t="s">
        <v>299</v>
      </c>
      <c r="D73" s="137" t="s">
        <v>307</v>
      </c>
      <c r="E73" s="183" t="s">
        <v>420</v>
      </c>
      <c r="F73" s="137" t="s">
        <v>406</v>
      </c>
      <c r="G73" s="137" t="s">
        <v>421</v>
      </c>
      <c r="H73" s="176">
        <f>'Прил. 7'!I130</f>
        <v>1.1</v>
      </c>
      <c r="I73" s="176">
        <f>'Прил. 7'!J130</f>
        <v>1.1</v>
      </c>
      <c r="J73" s="176">
        <f>'Прил. 7'!K130</f>
        <v>1</v>
      </c>
    </row>
    <row r="74" spans="2:10" ht="27.75" customHeight="1">
      <c r="B74" s="178" t="s">
        <v>308</v>
      </c>
      <c r="C74" s="179" t="s">
        <v>299</v>
      </c>
      <c r="D74" s="179" t="s">
        <v>309</v>
      </c>
      <c r="E74" s="137"/>
      <c r="F74" s="137"/>
      <c r="G74" s="137"/>
      <c r="H74" s="176">
        <f>H75+H88</f>
        <v>4559.3</v>
      </c>
      <c r="I74" s="176">
        <f>I75+I88</f>
        <v>4192.8</v>
      </c>
      <c r="J74" s="176">
        <f>J75+J88</f>
        <v>4492.8</v>
      </c>
    </row>
    <row r="75" spans="2:10" ht="14.25" customHeight="1">
      <c r="B75" s="187" t="s">
        <v>391</v>
      </c>
      <c r="C75" s="137" t="s">
        <v>299</v>
      </c>
      <c r="D75" s="137" t="s">
        <v>309</v>
      </c>
      <c r="E75" s="188" t="s">
        <v>392</v>
      </c>
      <c r="F75" s="137"/>
      <c r="G75" s="137"/>
      <c r="H75" s="176">
        <f>H76+H98</f>
        <v>3166.6</v>
      </c>
      <c r="I75" s="176">
        <f>I76</f>
        <v>2844.6</v>
      </c>
      <c r="J75" s="176">
        <f>J76</f>
        <v>3044.6</v>
      </c>
    </row>
    <row r="76" spans="2:10" ht="15.75" customHeight="1">
      <c r="B76" s="192" t="s">
        <v>417</v>
      </c>
      <c r="C76" s="137" t="s">
        <v>299</v>
      </c>
      <c r="D76" s="137" t="s">
        <v>309</v>
      </c>
      <c r="E76" s="183" t="s">
        <v>418</v>
      </c>
      <c r="F76" s="137"/>
      <c r="G76" s="137"/>
      <c r="H76" s="176">
        <f>H77+H80+H83</f>
        <v>3166.6</v>
      </c>
      <c r="I76" s="176">
        <f>I77+I80</f>
        <v>2844.6</v>
      </c>
      <c r="J76" s="176">
        <f>J77+J80</f>
        <v>3044.6</v>
      </c>
    </row>
    <row r="77" spans="2:10" ht="40.5" customHeight="1">
      <c r="B77" s="180" t="s">
        <v>395</v>
      </c>
      <c r="C77" s="137" t="s">
        <v>299</v>
      </c>
      <c r="D77" s="137" t="s">
        <v>309</v>
      </c>
      <c r="E77" s="183" t="s">
        <v>418</v>
      </c>
      <c r="F77" s="137" t="s">
        <v>396</v>
      </c>
      <c r="G77" s="137"/>
      <c r="H77" s="176">
        <f>H78</f>
        <v>2819.6</v>
      </c>
      <c r="I77" s="176">
        <f>I78</f>
        <v>2594.6</v>
      </c>
      <c r="J77" s="176">
        <f>J78</f>
        <v>2794.6</v>
      </c>
    </row>
    <row r="78" spans="2:10" ht="12.75" customHeight="1">
      <c r="B78" s="187" t="s">
        <v>397</v>
      </c>
      <c r="C78" s="137" t="s">
        <v>299</v>
      </c>
      <c r="D78" s="137" t="s">
        <v>309</v>
      </c>
      <c r="E78" s="183" t="s">
        <v>418</v>
      </c>
      <c r="F78" s="137" t="s">
        <v>398</v>
      </c>
      <c r="G78" s="137"/>
      <c r="H78" s="176">
        <f>H79</f>
        <v>2819.6</v>
      </c>
      <c r="I78" s="176">
        <f>I79</f>
        <v>2594.6</v>
      </c>
      <c r="J78" s="176">
        <f>J79</f>
        <v>2794.6</v>
      </c>
    </row>
    <row r="79" spans="2:10" ht="14.25" customHeight="1">
      <c r="B79" s="187" t="s">
        <v>387</v>
      </c>
      <c r="C79" s="137" t="s">
        <v>299</v>
      </c>
      <c r="D79" s="137" t="s">
        <v>309</v>
      </c>
      <c r="E79" s="183" t="s">
        <v>418</v>
      </c>
      <c r="F79" s="137" t="s">
        <v>398</v>
      </c>
      <c r="G79" s="137">
        <v>2</v>
      </c>
      <c r="H79" s="176">
        <f>'Прил. 7'!I479</f>
        <v>2819.6</v>
      </c>
      <c r="I79" s="176">
        <f>'Прил. 7'!J479</f>
        <v>2594.6</v>
      </c>
      <c r="J79" s="176">
        <f>'Прил. 7'!K479</f>
        <v>2794.6</v>
      </c>
    </row>
    <row r="80" spans="2:10" ht="12.75" customHeight="1">
      <c r="B80" s="190" t="s">
        <v>403</v>
      </c>
      <c r="C80" s="137" t="s">
        <v>299</v>
      </c>
      <c r="D80" s="137" t="s">
        <v>309</v>
      </c>
      <c r="E80" s="183" t="s">
        <v>418</v>
      </c>
      <c r="F80" s="137" t="s">
        <v>404</v>
      </c>
      <c r="G80" s="137"/>
      <c r="H80" s="176">
        <f>H81</f>
        <v>327</v>
      </c>
      <c r="I80" s="176">
        <f>I81</f>
        <v>250</v>
      </c>
      <c r="J80" s="176">
        <f>J81</f>
        <v>250</v>
      </c>
    </row>
    <row r="81" spans="2:10" ht="12.75" customHeight="1">
      <c r="B81" s="190" t="s">
        <v>405</v>
      </c>
      <c r="C81" s="137" t="s">
        <v>299</v>
      </c>
      <c r="D81" s="137" t="s">
        <v>309</v>
      </c>
      <c r="E81" s="183" t="s">
        <v>418</v>
      </c>
      <c r="F81" s="137" t="s">
        <v>406</v>
      </c>
      <c r="G81" s="137"/>
      <c r="H81" s="176">
        <f>H82</f>
        <v>327</v>
      </c>
      <c r="I81" s="176">
        <f>I82</f>
        <v>250</v>
      </c>
      <c r="J81" s="176">
        <f>J82</f>
        <v>250</v>
      </c>
    </row>
    <row r="82" spans="2:10" ht="14.25" customHeight="1">
      <c r="B82" s="187" t="s">
        <v>387</v>
      </c>
      <c r="C82" s="137" t="s">
        <v>299</v>
      </c>
      <c r="D82" s="137" t="s">
        <v>309</v>
      </c>
      <c r="E82" s="183" t="s">
        <v>418</v>
      </c>
      <c r="F82" s="137" t="s">
        <v>406</v>
      </c>
      <c r="G82" s="137">
        <v>2</v>
      </c>
      <c r="H82" s="176">
        <f>'Прил. 7'!I482</f>
        <v>327</v>
      </c>
      <c r="I82" s="176">
        <f>'Прил. 7'!J482</f>
        <v>250</v>
      </c>
      <c r="J82" s="176">
        <f>'Прил. 7'!K482</f>
        <v>250</v>
      </c>
    </row>
    <row r="83" spans="2:10" ht="14.25" customHeight="1">
      <c r="B83" s="195" t="s">
        <v>407</v>
      </c>
      <c r="C83" s="137" t="s">
        <v>299</v>
      </c>
      <c r="D83" s="137" t="s">
        <v>309</v>
      </c>
      <c r="E83" s="183" t="s">
        <v>418</v>
      </c>
      <c r="F83" s="137" t="s">
        <v>408</v>
      </c>
      <c r="G83" s="137"/>
      <c r="H83" s="176">
        <f>H84</f>
        <v>20</v>
      </c>
      <c r="I83" s="176">
        <f>I84</f>
        <v>0</v>
      </c>
      <c r="J83" s="176">
        <f>J84</f>
        <v>0</v>
      </c>
    </row>
    <row r="84" spans="2:10" ht="14.25" customHeight="1">
      <c r="B84" s="195" t="s">
        <v>409</v>
      </c>
      <c r="C84" s="137" t="s">
        <v>299</v>
      </c>
      <c r="D84" s="137" t="s">
        <v>309</v>
      </c>
      <c r="E84" s="183" t="s">
        <v>418</v>
      </c>
      <c r="F84" s="137" t="s">
        <v>410</v>
      </c>
      <c r="G84" s="137"/>
      <c r="H84" s="176">
        <f>H85</f>
        <v>20</v>
      </c>
      <c r="I84" s="176">
        <f>I85</f>
        <v>0</v>
      </c>
      <c r="J84" s="176">
        <f>J85</f>
        <v>0</v>
      </c>
    </row>
    <row r="85" spans="2:10" ht="14.25" customHeight="1">
      <c r="B85" s="195" t="s">
        <v>387</v>
      </c>
      <c r="C85" s="137" t="s">
        <v>299</v>
      </c>
      <c r="D85" s="137" t="s">
        <v>309</v>
      </c>
      <c r="E85" s="183" t="s">
        <v>418</v>
      </c>
      <c r="F85" s="137" t="s">
        <v>410</v>
      </c>
      <c r="G85" s="137" t="s">
        <v>411</v>
      </c>
      <c r="H85" s="176">
        <f>'Прил. 7'!I485</f>
        <v>20</v>
      </c>
      <c r="I85" s="176">
        <f>'Прил. 7'!J485</f>
        <v>0</v>
      </c>
      <c r="J85" s="176">
        <f>'Прил. 7'!K485</f>
        <v>0</v>
      </c>
    </row>
    <row r="86" spans="2:10" ht="28.5">
      <c r="B86" s="196" t="s">
        <v>308</v>
      </c>
      <c r="C86" s="197" t="s">
        <v>299</v>
      </c>
      <c r="D86" s="197" t="s">
        <v>309</v>
      </c>
      <c r="E86" s="198"/>
      <c r="F86" s="198"/>
      <c r="G86" s="198"/>
      <c r="H86" s="199">
        <f>H87</f>
        <v>1392.7</v>
      </c>
      <c r="I86" s="199">
        <f>I87</f>
        <v>1348.2</v>
      </c>
      <c r="J86" s="199">
        <f>J87</f>
        <v>1448.2</v>
      </c>
    </row>
    <row r="87" spans="2:10" ht="14.25" customHeight="1">
      <c r="B87" s="200" t="s">
        <v>391</v>
      </c>
      <c r="C87" s="198" t="s">
        <v>299</v>
      </c>
      <c r="D87" s="198" t="s">
        <v>309</v>
      </c>
      <c r="E87" s="201" t="s">
        <v>392</v>
      </c>
      <c r="F87" s="198"/>
      <c r="G87" s="198"/>
      <c r="H87" s="199">
        <f>H88</f>
        <v>1392.7</v>
      </c>
      <c r="I87" s="199">
        <f>I88</f>
        <v>1348.2</v>
      </c>
      <c r="J87" s="199">
        <f>J88</f>
        <v>1448.2</v>
      </c>
    </row>
    <row r="88" spans="2:10" ht="14.25" customHeight="1">
      <c r="B88" s="202" t="s">
        <v>417</v>
      </c>
      <c r="C88" s="198" t="s">
        <v>299</v>
      </c>
      <c r="D88" s="198" t="s">
        <v>309</v>
      </c>
      <c r="E88" s="203" t="s">
        <v>402</v>
      </c>
      <c r="F88" s="198"/>
      <c r="G88" s="198"/>
      <c r="H88" s="199">
        <f>H91+H94+H97</f>
        <v>1392.7</v>
      </c>
      <c r="I88" s="199">
        <f>I91+I94</f>
        <v>1348.2</v>
      </c>
      <c r="J88" s="199">
        <f>J91+J94</f>
        <v>1448.2</v>
      </c>
    </row>
    <row r="89" spans="2:10" ht="14.25" customHeight="1">
      <c r="B89" s="204" t="s">
        <v>395</v>
      </c>
      <c r="C89" s="198" t="s">
        <v>299</v>
      </c>
      <c r="D89" s="198" t="s">
        <v>309</v>
      </c>
      <c r="E89" s="203" t="s">
        <v>402</v>
      </c>
      <c r="F89" s="198" t="s">
        <v>396</v>
      </c>
      <c r="G89" s="198"/>
      <c r="H89" s="199">
        <f>H90</f>
        <v>1319.7</v>
      </c>
      <c r="I89" s="199">
        <f>I90</f>
        <v>1328.2</v>
      </c>
      <c r="J89" s="199">
        <f>J90</f>
        <v>1428.2</v>
      </c>
    </row>
    <row r="90" spans="2:10" ht="14.25" customHeight="1">
      <c r="B90" s="200" t="s">
        <v>397</v>
      </c>
      <c r="C90" s="198" t="s">
        <v>299</v>
      </c>
      <c r="D90" s="198" t="s">
        <v>309</v>
      </c>
      <c r="E90" s="203" t="s">
        <v>402</v>
      </c>
      <c r="F90" s="198" t="s">
        <v>398</v>
      </c>
      <c r="G90" s="198"/>
      <c r="H90" s="199">
        <f>H91</f>
        <v>1319.7</v>
      </c>
      <c r="I90" s="199">
        <f>I91</f>
        <v>1328.2</v>
      </c>
      <c r="J90" s="199">
        <f>J91</f>
        <v>1428.2</v>
      </c>
    </row>
    <row r="91" spans="2:10" ht="14.25" customHeight="1">
      <c r="B91" s="200" t="s">
        <v>387</v>
      </c>
      <c r="C91" s="198" t="s">
        <v>299</v>
      </c>
      <c r="D91" s="198" t="s">
        <v>309</v>
      </c>
      <c r="E91" s="203" t="s">
        <v>402</v>
      </c>
      <c r="F91" s="198" t="s">
        <v>398</v>
      </c>
      <c r="G91" s="198">
        <v>2</v>
      </c>
      <c r="H91" s="199">
        <f>'Прил. 7'!I639</f>
        <v>1319.7</v>
      </c>
      <c r="I91" s="199">
        <f>'Прил. 7'!J639</f>
        <v>1328.2</v>
      </c>
      <c r="J91" s="199">
        <f>'Прил. 7'!K639</f>
        <v>1428.2</v>
      </c>
    </row>
    <row r="92" spans="2:10" ht="14.25" customHeight="1">
      <c r="B92" s="205" t="s">
        <v>403</v>
      </c>
      <c r="C92" s="198" t="s">
        <v>299</v>
      </c>
      <c r="D92" s="198" t="s">
        <v>309</v>
      </c>
      <c r="E92" s="203" t="s">
        <v>402</v>
      </c>
      <c r="F92" s="198" t="s">
        <v>404</v>
      </c>
      <c r="G92" s="198"/>
      <c r="H92" s="199">
        <f>H93</f>
        <v>70</v>
      </c>
      <c r="I92" s="199">
        <f>I93</f>
        <v>20</v>
      </c>
      <c r="J92" s="199">
        <f>J93</f>
        <v>20</v>
      </c>
    </row>
    <row r="93" spans="2:10" ht="14.25" customHeight="1">
      <c r="B93" s="205" t="s">
        <v>405</v>
      </c>
      <c r="C93" s="198" t="s">
        <v>299</v>
      </c>
      <c r="D93" s="198" t="s">
        <v>309</v>
      </c>
      <c r="E93" s="203" t="s">
        <v>402</v>
      </c>
      <c r="F93" s="198" t="s">
        <v>406</v>
      </c>
      <c r="G93" s="198"/>
      <c r="H93" s="199">
        <f>H94</f>
        <v>70</v>
      </c>
      <c r="I93" s="199">
        <f>I94</f>
        <v>20</v>
      </c>
      <c r="J93" s="199">
        <f>J94</f>
        <v>20</v>
      </c>
    </row>
    <row r="94" spans="2:10" ht="14.25" customHeight="1">
      <c r="B94" s="200" t="s">
        <v>387</v>
      </c>
      <c r="C94" s="198" t="s">
        <v>299</v>
      </c>
      <c r="D94" s="198" t="s">
        <v>309</v>
      </c>
      <c r="E94" s="203" t="s">
        <v>402</v>
      </c>
      <c r="F94" s="198" t="s">
        <v>406</v>
      </c>
      <c r="G94" s="198">
        <v>2</v>
      </c>
      <c r="H94" s="199">
        <f>'Прил. 7'!I642</f>
        <v>70</v>
      </c>
      <c r="I94" s="199">
        <f>'Прил. 7'!J642</f>
        <v>20</v>
      </c>
      <c r="J94" s="199">
        <f>'Прил. 7'!K642</f>
        <v>20</v>
      </c>
    </row>
    <row r="95" spans="2:10" ht="14.25" customHeight="1">
      <c r="B95" s="206" t="s">
        <v>407</v>
      </c>
      <c r="C95" s="198" t="s">
        <v>299</v>
      </c>
      <c r="D95" s="198" t="s">
        <v>309</v>
      </c>
      <c r="E95" s="203" t="s">
        <v>402</v>
      </c>
      <c r="F95" s="198" t="s">
        <v>408</v>
      </c>
      <c r="G95" s="198"/>
      <c r="H95" s="199">
        <f>H96</f>
        <v>3</v>
      </c>
      <c r="I95" s="199">
        <f>I96</f>
        <v>0</v>
      </c>
      <c r="J95" s="199">
        <f>J96</f>
        <v>0</v>
      </c>
    </row>
    <row r="96" spans="2:10" ht="14.25" customHeight="1">
      <c r="B96" s="206" t="s">
        <v>409</v>
      </c>
      <c r="C96" s="198" t="s">
        <v>299</v>
      </c>
      <c r="D96" s="198" t="s">
        <v>309</v>
      </c>
      <c r="E96" s="203" t="s">
        <v>402</v>
      </c>
      <c r="F96" s="198" t="s">
        <v>410</v>
      </c>
      <c r="G96" s="198"/>
      <c r="H96" s="199">
        <f>H97</f>
        <v>3</v>
      </c>
      <c r="I96" s="199">
        <f>I97</f>
        <v>0</v>
      </c>
      <c r="J96" s="199">
        <f>J97</f>
        <v>0</v>
      </c>
    </row>
    <row r="97" spans="2:10" ht="14.25" customHeight="1">
      <c r="B97" s="206" t="s">
        <v>387</v>
      </c>
      <c r="C97" s="198" t="s">
        <v>299</v>
      </c>
      <c r="D97" s="198" t="s">
        <v>309</v>
      </c>
      <c r="E97" s="203" t="s">
        <v>402</v>
      </c>
      <c r="F97" s="198" t="s">
        <v>410</v>
      </c>
      <c r="G97" s="198" t="s">
        <v>411</v>
      </c>
      <c r="H97" s="199">
        <f>'Прил. 7'!I645</f>
        <v>3</v>
      </c>
      <c r="I97" s="199">
        <f>'Прил. 7'!J645</f>
        <v>0</v>
      </c>
      <c r="J97" s="199">
        <f>'Прил. 7'!K645</f>
        <v>0</v>
      </c>
    </row>
    <row r="98" spans="2:10" ht="40.5" customHeight="1" hidden="1">
      <c r="B98" s="184" t="s">
        <v>399</v>
      </c>
      <c r="C98" s="137" t="s">
        <v>299</v>
      </c>
      <c r="D98" s="137" t="s">
        <v>309</v>
      </c>
      <c r="E98" s="185" t="s">
        <v>392</v>
      </c>
      <c r="F98" s="137"/>
      <c r="G98" s="137"/>
      <c r="H98" s="176">
        <f>H99</f>
        <v>0</v>
      </c>
      <c r="I98" s="176">
        <f>I99</f>
        <v>0</v>
      </c>
      <c r="J98" s="176">
        <f>J99</f>
        <v>0</v>
      </c>
    </row>
    <row r="99" spans="2:10" ht="40.5" customHeight="1" hidden="1">
      <c r="B99" s="186" t="s">
        <v>395</v>
      </c>
      <c r="C99" s="137" t="s">
        <v>299</v>
      </c>
      <c r="D99" s="137" t="s">
        <v>309</v>
      </c>
      <c r="E99" s="185" t="s">
        <v>400</v>
      </c>
      <c r="F99" s="137" t="s">
        <v>396</v>
      </c>
      <c r="G99" s="130"/>
      <c r="H99" s="176">
        <f>H100</f>
        <v>0</v>
      </c>
      <c r="I99" s="176">
        <f>I100</f>
        <v>0</v>
      </c>
      <c r="J99" s="176">
        <f>J100</f>
        <v>0</v>
      </c>
    </row>
    <row r="100" spans="2:10" ht="14.25" customHeight="1" hidden="1">
      <c r="B100" s="187" t="s">
        <v>397</v>
      </c>
      <c r="C100" s="137" t="s">
        <v>299</v>
      </c>
      <c r="D100" s="137" t="s">
        <v>309</v>
      </c>
      <c r="E100" s="185" t="s">
        <v>400</v>
      </c>
      <c r="F100" s="137" t="s">
        <v>398</v>
      </c>
      <c r="G100" s="130"/>
      <c r="H100" s="176">
        <f>H101</f>
        <v>0</v>
      </c>
      <c r="I100" s="176">
        <f>I101</f>
        <v>0</v>
      </c>
      <c r="J100" s="176">
        <f>J101</f>
        <v>0</v>
      </c>
    </row>
    <row r="101" spans="2:10" ht="14.25" customHeight="1" hidden="1">
      <c r="B101" s="187" t="s">
        <v>388</v>
      </c>
      <c r="C101" s="137" t="s">
        <v>299</v>
      </c>
      <c r="D101" s="137" t="s">
        <v>309</v>
      </c>
      <c r="E101" s="185" t="s">
        <v>400</v>
      </c>
      <c r="F101" s="137" t="s">
        <v>398</v>
      </c>
      <c r="G101" s="130">
        <v>3</v>
      </c>
      <c r="H101" s="176">
        <f>'Прил. 7'!I489</f>
        <v>0</v>
      </c>
      <c r="I101" s="176">
        <f>'Прил. 7'!J489</f>
        <v>0</v>
      </c>
      <c r="J101" s="176">
        <f>'Прил. 7'!K489</f>
        <v>0</v>
      </c>
    </row>
    <row r="102" spans="2:10" ht="12.75" customHeight="1">
      <c r="B102" s="190" t="s">
        <v>310</v>
      </c>
      <c r="C102" s="179" t="s">
        <v>299</v>
      </c>
      <c r="D102" s="179" t="s">
        <v>311</v>
      </c>
      <c r="E102" s="188"/>
      <c r="F102" s="137"/>
      <c r="G102" s="137"/>
      <c r="H102" s="176">
        <f>H103</f>
        <v>100</v>
      </c>
      <c r="I102" s="176">
        <f>I103</f>
        <v>100</v>
      </c>
      <c r="J102" s="176">
        <f>J103</f>
        <v>100</v>
      </c>
    </row>
    <row r="103" spans="2:10" ht="12.75" customHeight="1">
      <c r="B103" s="190" t="s">
        <v>391</v>
      </c>
      <c r="C103" s="137" t="s">
        <v>299</v>
      </c>
      <c r="D103" s="137" t="s">
        <v>311</v>
      </c>
      <c r="E103" s="188" t="s">
        <v>392</v>
      </c>
      <c r="F103" s="137"/>
      <c r="G103" s="137"/>
      <c r="H103" s="176">
        <f>H104</f>
        <v>100</v>
      </c>
      <c r="I103" s="176">
        <f>I104</f>
        <v>100</v>
      </c>
      <c r="J103" s="176">
        <f>J104</f>
        <v>100</v>
      </c>
    </row>
    <row r="104" spans="2:10" ht="12.75" customHeight="1">
      <c r="B104" s="190" t="s">
        <v>422</v>
      </c>
      <c r="C104" s="137" t="s">
        <v>299</v>
      </c>
      <c r="D104" s="137" t="s">
        <v>311</v>
      </c>
      <c r="E104" s="183" t="s">
        <v>423</v>
      </c>
      <c r="F104" s="137"/>
      <c r="G104" s="137"/>
      <c r="H104" s="176">
        <f>H105</f>
        <v>100</v>
      </c>
      <c r="I104" s="176">
        <f>I105</f>
        <v>100</v>
      </c>
      <c r="J104" s="176">
        <f>J105</f>
        <v>100</v>
      </c>
    </row>
    <row r="105" spans="2:10" ht="12.75" customHeight="1">
      <c r="B105" s="190" t="s">
        <v>407</v>
      </c>
      <c r="C105" s="137" t="s">
        <v>299</v>
      </c>
      <c r="D105" s="137" t="s">
        <v>311</v>
      </c>
      <c r="E105" s="183" t="s">
        <v>423</v>
      </c>
      <c r="F105" s="137" t="s">
        <v>408</v>
      </c>
      <c r="G105" s="137"/>
      <c r="H105" s="176">
        <f>H106</f>
        <v>100</v>
      </c>
      <c r="I105" s="176">
        <f>I106</f>
        <v>100</v>
      </c>
      <c r="J105" s="176">
        <f>J106</f>
        <v>100</v>
      </c>
    </row>
    <row r="106" spans="2:10" ht="12.75" customHeight="1">
      <c r="B106" s="190" t="s">
        <v>424</v>
      </c>
      <c r="C106" s="137" t="s">
        <v>299</v>
      </c>
      <c r="D106" s="137" t="s">
        <v>311</v>
      </c>
      <c r="E106" s="183" t="s">
        <v>423</v>
      </c>
      <c r="F106" s="137" t="s">
        <v>425</v>
      </c>
      <c r="G106" s="137"/>
      <c r="H106" s="176">
        <f>H107</f>
        <v>100</v>
      </c>
      <c r="I106" s="176">
        <f>I107</f>
        <v>100</v>
      </c>
      <c r="J106" s="176">
        <f>J107</f>
        <v>100</v>
      </c>
    </row>
    <row r="107" spans="2:10" ht="14.25" customHeight="1">
      <c r="B107" s="187" t="s">
        <v>387</v>
      </c>
      <c r="C107" s="137" t="s">
        <v>299</v>
      </c>
      <c r="D107" s="137" t="s">
        <v>311</v>
      </c>
      <c r="E107" s="183" t="s">
        <v>423</v>
      </c>
      <c r="F107" s="137" t="s">
        <v>425</v>
      </c>
      <c r="G107" s="137">
        <v>2</v>
      </c>
      <c r="H107" s="176">
        <f>'Прил. 7'!I136</f>
        <v>100</v>
      </c>
      <c r="I107" s="176">
        <f>'Прил. 7'!J136</f>
        <v>100</v>
      </c>
      <c r="J107" s="176">
        <f>'Прил. 7'!K136</f>
        <v>100</v>
      </c>
    </row>
    <row r="108" spans="2:10" ht="12.75" customHeight="1" hidden="1">
      <c r="B108" s="190"/>
      <c r="C108" s="137"/>
      <c r="D108" s="137"/>
      <c r="E108" s="188"/>
      <c r="F108" s="137"/>
      <c r="G108" s="137"/>
      <c r="H108" s="176">
        <f>H109+H120+H138+H145+H151+H157+H163+H169</f>
        <v>18676.9</v>
      </c>
      <c r="I108" s="176"/>
      <c r="J108" s="176"/>
    </row>
    <row r="109" spans="2:10" ht="18.75" customHeight="1" hidden="1">
      <c r="B109" s="190"/>
      <c r="C109" s="137"/>
      <c r="D109" s="137"/>
      <c r="E109" s="137"/>
      <c r="F109" s="137"/>
      <c r="G109" s="137"/>
      <c r="H109" s="176">
        <f>H111</f>
        <v>0</v>
      </c>
      <c r="I109" s="176"/>
      <c r="J109" s="176"/>
    </row>
    <row r="110" spans="2:10" ht="25.5" customHeight="1" hidden="1">
      <c r="B110" s="187"/>
      <c r="C110" s="137"/>
      <c r="D110" s="137"/>
      <c r="E110" s="137"/>
      <c r="F110" s="137"/>
      <c r="G110" s="137"/>
      <c r="H110" s="176">
        <f>H111</f>
        <v>0</v>
      </c>
      <c r="I110" s="176"/>
      <c r="J110" s="176"/>
    </row>
    <row r="111" spans="2:10" ht="12.75" customHeight="1" hidden="1">
      <c r="B111" s="192"/>
      <c r="C111" s="137"/>
      <c r="D111" s="137"/>
      <c r="E111" s="137"/>
      <c r="F111" s="137"/>
      <c r="G111" s="137"/>
      <c r="H111" s="176">
        <f>H112</f>
        <v>0</v>
      </c>
      <c r="I111" s="176"/>
      <c r="J111" s="176"/>
    </row>
    <row r="112" spans="2:10" ht="12.75" customHeight="1" hidden="1">
      <c r="B112" s="190"/>
      <c r="C112" s="137"/>
      <c r="D112" s="137"/>
      <c r="E112" s="137"/>
      <c r="F112" s="137"/>
      <c r="G112" s="137"/>
      <c r="H112" s="176">
        <f>H113</f>
        <v>0</v>
      </c>
      <c r="I112" s="176"/>
      <c r="J112" s="176"/>
    </row>
    <row r="113" spans="2:10" ht="12.75" customHeight="1" hidden="1">
      <c r="B113" s="190"/>
      <c r="C113" s="137"/>
      <c r="D113" s="137"/>
      <c r="E113" s="137"/>
      <c r="F113" s="137"/>
      <c r="G113" s="137"/>
      <c r="H113" s="176">
        <f>H114</f>
        <v>0</v>
      </c>
      <c r="I113" s="176"/>
      <c r="J113" s="176"/>
    </row>
    <row r="114" spans="2:10" ht="14.25" customHeight="1" hidden="1">
      <c r="B114" s="187"/>
      <c r="C114" s="137"/>
      <c r="D114" s="137"/>
      <c r="E114" s="137"/>
      <c r="F114" s="137"/>
      <c r="G114" s="137">
        <v>2</v>
      </c>
      <c r="H114" s="176"/>
      <c r="I114" s="176"/>
      <c r="J114" s="176"/>
    </row>
    <row r="115" spans="2:10" ht="14.25" customHeight="1">
      <c r="B115" s="207" t="s">
        <v>312</v>
      </c>
      <c r="C115" s="179" t="s">
        <v>299</v>
      </c>
      <c r="D115" s="179" t="s">
        <v>313</v>
      </c>
      <c r="E115" s="137"/>
      <c r="F115" s="137"/>
      <c r="G115" s="137"/>
      <c r="H115" s="176">
        <f>H120+H138+H221+H228+H239+H243+H273+H214+H269+H174+H284+H235+H204+H259+H288+H116+H209</f>
        <v>19016.600000000002</v>
      </c>
      <c r="I115" s="176">
        <f>I120+I138+I221+I228+I239+I243+I273+I214+I269+I174+I284+I235+I204+I259+I288+I116+I209</f>
        <v>11905.4</v>
      </c>
      <c r="J115" s="176">
        <f>J120+J138+J221+J228+J239+J243+J273+J214+J269+J174+J284+J235+J204+J259+J288+J116+J209</f>
        <v>9640.199999999999</v>
      </c>
    </row>
    <row r="116" spans="2:10" ht="28.5" hidden="1">
      <c r="B116" s="208" t="s">
        <v>426</v>
      </c>
      <c r="C116" s="209" t="s">
        <v>299</v>
      </c>
      <c r="D116" s="209" t="s">
        <v>313</v>
      </c>
      <c r="E116" s="210" t="s">
        <v>427</v>
      </c>
      <c r="F116" s="209"/>
      <c r="G116" s="209"/>
      <c r="H116" s="176">
        <f>H117</f>
        <v>370</v>
      </c>
      <c r="I116" s="176">
        <f>I117</f>
        <v>0</v>
      </c>
      <c r="J116" s="176">
        <f>J117</f>
        <v>0</v>
      </c>
    </row>
    <row r="117" spans="2:10" ht="14.25" customHeight="1" hidden="1">
      <c r="B117" s="208" t="s">
        <v>403</v>
      </c>
      <c r="C117" s="209" t="s">
        <v>299</v>
      </c>
      <c r="D117" s="209" t="s">
        <v>313</v>
      </c>
      <c r="E117" s="210" t="s">
        <v>427</v>
      </c>
      <c r="F117" s="209" t="s">
        <v>404</v>
      </c>
      <c r="G117" s="209"/>
      <c r="H117" s="176">
        <f>H118</f>
        <v>370</v>
      </c>
      <c r="I117" s="176">
        <f>I118</f>
        <v>0</v>
      </c>
      <c r="J117" s="176">
        <f>J118</f>
        <v>0</v>
      </c>
    </row>
    <row r="118" spans="2:10" ht="14.25" customHeight="1" hidden="1">
      <c r="B118" s="208" t="s">
        <v>405</v>
      </c>
      <c r="C118" s="209" t="s">
        <v>299</v>
      </c>
      <c r="D118" s="209" t="s">
        <v>313</v>
      </c>
      <c r="E118" s="210" t="s">
        <v>427</v>
      </c>
      <c r="F118" s="209" t="s">
        <v>406</v>
      </c>
      <c r="G118" s="209"/>
      <c r="H118" s="176">
        <f>H119</f>
        <v>370</v>
      </c>
      <c r="I118" s="176">
        <f>I119</f>
        <v>0</v>
      </c>
      <c r="J118" s="176">
        <f>J119</f>
        <v>0</v>
      </c>
    </row>
    <row r="119" spans="2:10" ht="14.25" customHeight="1" hidden="1">
      <c r="B119" s="211" t="s">
        <v>387</v>
      </c>
      <c r="C119" s="209" t="s">
        <v>299</v>
      </c>
      <c r="D119" s="209" t="s">
        <v>313</v>
      </c>
      <c r="E119" s="210" t="s">
        <v>427</v>
      </c>
      <c r="F119" s="209" t="s">
        <v>406</v>
      </c>
      <c r="G119" s="209" t="s">
        <v>411</v>
      </c>
      <c r="H119" s="176">
        <f>'Прил. 7'!I141</f>
        <v>370</v>
      </c>
      <c r="I119" s="176"/>
      <c r="J119" s="176"/>
    </row>
    <row r="120" spans="2:10" ht="28.5" customHeight="1">
      <c r="B120" s="212" t="s">
        <v>428</v>
      </c>
      <c r="C120" s="137" t="s">
        <v>299</v>
      </c>
      <c r="D120" s="137" t="s">
        <v>313</v>
      </c>
      <c r="E120" s="56" t="s">
        <v>429</v>
      </c>
      <c r="F120" s="137"/>
      <c r="G120" s="137"/>
      <c r="H120" s="176">
        <f>H121+H127</f>
        <v>11.3</v>
      </c>
      <c r="I120" s="176">
        <f>I121+I127</f>
        <v>0</v>
      </c>
      <c r="J120" s="176">
        <f>J121+J127</f>
        <v>0</v>
      </c>
    </row>
    <row r="121" spans="2:10" ht="12.75" customHeight="1">
      <c r="B121" s="192" t="s">
        <v>415</v>
      </c>
      <c r="C121" s="137" t="s">
        <v>299</v>
      </c>
      <c r="D121" s="137" t="s">
        <v>313</v>
      </c>
      <c r="E121" s="213" t="s">
        <v>430</v>
      </c>
      <c r="F121" s="137"/>
      <c r="G121" s="137"/>
      <c r="H121" s="176">
        <f>H123</f>
        <v>11.3</v>
      </c>
      <c r="I121" s="176">
        <f>I124</f>
        <v>0</v>
      </c>
      <c r="J121" s="176">
        <f>J123</f>
        <v>0</v>
      </c>
    </row>
    <row r="122" spans="2:10" ht="12.75" customHeight="1" hidden="1">
      <c r="B122" s="214"/>
      <c r="C122" s="137"/>
      <c r="D122" s="137"/>
      <c r="E122" s="213"/>
      <c r="F122" s="137"/>
      <c r="G122" s="137"/>
      <c r="H122" s="176">
        <f>H123</f>
        <v>11.3</v>
      </c>
      <c r="I122" s="176"/>
      <c r="J122" s="176"/>
    </row>
    <row r="123" spans="2:10" ht="12.75" customHeight="1" hidden="1">
      <c r="B123" s="215"/>
      <c r="C123" s="137"/>
      <c r="D123" s="137"/>
      <c r="E123" s="213"/>
      <c r="F123" s="137"/>
      <c r="G123" s="137"/>
      <c r="H123" s="176">
        <f>H124</f>
        <v>11.3</v>
      </c>
      <c r="I123" s="176"/>
      <c r="J123" s="176"/>
    </row>
    <row r="124" spans="2:10" ht="14.25" customHeight="1">
      <c r="B124" s="190" t="s">
        <v>403</v>
      </c>
      <c r="C124" s="137" t="s">
        <v>299</v>
      </c>
      <c r="D124" s="137" t="s">
        <v>313</v>
      </c>
      <c r="E124" s="213" t="s">
        <v>430</v>
      </c>
      <c r="F124" s="137" t="s">
        <v>404</v>
      </c>
      <c r="G124" s="137"/>
      <c r="H124" s="176">
        <f>H125</f>
        <v>11.3</v>
      </c>
      <c r="I124" s="176">
        <f>I125</f>
        <v>0</v>
      </c>
      <c r="J124" s="176">
        <f>J125</f>
        <v>0</v>
      </c>
    </row>
    <row r="125" spans="2:10" ht="14.25" customHeight="1">
      <c r="B125" s="190" t="s">
        <v>405</v>
      </c>
      <c r="C125" s="137" t="s">
        <v>299</v>
      </c>
      <c r="D125" s="137" t="s">
        <v>313</v>
      </c>
      <c r="E125" s="213" t="s">
        <v>430</v>
      </c>
      <c r="F125" s="137" t="s">
        <v>406</v>
      </c>
      <c r="G125" s="137"/>
      <c r="H125" s="176">
        <f>H126</f>
        <v>11.3</v>
      </c>
      <c r="I125" s="176">
        <f>I126</f>
        <v>0</v>
      </c>
      <c r="J125" s="176">
        <f>J126</f>
        <v>0</v>
      </c>
    </row>
    <row r="126" spans="2:10" ht="14.25" customHeight="1">
      <c r="B126" s="187" t="s">
        <v>387</v>
      </c>
      <c r="C126" s="137" t="s">
        <v>299</v>
      </c>
      <c r="D126" s="137" t="s">
        <v>313</v>
      </c>
      <c r="E126" s="213" t="s">
        <v>430</v>
      </c>
      <c r="F126" s="137" t="s">
        <v>406</v>
      </c>
      <c r="G126" s="137" t="s">
        <v>411</v>
      </c>
      <c r="H126" s="176">
        <f>'Прил. 7'!I158</f>
        <v>11.3</v>
      </c>
      <c r="I126" s="176">
        <f>'Прил. 7'!J158</f>
        <v>0</v>
      </c>
      <c r="J126" s="176">
        <f>'Прил. 7'!K158</f>
        <v>0</v>
      </c>
    </row>
    <row r="127" spans="2:10" ht="12.75" customHeight="1" hidden="1">
      <c r="B127" s="187"/>
      <c r="C127" s="137"/>
      <c r="D127" s="137"/>
      <c r="E127" s="56"/>
      <c r="F127" s="137"/>
      <c r="G127" s="137"/>
      <c r="H127" s="176">
        <f>H128+H133</f>
        <v>0</v>
      </c>
      <c r="I127" s="176"/>
      <c r="J127" s="176"/>
    </row>
    <row r="128" spans="2:10" ht="12.75" customHeight="1" hidden="1">
      <c r="B128" s="190"/>
      <c r="C128" s="137"/>
      <c r="D128" s="137"/>
      <c r="E128" s="56"/>
      <c r="F128" s="137"/>
      <c r="G128" s="137"/>
      <c r="H128" s="176">
        <f>H129</f>
        <v>0</v>
      </c>
      <c r="I128" s="176"/>
      <c r="J128" s="176"/>
    </row>
    <row r="129" spans="2:10" ht="12.75" customHeight="1" hidden="1">
      <c r="B129" s="190"/>
      <c r="C129" s="137"/>
      <c r="D129" s="137"/>
      <c r="E129" s="56"/>
      <c r="F129" s="137"/>
      <c r="G129" s="137"/>
      <c r="H129" s="176">
        <f>H130</f>
        <v>0</v>
      </c>
      <c r="I129" s="176"/>
      <c r="J129" s="176"/>
    </row>
    <row r="130" spans="2:10" ht="12.75" customHeight="1" hidden="1">
      <c r="B130" s="190"/>
      <c r="C130" s="137"/>
      <c r="D130" s="137"/>
      <c r="E130" s="56"/>
      <c r="F130" s="137" t="s">
        <v>404</v>
      </c>
      <c r="G130" s="137"/>
      <c r="H130" s="176">
        <f>H131</f>
        <v>0</v>
      </c>
      <c r="I130" s="176"/>
      <c r="J130" s="176"/>
    </row>
    <row r="131" spans="2:10" ht="12.75" customHeight="1" hidden="1">
      <c r="B131" s="190"/>
      <c r="C131" s="137"/>
      <c r="D131" s="137"/>
      <c r="E131" s="56"/>
      <c r="F131" s="137" t="s">
        <v>406</v>
      </c>
      <c r="G131" s="137"/>
      <c r="H131" s="176">
        <f>H132</f>
        <v>0</v>
      </c>
      <c r="I131" s="176"/>
      <c r="J131" s="176"/>
    </row>
    <row r="132" spans="2:10" ht="14.25" customHeight="1" hidden="1">
      <c r="B132" s="187"/>
      <c r="C132" s="137"/>
      <c r="D132" s="137"/>
      <c r="E132" s="56"/>
      <c r="F132" s="137" t="s">
        <v>406</v>
      </c>
      <c r="G132" s="137">
        <v>2</v>
      </c>
      <c r="H132" s="176"/>
      <c r="I132" s="176"/>
      <c r="J132" s="176"/>
    </row>
    <row r="133" spans="2:10" ht="12.75" customHeight="1" hidden="1">
      <c r="B133" s="190"/>
      <c r="C133" s="137"/>
      <c r="D133" s="137"/>
      <c r="E133" s="213"/>
      <c r="F133" s="137"/>
      <c r="G133" s="137"/>
      <c r="H133" s="176">
        <f>H135</f>
        <v>0</v>
      </c>
      <c r="I133" s="176"/>
      <c r="J133" s="176"/>
    </row>
    <row r="134" spans="2:10" ht="12.75" customHeight="1" hidden="1">
      <c r="B134" s="190"/>
      <c r="C134" s="137"/>
      <c r="D134" s="137"/>
      <c r="E134" s="213"/>
      <c r="F134" s="137"/>
      <c r="G134" s="137"/>
      <c r="H134" s="176">
        <f>H135</f>
        <v>0</v>
      </c>
      <c r="I134" s="176"/>
      <c r="J134" s="176"/>
    </row>
    <row r="135" spans="2:10" ht="12.75" customHeight="1" hidden="1">
      <c r="B135" s="190"/>
      <c r="C135" s="137"/>
      <c r="D135" s="137"/>
      <c r="E135" s="213"/>
      <c r="F135" s="137" t="s">
        <v>404</v>
      </c>
      <c r="G135" s="137"/>
      <c r="H135" s="176">
        <f>H136</f>
        <v>0</v>
      </c>
      <c r="I135" s="176"/>
      <c r="J135" s="176"/>
    </row>
    <row r="136" spans="2:10" ht="12.75" customHeight="1" hidden="1">
      <c r="B136" s="190"/>
      <c r="C136" s="137"/>
      <c r="D136" s="137"/>
      <c r="E136" s="213"/>
      <c r="F136" s="137" t="s">
        <v>406</v>
      </c>
      <c r="G136" s="137"/>
      <c r="H136" s="176">
        <f>H137</f>
        <v>0</v>
      </c>
      <c r="I136" s="176"/>
      <c r="J136" s="176"/>
    </row>
    <row r="137" spans="2:10" ht="14.25" customHeight="1" hidden="1">
      <c r="B137" s="187"/>
      <c r="C137" s="137"/>
      <c r="D137" s="137"/>
      <c r="E137" s="213"/>
      <c r="F137" s="137" t="s">
        <v>406</v>
      </c>
      <c r="G137" s="137">
        <v>2</v>
      </c>
      <c r="H137" s="176"/>
      <c r="I137" s="176"/>
      <c r="J137" s="176"/>
    </row>
    <row r="138" spans="2:10" ht="32.25" customHeight="1">
      <c r="B138" s="216" t="s">
        <v>431</v>
      </c>
      <c r="C138" s="135" t="s">
        <v>299</v>
      </c>
      <c r="D138" s="135" t="s">
        <v>313</v>
      </c>
      <c r="E138" s="217" t="s">
        <v>413</v>
      </c>
      <c r="F138" s="135"/>
      <c r="G138" s="135"/>
      <c r="H138" s="175">
        <f>H144+H172+H173</f>
        <v>35</v>
      </c>
      <c r="I138" s="175">
        <f>I144+I172</f>
        <v>35</v>
      </c>
      <c r="J138" s="175">
        <f>J144+J172</f>
        <v>0</v>
      </c>
    </row>
    <row r="139" spans="2:10" ht="12.75" customHeight="1" hidden="1">
      <c r="B139" s="192"/>
      <c r="C139" s="137"/>
      <c r="D139" s="137"/>
      <c r="E139" s="56" t="s">
        <v>432</v>
      </c>
      <c r="F139" s="137"/>
      <c r="G139" s="137"/>
      <c r="H139" s="176">
        <f>H140</f>
        <v>26</v>
      </c>
      <c r="I139" s="176"/>
      <c r="J139" s="176"/>
    </row>
    <row r="140" spans="2:10" ht="12.75" customHeight="1" hidden="1">
      <c r="B140" s="192"/>
      <c r="C140" s="137"/>
      <c r="D140" s="137"/>
      <c r="E140" s="56" t="s">
        <v>432</v>
      </c>
      <c r="F140" s="137"/>
      <c r="G140" s="137"/>
      <c r="H140" s="176">
        <f>H141</f>
        <v>26</v>
      </c>
      <c r="I140" s="176"/>
      <c r="J140" s="176"/>
    </row>
    <row r="141" spans="2:10" ht="12.75" customHeight="1">
      <c r="B141" s="192" t="s">
        <v>415</v>
      </c>
      <c r="C141" s="137" t="s">
        <v>299</v>
      </c>
      <c r="D141" s="137" t="s">
        <v>313</v>
      </c>
      <c r="E141" s="213" t="s">
        <v>433</v>
      </c>
      <c r="F141" s="137"/>
      <c r="G141" s="137"/>
      <c r="H141" s="176">
        <f>H142</f>
        <v>26</v>
      </c>
      <c r="I141" s="176">
        <f>I142</f>
        <v>35</v>
      </c>
      <c r="J141" s="176">
        <f>J142</f>
        <v>0</v>
      </c>
    </row>
    <row r="142" spans="2:10" ht="12.75" customHeight="1">
      <c r="B142" s="190" t="s">
        <v>403</v>
      </c>
      <c r="C142" s="137" t="s">
        <v>299</v>
      </c>
      <c r="D142" s="137" t="s">
        <v>313</v>
      </c>
      <c r="E142" s="213" t="s">
        <v>433</v>
      </c>
      <c r="F142" s="137" t="s">
        <v>404</v>
      </c>
      <c r="G142" s="137"/>
      <c r="H142" s="176">
        <f>H143</f>
        <v>26</v>
      </c>
      <c r="I142" s="176">
        <f>I143</f>
        <v>35</v>
      </c>
      <c r="J142" s="176">
        <f>J143</f>
        <v>0</v>
      </c>
    </row>
    <row r="143" spans="2:10" ht="12.75" customHeight="1">
      <c r="B143" s="190" t="s">
        <v>405</v>
      </c>
      <c r="C143" s="137" t="s">
        <v>299</v>
      </c>
      <c r="D143" s="137" t="s">
        <v>313</v>
      </c>
      <c r="E143" s="213" t="s">
        <v>433</v>
      </c>
      <c r="F143" s="137" t="s">
        <v>406</v>
      </c>
      <c r="G143" s="137"/>
      <c r="H143" s="176">
        <f>H144</f>
        <v>26</v>
      </c>
      <c r="I143" s="176">
        <f>I144</f>
        <v>35</v>
      </c>
      <c r="J143" s="176">
        <f>J144</f>
        <v>0</v>
      </c>
    </row>
    <row r="144" spans="2:10" ht="14.25" customHeight="1">
      <c r="B144" s="187" t="s">
        <v>387</v>
      </c>
      <c r="C144" s="137" t="s">
        <v>299</v>
      </c>
      <c r="D144" s="137" t="s">
        <v>313</v>
      </c>
      <c r="E144" s="213" t="s">
        <v>433</v>
      </c>
      <c r="F144" s="137" t="s">
        <v>406</v>
      </c>
      <c r="G144" s="137">
        <v>2</v>
      </c>
      <c r="H144" s="176">
        <f>'Прил. 7'!I163</f>
        <v>26</v>
      </c>
      <c r="I144" s="176">
        <f>'Прил. 7'!J163</f>
        <v>35</v>
      </c>
      <c r="J144" s="176">
        <f>'Прил. 7'!K163</f>
        <v>0</v>
      </c>
    </row>
    <row r="145" spans="2:10" ht="25.5" customHeight="1" hidden="1">
      <c r="B145" s="177"/>
      <c r="C145" s="137"/>
      <c r="D145" s="137"/>
      <c r="E145" s="42"/>
      <c r="F145" s="137"/>
      <c r="G145" s="137"/>
      <c r="H145" s="176">
        <f>H146</f>
        <v>0</v>
      </c>
      <c r="I145" s="176"/>
      <c r="J145" s="176"/>
    </row>
    <row r="146" spans="2:10" ht="12.75" customHeight="1" hidden="1">
      <c r="B146" s="187"/>
      <c r="C146" s="137"/>
      <c r="D146" s="137"/>
      <c r="E146" s="42"/>
      <c r="F146" s="137"/>
      <c r="G146" s="137"/>
      <c r="H146" s="176">
        <f>H147</f>
        <v>0</v>
      </c>
      <c r="I146" s="176"/>
      <c r="J146" s="176"/>
    </row>
    <row r="147" spans="2:10" ht="12.75" customHeight="1" hidden="1">
      <c r="B147" s="192"/>
      <c r="C147" s="137"/>
      <c r="D147" s="137"/>
      <c r="E147" s="42"/>
      <c r="F147" s="137"/>
      <c r="G147" s="137"/>
      <c r="H147" s="176">
        <f>H148</f>
        <v>0</v>
      </c>
      <c r="I147" s="176"/>
      <c r="J147" s="176"/>
    </row>
    <row r="148" spans="2:10" ht="12.75" customHeight="1" hidden="1">
      <c r="B148" s="190"/>
      <c r="C148" s="137"/>
      <c r="D148" s="137"/>
      <c r="E148" s="42"/>
      <c r="F148" s="137" t="s">
        <v>404</v>
      </c>
      <c r="G148" s="137"/>
      <c r="H148" s="176">
        <f>H149</f>
        <v>0</v>
      </c>
      <c r="I148" s="176"/>
      <c r="J148" s="176"/>
    </row>
    <row r="149" spans="2:10" ht="12.75" customHeight="1" hidden="1">
      <c r="B149" s="190"/>
      <c r="C149" s="137"/>
      <c r="D149" s="137"/>
      <c r="E149" s="42"/>
      <c r="F149" s="137" t="s">
        <v>406</v>
      </c>
      <c r="G149" s="137"/>
      <c r="H149" s="176">
        <f>H150</f>
        <v>0</v>
      </c>
      <c r="I149" s="176"/>
      <c r="J149" s="176"/>
    </row>
    <row r="150" spans="2:10" ht="14.25" customHeight="1" hidden="1">
      <c r="B150" s="187"/>
      <c r="C150" s="137"/>
      <c r="D150" s="137"/>
      <c r="E150" s="42"/>
      <c r="F150" s="137" t="s">
        <v>406</v>
      </c>
      <c r="G150" s="137" t="s">
        <v>411</v>
      </c>
      <c r="H150" s="176"/>
      <c r="I150" s="176"/>
      <c r="J150" s="176"/>
    </row>
    <row r="151" spans="2:10" ht="25.5" customHeight="1" hidden="1">
      <c r="B151" s="177"/>
      <c r="C151" s="137"/>
      <c r="D151" s="137"/>
      <c r="E151" s="42"/>
      <c r="F151" s="137"/>
      <c r="G151" s="137"/>
      <c r="H151" s="176">
        <f>H153</f>
        <v>0</v>
      </c>
      <c r="I151" s="176"/>
      <c r="J151" s="176"/>
    </row>
    <row r="152" spans="2:10" ht="12.75" customHeight="1" hidden="1">
      <c r="B152" s="187"/>
      <c r="C152" s="137"/>
      <c r="D152" s="137"/>
      <c r="E152" s="42"/>
      <c r="F152" s="137"/>
      <c r="G152" s="137"/>
      <c r="H152" s="176">
        <f>H153</f>
        <v>0</v>
      </c>
      <c r="I152" s="176"/>
      <c r="J152" s="176"/>
    </row>
    <row r="153" spans="2:10" ht="12.75" customHeight="1" hidden="1">
      <c r="B153" s="192"/>
      <c r="C153" s="137"/>
      <c r="D153" s="137"/>
      <c r="E153" s="42"/>
      <c r="F153" s="137"/>
      <c r="G153" s="137"/>
      <c r="H153" s="176">
        <f>H154</f>
        <v>0</v>
      </c>
      <c r="I153" s="176"/>
      <c r="J153" s="176"/>
    </row>
    <row r="154" spans="2:10" ht="12.75" customHeight="1" hidden="1">
      <c r="B154" s="190"/>
      <c r="C154" s="137"/>
      <c r="D154" s="137"/>
      <c r="E154" s="42"/>
      <c r="F154" s="137" t="s">
        <v>404</v>
      </c>
      <c r="G154" s="137"/>
      <c r="H154" s="176">
        <f>H155</f>
        <v>0</v>
      </c>
      <c r="I154" s="176"/>
      <c r="J154" s="176"/>
    </row>
    <row r="155" spans="2:10" ht="12.75" customHeight="1" hidden="1">
      <c r="B155" s="190"/>
      <c r="C155" s="137"/>
      <c r="D155" s="137"/>
      <c r="E155" s="42"/>
      <c r="F155" s="137" t="s">
        <v>406</v>
      </c>
      <c r="G155" s="137"/>
      <c r="H155" s="176">
        <f>H156</f>
        <v>0</v>
      </c>
      <c r="I155" s="176"/>
      <c r="J155" s="176"/>
    </row>
    <row r="156" spans="2:10" ht="14.25" customHeight="1" hidden="1">
      <c r="B156" s="187"/>
      <c r="C156" s="137"/>
      <c r="D156" s="137"/>
      <c r="E156" s="42"/>
      <c r="F156" s="137" t="s">
        <v>406</v>
      </c>
      <c r="G156" s="137">
        <v>2</v>
      </c>
      <c r="H156" s="176"/>
      <c r="I156" s="176"/>
      <c r="J156" s="176"/>
    </row>
    <row r="157" spans="2:10" ht="12.75" customHeight="1" hidden="1">
      <c r="B157" s="177"/>
      <c r="C157" s="137"/>
      <c r="D157" s="137"/>
      <c r="E157" s="183"/>
      <c r="F157" s="137"/>
      <c r="G157" s="137"/>
      <c r="H157" s="176">
        <f>H158</f>
        <v>0</v>
      </c>
      <c r="I157" s="176"/>
      <c r="J157" s="176"/>
    </row>
    <row r="158" spans="2:10" ht="12.75" customHeight="1" hidden="1">
      <c r="B158" s="187"/>
      <c r="C158" s="137"/>
      <c r="D158" s="137"/>
      <c r="E158" s="183"/>
      <c r="F158" s="137"/>
      <c r="G158" s="137"/>
      <c r="H158" s="176">
        <f>H159</f>
        <v>0</v>
      </c>
      <c r="I158" s="176"/>
      <c r="J158" s="176"/>
    </row>
    <row r="159" spans="2:10" ht="12.75" customHeight="1" hidden="1">
      <c r="B159" s="192"/>
      <c r="C159" s="137"/>
      <c r="D159" s="137"/>
      <c r="E159" s="183"/>
      <c r="F159" s="137"/>
      <c r="G159" s="137"/>
      <c r="H159" s="176">
        <f>H160</f>
        <v>0</v>
      </c>
      <c r="I159" s="176"/>
      <c r="J159" s="176"/>
    </row>
    <row r="160" spans="2:10" ht="12.75" customHeight="1" hidden="1">
      <c r="B160" s="190"/>
      <c r="C160" s="137"/>
      <c r="D160" s="137"/>
      <c r="E160" s="183"/>
      <c r="F160" s="137" t="s">
        <v>404</v>
      </c>
      <c r="G160" s="137"/>
      <c r="H160" s="176">
        <f>H161</f>
        <v>0</v>
      </c>
      <c r="I160" s="176"/>
      <c r="J160" s="176"/>
    </row>
    <row r="161" spans="2:10" ht="12.75" customHeight="1" hidden="1">
      <c r="B161" s="190"/>
      <c r="C161" s="137"/>
      <c r="D161" s="137"/>
      <c r="E161" s="183"/>
      <c r="F161" s="137" t="s">
        <v>406</v>
      </c>
      <c r="G161" s="137"/>
      <c r="H161" s="176">
        <f>H162</f>
        <v>0</v>
      </c>
      <c r="I161" s="176"/>
      <c r="J161" s="176"/>
    </row>
    <row r="162" spans="2:10" ht="14.25" customHeight="1" hidden="1">
      <c r="B162" s="187"/>
      <c r="C162" s="137"/>
      <c r="D162" s="137"/>
      <c r="E162" s="183"/>
      <c r="F162" s="137" t="s">
        <v>406</v>
      </c>
      <c r="G162" s="137" t="s">
        <v>411</v>
      </c>
      <c r="H162" s="176"/>
      <c r="I162" s="176"/>
      <c r="J162" s="176"/>
    </row>
    <row r="163" spans="2:10" ht="25.5" customHeight="1" hidden="1">
      <c r="B163" s="177"/>
      <c r="C163" s="137"/>
      <c r="D163" s="137"/>
      <c r="E163" s="137"/>
      <c r="F163" s="137"/>
      <c r="G163" s="137"/>
      <c r="H163" s="176">
        <f>H164</f>
        <v>0</v>
      </c>
      <c r="I163" s="176"/>
      <c r="J163" s="176"/>
    </row>
    <row r="164" spans="2:10" ht="25.5" customHeight="1" hidden="1">
      <c r="B164" s="187"/>
      <c r="C164" s="137"/>
      <c r="D164" s="137"/>
      <c r="E164" s="137"/>
      <c r="F164" s="137"/>
      <c r="G164" s="137"/>
      <c r="H164" s="176">
        <f>H165</f>
        <v>0</v>
      </c>
      <c r="I164" s="176"/>
      <c r="J164" s="176"/>
    </row>
    <row r="165" spans="2:10" ht="12.75" customHeight="1" hidden="1">
      <c r="B165" s="192"/>
      <c r="C165" s="137"/>
      <c r="D165" s="137"/>
      <c r="E165" s="137"/>
      <c r="F165" s="137"/>
      <c r="G165" s="137"/>
      <c r="H165" s="176">
        <f>H166</f>
        <v>0</v>
      </c>
      <c r="I165" s="176"/>
      <c r="J165" s="176"/>
    </row>
    <row r="166" spans="2:10" ht="12.75" customHeight="1" hidden="1">
      <c r="B166" s="190"/>
      <c r="C166" s="137"/>
      <c r="D166" s="137"/>
      <c r="E166" s="137"/>
      <c r="F166" s="137" t="s">
        <v>404</v>
      </c>
      <c r="G166" s="137"/>
      <c r="H166" s="176">
        <f>H167</f>
        <v>0</v>
      </c>
      <c r="I166" s="176"/>
      <c r="J166" s="176"/>
    </row>
    <row r="167" spans="2:10" ht="12.75" customHeight="1" hidden="1">
      <c r="B167" s="190"/>
      <c r="C167" s="137"/>
      <c r="D167" s="137"/>
      <c r="E167" s="137"/>
      <c r="F167" s="137" t="s">
        <v>406</v>
      </c>
      <c r="G167" s="137"/>
      <c r="H167" s="176">
        <f>H168</f>
        <v>0</v>
      </c>
      <c r="I167" s="176"/>
      <c r="J167" s="176"/>
    </row>
    <row r="168" spans="2:10" ht="14.25" customHeight="1" hidden="1">
      <c r="B168" s="187"/>
      <c r="C168" s="137"/>
      <c r="D168" s="137"/>
      <c r="E168" s="137"/>
      <c r="F168" s="137" t="s">
        <v>406</v>
      </c>
      <c r="G168" s="137" t="s">
        <v>411</v>
      </c>
      <c r="H168" s="176"/>
      <c r="I168" s="176"/>
      <c r="J168" s="176"/>
    </row>
    <row r="169" spans="2:10" ht="12.75" customHeight="1" hidden="1">
      <c r="B169" s="187"/>
      <c r="C169" s="137"/>
      <c r="D169" s="137"/>
      <c r="E169" s="183"/>
      <c r="F169" s="137"/>
      <c r="G169" s="137"/>
      <c r="H169" s="176">
        <f>H214+H221+H228+H239+H243+H273+H292+H299+H303+H307</f>
        <v>18630.600000000002</v>
      </c>
      <c r="I169" s="176"/>
      <c r="J169" s="176"/>
    </row>
    <row r="170" spans="2:10" ht="12.75" customHeight="1">
      <c r="B170" s="192" t="s">
        <v>415</v>
      </c>
      <c r="C170" s="137" t="s">
        <v>299</v>
      </c>
      <c r="D170" s="137" t="s">
        <v>313</v>
      </c>
      <c r="E170" s="13" t="s">
        <v>433</v>
      </c>
      <c r="F170" s="137" t="s">
        <v>434</v>
      </c>
      <c r="G170" s="137"/>
      <c r="H170" s="176">
        <f>H171</f>
        <v>9</v>
      </c>
      <c r="I170" s="176">
        <f>I171</f>
        <v>0</v>
      </c>
      <c r="J170" s="176">
        <f>J171</f>
        <v>0</v>
      </c>
    </row>
    <row r="171" spans="2:10" ht="12.75" customHeight="1">
      <c r="B171" s="187" t="s">
        <v>435</v>
      </c>
      <c r="C171" s="137" t="s">
        <v>299</v>
      </c>
      <c r="D171" s="137" t="s">
        <v>313</v>
      </c>
      <c r="E171" s="13" t="s">
        <v>433</v>
      </c>
      <c r="F171" s="137" t="s">
        <v>436</v>
      </c>
      <c r="G171" s="137"/>
      <c r="H171" s="176">
        <f>H172</f>
        <v>9</v>
      </c>
      <c r="I171" s="176">
        <f>I172</f>
        <v>0</v>
      </c>
      <c r="J171" s="176">
        <f>J172</f>
        <v>0</v>
      </c>
    </row>
    <row r="172" spans="2:10" ht="12.75" customHeight="1">
      <c r="B172" s="187" t="s">
        <v>437</v>
      </c>
      <c r="C172" s="137" t="s">
        <v>299</v>
      </c>
      <c r="D172" s="137" t="s">
        <v>313</v>
      </c>
      <c r="E172" s="13" t="s">
        <v>433</v>
      </c>
      <c r="F172" s="137" t="s">
        <v>436</v>
      </c>
      <c r="G172" s="137" t="s">
        <v>411</v>
      </c>
      <c r="H172" s="176">
        <f>'Прил. 7'!I166</f>
        <v>9</v>
      </c>
      <c r="I172" s="176">
        <f>'Прил. 7'!J166</f>
        <v>0</v>
      </c>
      <c r="J172" s="176">
        <f>'Прил. 7'!K166</f>
        <v>0</v>
      </c>
    </row>
    <row r="173" spans="2:10" ht="12.75" customHeight="1" hidden="1">
      <c r="B173" s="211" t="s">
        <v>438</v>
      </c>
      <c r="C173" s="137" t="s">
        <v>299</v>
      </c>
      <c r="D173" s="137" t="s">
        <v>313</v>
      </c>
      <c r="E173" s="13" t="s">
        <v>433</v>
      </c>
      <c r="F173" s="137" t="s">
        <v>439</v>
      </c>
      <c r="G173" s="137" t="s">
        <v>411</v>
      </c>
      <c r="H173" s="176">
        <f>'Прил. 7'!I167</f>
        <v>0</v>
      </c>
      <c r="I173" s="176">
        <f>'Прил. 7'!J167</f>
        <v>0</v>
      </c>
      <c r="J173" s="176">
        <f>'Прил. 7'!K167</f>
        <v>0</v>
      </c>
    </row>
    <row r="174" spans="2:10" ht="41.25" customHeight="1" hidden="1">
      <c r="B174" s="216" t="s">
        <v>440</v>
      </c>
      <c r="C174" s="137" t="s">
        <v>299</v>
      </c>
      <c r="D174" s="137" t="s">
        <v>313</v>
      </c>
      <c r="E174" s="22" t="s">
        <v>441</v>
      </c>
      <c r="F174" s="137"/>
      <c r="G174" s="137"/>
      <c r="H174" s="138">
        <f>H177</f>
        <v>0</v>
      </c>
      <c r="I174" s="138">
        <f>I177</f>
        <v>0</v>
      </c>
      <c r="J174" s="138">
        <f>J177</f>
        <v>0</v>
      </c>
    </row>
    <row r="175" spans="2:10" ht="12.75" customHeight="1" hidden="1">
      <c r="B175" s="192"/>
      <c r="C175" s="137"/>
      <c r="D175" s="137"/>
      <c r="E175" s="22" t="s">
        <v>432</v>
      </c>
      <c r="F175" s="137"/>
      <c r="G175" s="137"/>
      <c r="H175" s="138">
        <f>H176</f>
        <v>0</v>
      </c>
      <c r="I175" s="138"/>
      <c r="J175" s="138"/>
    </row>
    <row r="176" spans="2:10" ht="12.75" customHeight="1" hidden="1">
      <c r="B176" s="192"/>
      <c r="C176" s="137"/>
      <c r="D176" s="137"/>
      <c r="E176" s="22" t="s">
        <v>432</v>
      </c>
      <c r="F176" s="137"/>
      <c r="G176" s="137"/>
      <c r="H176" s="138">
        <f>H177</f>
        <v>0</v>
      </c>
      <c r="I176" s="138"/>
      <c r="J176" s="138"/>
    </row>
    <row r="177" spans="2:10" ht="12.75" customHeight="1" hidden="1">
      <c r="B177" s="192" t="s">
        <v>415</v>
      </c>
      <c r="C177" s="137" t="s">
        <v>299</v>
      </c>
      <c r="D177" s="137" t="s">
        <v>313</v>
      </c>
      <c r="E177" s="13" t="s">
        <v>442</v>
      </c>
      <c r="F177" s="137"/>
      <c r="G177" s="137"/>
      <c r="H177" s="138">
        <f>H178</f>
        <v>0</v>
      </c>
      <c r="I177" s="138">
        <f>I178</f>
        <v>0</v>
      </c>
      <c r="J177" s="138">
        <f>J178</f>
        <v>0</v>
      </c>
    </row>
    <row r="178" spans="2:10" ht="12.75" customHeight="1" hidden="1">
      <c r="B178" s="190" t="s">
        <v>403</v>
      </c>
      <c r="C178" s="137" t="s">
        <v>299</v>
      </c>
      <c r="D178" s="137" t="s">
        <v>313</v>
      </c>
      <c r="E178" s="13" t="s">
        <v>442</v>
      </c>
      <c r="F178" s="137" t="s">
        <v>404</v>
      </c>
      <c r="G178" s="137"/>
      <c r="H178" s="138">
        <f>H179</f>
        <v>0</v>
      </c>
      <c r="I178" s="138">
        <f>I179</f>
        <v>0</v>
      </c>
      <c r="J178" s="138">
        <f>J179</f>
        <v>0</v>
      </c>
    </row>
    <row r="179" spans="2:10" ht="12.75" customHeight="1" hidden="1">
      <c r="B179" s="190" t="s">
        <v>405</v>
      </c>
      <c r="C179" s="137" t="s">
        <v>299</v>
      </c>
      <c r="D179" s="137" t="s">
        <v>313</v>
      </c>
      <c r="E179" s="13" t="s">
        <v>442</v>
      </c>
      <c r="F179" s="137" t="s">
        <v>406</v>
      </c>
      <c r="G179" s="137"/>
      <c r="H179" s="138">
        <f>H180</f>
        <v>0</v>
      </c>
      <c r="I179" s="138">
        <f>I180</f>
        <v>0</v>
      </c>
      <c r="J179" s="138">
        <f>J180</f>
        <v>0</v>
      </c>
    </row>
    <row r="180" spans="2:10" ht="12.75" customHeight="1" hidden="1">
      <c r="B180" s="187" t="s">
        <v>387</v>
      </c>
      <c r="C180" s="137" t="s">
        <v>299</v>
      </c>
      <c r="D180" s="137" t="s">
        <v>313</v>
      </c>
      <c r="E180" s="13" t="s">
        <v>442</v>
      </c>
      <c r="F180" s="137" t="s">
        <v>406</v>
      </c>
      <c r="G180" s="137">
        <v>2</v>
      </c>
      <c r="H180" s="138"/>
      <c r="I180" s="138"/>
      <c r="J180" s="138"/>
    </row>
    <row r="181" spans="2:10" ht="12.75" customHeight="1" hidden="1">
      <c r="B181" s="187"/>
      <c r="C181" s="137"/>
      <c r="D181" s="137"/>
      <c r="E181" s="13"/>
      <c r="F181" s="137"/>
      <c r="G181" s="137"/>
      <c r="H181" s="176"/>
      <c r="I181" s="176"/>
      <c r="J181" s="176"/>
    </row>
    <row r="182" spans="2:10" ht="12.75" customHeight="1" hidden="1">
      <c r="B182" s="187"/>
      <c r="C182" s="137"/>
      <c r="D182" s="137"/>
      <c r="E182" s="13"/>
      <c r="F182" s="137"/>
      <c r="G182" s="137"/>
      <c r="H182" s="176"/>
      <c r="I182" s="176"/>
      <c r="J182" s="176"/>
    </row>
    <row r="183" spans="2:10" ht="12.75" customHeight="1" hidden="1">
      <c r="B183" s="187"/>
      <c r="C183" s="137"/>
      <c r="D183" s="137"/>
      <c r="E183" s="13"/>
      <c r="F183" s="137"/>
      <c r="G183" s="137"/>
      <c r="H183" s="176"/>
      <c r="I183" s="176"/>
      <c r="J183" s="176"/>
    </row>
    <row r="184" spans="2:10" ht="12.75" customHeight="1" hidden="1">
      <c r="B184" s="187"/>
      <c r="C184" s="137"/>
      <c r="D184" s="137"/>
      <c r="E184" s="13"/>
      <c r="F184" s="137"/>
      <c r="G184" s="137"/>
      <c r="H184" s="176"/>
      <c r="I184" s="176"/>
      <c r="J184" s="176"/>
    </row>
    <row r="185" spans="2:10" ht="12.75" customHeight="1" hidden="1">
      <c r="B185" s="187"/>
      <c r="C185" s="137"/>
      <c r="D185" s="137"/>
      <c r="E185" s="13"/>
      <c r="F185" s="137"/>
      <c r="G185" s="137"/>
      <c r="H185" s="176"/>
      <c r="I185" s="176"/>
      <c r="J185" s="176"/>
    </row>
    <row r="186" spans="2:10" ht="12.75" customHeight="1" hidden="1">
      <c r="B186" s="187"/>
      <c r="C186" s="137"/>
      <c r="D186" s="137"/>
      <c r="E186" s="13"/>
      <c r="F186" s="137"/>
      <c r="G186" s="137"/>
      <c r="H186" s="176"/>
      <c r="I186" s="176"/>
      <c r="J186" s="176"/>
    </row>
    <row r="187" spans="2:10" ht="12.75" customHeight="1" hidden="1">
      <c r="B187" s="187"/>
      <c r="C187" s="137"/>
      <c r="D187" s="137"/>
      <c r="E187" s="13"/>
      <c r="F187" s="137"/>
      <c r="G187" s="137"/>
      <c r="H187" s="176"/>
      <c r="I187" s="176"/>
      <c r="J187" s="176"/>
    </row>
    <row r="188" spans="2:10" ht="12.75" customHeight="1" hidden="1">
      <c r="B188" s="187"/>
      <c r="C188" s="137"/>
      <c r="D188" s="137"/>
      <c r="E188" s="13"/>
      <c r="F188" s="137"/>
      <c r="G188" s="137"/>
      <c r="H188" s="176"/>
      <c r="I188" s="176"/>
      <c r="J188" s="176"/>
    </row>
    <row r="189" spans="2:10" ht="12.75" customHeight="1" hidden="1">
      <c r="B189" s="187"/>
      <c r="C189" s="137"/>
      <c r="D189" s="137"/>
      <c r="E189" s="13"/>
      <c r="F189" s="137"/>
      <c r="G189" s="137"/>
      <c r="H189" s="176"/>
      <c r="I189" s="176"/>
      <c r="J189" s="176"/>
    </row>
    <row r="190" spans="2:10" ht="12.75" customHeight="1" hidden="1">
      <c r="B190" s="187"/>
      <c r="C190" s="137"/>
      <c r="D190" s="137"/>
      <c r="E190" s="13"/>
      <c r="F190" s="137"/>
      <c r="G190" s="137"/>
      <c r="H190" s="176"/>
      <c r="I190" s="176"/>
      <c r="J190" s="176"/>
    </row>
    <row r="191" spans="2:10" ht="12.75" customHeight="1" hidden="1">
      <c r="B191" s="187"/>
      <c r="C191" s="137"/>
      <c r="D191" s="137"/>
      <c r="E191" s="13"/>
      <c r="F191" s="137"/>
      <c r="G191" s="137"/>
      <c r="H191" s="176"/>
      <c r="I191" s="176"/>
      <c r="J191" s="176"/>
    </row>
    <row r="192" spans="2:10" ht="12.75" customHeight="1" hidden="1">
      <c r="B192" s="187"/>
      <c r="C192" s="137"/>
      <c r="D192" s="137"/>
      <c r="E192" s="13"/>
      <c r="F192" s="137"/>
      <c r="G192" s="137"/>
      <c r="H192" s="176"/>
      <c r="I192" s="176"/>
      <c r="J192" s="176"/>
    </row>
    <row r="193" spans="2:10" ht="12.75" customHeight="1" hidden="1">
      <c r="B193" s="187"/>
      <c r="C193" s="137"/>
      <c r="D193" s="137"/>
      <c r="E193" s="13"/>
      <c r="F193" s="137"/>
      <c r="G193" s="137"/>
      <c r="H193" s="176"/>
      <c r="I193" s="176"/>
      <c r="J193" s="176"/>
    </row>
    <row r="194" spans="2:10" ht="12.75" customHeight="1" hidden="1">
      <c r="B194" s="187"/>
      <c r="C194" s="137"/>
      <c r="D194" s="137"/>
      <c r="E194" s="13"/>
      <c r="F194" s="137"/>
      <c r="G194" s="137"/>
      <c r="H194" s="176"/>
      <c r="I194" s="176"/>
      <c r="J194" s="176"/>
    </row>
    <row r="195" spans="2:10" ht="12.75" customHeight="1" hidden="1">
      <c r="B195" s="187"/>
      <c r="C195" s="137"/>
      <c r="D195" s="137"/>
      <c r="E195" s="13"/>
      <c r="F195" s="137"/>
      <c r="G195" s="137"/>
      <c r="H195" s="176"/>
      <c r="I195" s="176"/>
      <c r="J195" s="176"/>
    </row>
    <row r="196" spans="2:10" ht="12.75" customHeight="1" hidden="1">
      <c r="B196" s="187"/>
      <c r="C196" s="137"/>
      <c r="D196" s="137"/>
      <c r="E196" s="13"/>
      <c r="F196" s="137"/>
      <c r="G196" s="137"/>
      <c r="H196" s="176"/>
      <c r="I196" s="176"/>
      <c r="J196" s="176"/>
    </row>
    <row r="197" spans="2:10" ht="12.75" customHeight="1" hidden="1">
      <c r="B197" s="187"/>
      <c r="C197" s="137"/>
      <c r="D197" s="137"/>
      <c r="E197" s="13"/>
      <c r="F197" s="137"/>
      <c r="G197" s="137"/>
      <c r="H197" s="176"/>
      <c r="I197" s="176"/>
      <c r="J197" s="176"/>
    </row>
    <row r="198" spans="2:10" ht="12.75" customHeight="1" hidden="1">
      <c r="B198" s="187"/>
      <c r="C198" s="137"/>
      <c r="D198" s="137"/>
      <c r="E198" s="13"/>
      <c r="F198" s="137"/>
      <c r="G198" s="137"/>
      <c r="H198" s="176"/>
      <c r="I198" s="176"/>
      <c r="J198" s="176"/>
    </row>
    <row r="199" spans="2:10" ht="12.75" customHeight="1" hidden="1">
      <c r="B199" s="187"/>
      <c r="C199" s="137"/>
      <c r="D199" s="137"/>
      <c r="E199" s="13"/>
      <c r="F199" s="137"/>
      <c r="G199" s="137"/>
      <c r="H199" s="176"/>
      <c r="I199" s="176"/>
      <c r="J199" s="176"/>
    </row>
    <row r="200" spans="2:10" ht="12.75" customHeight="1" hidden="1">
      <c r="B200" s="187"/>
      <c r="C200" s="137"/>
      <c r="D200" s="137"/>
      <c r="E200" s="13"/>
      <c r="F200" s="137"/>
      <c r="G200" s="137"/>
      <c r="H200" s="176"/>
      <c r="I200" s="176"/>
      <c r="J200" s="176"/>
    </row>
    <row r="201" spans="2:10" ht="12.75" customHeight="1" hidden="1">
      <c r="B201" s="187"/>
      <c r="C201" s="137"/>
      <c r="D201" s="137"/>
      <c r="E201" s="13"/>
      <c r="F201" s="137"/>
      <c r="G201" s="137"/>
      <c r="H201" s="176"/>
      <c r="I201" s="176"/>
      <c r="J201" s="176"/>
    </row>
    <row r="202" spans="2:10" ht="12.75" customHeight="1" hidden="1">
      <c r="B202" s="187"/>
      <c r="C202" s="137"/>
      <c r="D202" s="137"/>
      <c r="E202" s="13"/>
      <c r="F202" s="137"/>
      <c r="G202" s="137"/>
      <c r="H202" s="176"/>
      <c r="I202" s="176"/>
      <c r="J202" s="176"/>
    </row>
    <row r="203" spans="2:10" ht="12.75" customHeight="1" hidden="1">
      <c r="B203" s="187"/>
      <c r="C203" s="137"/>
      <c r="D203" s="137"/>
      <c r="E203" s="13"/>
      <c r="F203" s="137"/>
      <c r="G203" s="137"/>
      <c r="H203" s="176"/>
      <c r="I203" s="176"/>
      <c r="J203" s="176"/>
    </row>
    <row r="204" spans="2:10" ht="28.5" customHeight="1">
      <c r="B204" s="212" t="s">
        <v>443</v>
      </c>
      <c r="C204" s="135" t="s">
        <v>299</v>
      </c>
      <c r="D204" s="135" t="s">
        <v>313</v>
      </c>
      <c r="E204" s="217" t="s">
        <v>432</v>
      </c>
      <c r="F204" s="135"/>
      <c r="G204" s="135"/>
      <c r="H204" s="133">
        <f>H205</f>
        <v>2.5</v>
      </c>
      <c r="I204" s="133">
        <f>I205</f>
        <v>2.5</v>
      </c>
      <c r="J204" s="133">
        <f>J205</f>
        <v>2.5</v>
      </c>
    </row>
    <row r="205" spans="2:10" ht="12.75" customHeight="1">
      <c r="B205" s="182" t="s">
        <v>415</v>
      </c>
      <c r="C205" s="137" t="s">
        <v>299</v>
      </c>
      <c r="D205" s="137" t="s">
        <v>313</v>
      </c>
      <c r="E205" s="213" t="s">
        <v>444</v>
      </c>
      <c r="F205" s="137"/>
      <c r="G205" s="137"/>
      <c r="H205" s="138">
        <f>H206</f>
        <v>2.5</v>
      </c>
      <c r="I205" s="138">
        <f>I206</f>
        <v>2.5</v>
      </c>
      <c r="J205" s="138">
        <f>J206</f>
        <v>2.5</v>
      </c>
    </row>
    <row r="206" spans="2:10" ht="12.75" customHeight="1">
      <c r="B206" s="190" t="s">
        <v>403</v>
      </c>
      <c r="C206" s="137" t="s">
        <v>299</v>
      </c>
      <c r="D206" s="137" t="s">
        <v>313</v>
      </c>
      <c r="E206" s="213" t="s">
        <v>444</v>
      </c>
      <c r="F206" s="137" t="s">
        <v>404</v>
      </c>
      <c r="G206" s="137"/>
      <c r="H206" s="138">
        <f>H207</f>
        <v>2.5</v>
      </c>
      <c r="I206" s="138">
        <f>I207</f>
        <v>2.5</v>
      </c>
      <c r="J206" s="138">
        <f>J207</f>
        <v>2.5</v>
      </c>
    </row>
    <row r="207" spans="2:10" ht="12.75" customHeight="1">
      <c r="B207" s="190" t="s">
        <v>405</v>
      </c>
      <c r="C207" s="137" t="s">
        <v>299</v>
      </c>
      <c r="D207" s="137" t="s">
        <v>313</v>
      </c>
      <c r="E207" s="213" t="s">
        <v>444</v>
      </c>
      <c r="F207" s="137" t="s">
        <v>406</v>
      </c>
      <c r="G207" s="137"/>
      <c r="H207" s="138">
        <f>H208</f>
        <v>2.5</v>
      </c>
      <c r="I207" s="138">
        <f>I208</f>
        <v>2.5</v>
      </c>
      <c r="J207" s="138">
        <f>J208</f>
        <v>2.5</v>
      </c>
    </row>
    <row r="208" spans="2:10" ht="12.75" customHeight="1">
      <c r="B208" s="187" t="s">
        <v>387</v>
      </c>
      <c r="C208" s="137" t="s">
        <v>299</v>
      </c>
      <c r="D208" s="137" t="s">
        <v>313</v>
      </c>
      <c r="E208" s="213" t="s">
        <v>444</v>
      </c>
      <c r="F208" s="137" t="s">
        <v>406</v>
      </c>
      <c r="G208" s="137">
        <v>2</v>
      </c>
      <c r="H208" s="138">
        <f>'Прил. 7'!I172</f>
        <v>2.5</v>
      </c>
      <c r="I208" s="138">
        <f>'Прил. 7'!J172</f>
        <v>2.5</v>
      </c>
      <c r="J208" s="138">
        <f>'Прил. 7'!K172</f>
        <v>2.5</v>
      </c>
    </row>
    <row r="209" spans="2:10" ht="30">
      <c r="B209" s="218" t="s">
        <v>445</v>
      </c>
      <c r="C209" s="219" t="s">
        <v>299</v>
      </c>
      <c r="D209" s="219" t="s">
        <v>313</v>
      </c>
      <c r="E209" s="220" t="s">
        <v>446</v>
      </c>
      <c r="F209" s="219"/>
      <c r="G209" s="219"/>
      <c r="H209" s="133">
        <f>H210</f>
        <v>20</v>
      </c>
      <c r="I209" s="133">
        <f>I210</f>
        <v>20</v>
      </c>
      <c r="J209" s="133">
        <f>J210</f>
        <v>0</v>
      </c>
    </row>
    <row r="210" spans="2:10" ht="12.75" customHeight="1">
      <c r="B210" s="221" t="s">
        <v>415</v>
      </c>
      <c r="C210" s="198" t="s">
        <v>299</v>
      </c>
      <c r="D210" s="198" t="s">
        <v>313</v>
      </c>
      <c r="E210" s="222" t="s">
        <v>446</v>
      </c>
      <c r="F210" s="198"/>
      <c r="G210" s="198"/>
      <c r="H210" s="138">
        <f>H211</f>
        <v>20</v>
      </c>
      <c r="I210" s="138">
        <f>I211</f>
        <v>20</v>
      </c>
      <c r="J210" s="138">
        <f>J211</f>
        <v>0</v>
      </c>
    </row>
    <row r="211" spans="2:10" ht="12.75" customHeight="1">
      <c r="B211" s="205" t="s">
        <v>403</v>
      </c>
      <c r="C211" s="198" t="s">
        <v>299</v>
      </c>
      <c r="D211" s="198" t="s">
        <v>313</v>
      </c>
      <c r="E211" s="222" t="s">
        <v>446</v>
      </c>
      <c r="F211" s="198" t="s">
        <v>404</v>
      </c>
      <c r="G211" s="198"/>
      <c r="H211" s="138">
        <f>H212</f>
        <v>20</v>
      </c>
      <c r="I211" s="138">
        <f>I212</f>
        <v>20</v>
      </c>
      <c r="J211" s="138">
        <f>J212</f>
        <v>0</v>
      </c>
    </row>
    <row r="212" spans="2:10" ht="12.75" customHeight="1">
      <c r="B212" s="205" t="s">
        <v>405</v>
      </c>
      <c r="C212" s="198" t="s">
        <v>299</v>
      </c>
      <c r="D212" s="198" t="s">
        <v>313</v>
      </c>
      <c r="E212" s="222" t="s">
        <v>446</v>
      </c>
      <c r="F212" s="198" t="s">
        <v>406</v>
      </c>
      <c r="G212" s="198"/>
      <c r="H212" s="138">
        <f>H213</f>
        <v>20</v>
      </c>
      <c r="I212" s="138">
        <f>I213</f>
        <v>20</v>
      </c>
      <c r="J212" s="138">
        <f>J213</f>
        <v>0</v>
      </c>
    </row>
    <row r="213" spans="2:10" ht="12.75" customHeight="1">
      <c r="B213" s="200" t="s">
        <v>387</v>
      </c>
      <c r="C213" s="198" t="s">
        <v>299</v>
      </c>
      <c r="D213" s="198" t="s">
        <v>313</v>
      </c>
      <c r="E213" s="222" t="s">
        <v>446</v>
      </c>
      <c r="F213" s="198" t="s">
        <v>406</v>
      </c>
      <c r="G213" s="198">
        <v>2</v>
      </c>
      <c r="H213" s="138">
        <f>'Прил. 7'!I177</f>
        <v>20</v>
      </c>
      <c r="I213" s="138">
        <f>'Прил. 7'!J177</f>
        <v>20</v>
      </c>
      <c r="J213" s="138">
        <f>'Прил. 7'!K177</f>
        <v>0</v>
      </c>
    </row>
    <row r="214" spans="2:10" ht="40.5" customHeight="1">
      <c r="B214" s="182" t="s">
        <v>447</v>
      </c>
      <c r="C214" s="137" t="s">
        <v>299</v>
      </c>
      <c r="D214" s="137" t="s">
        <v>313</v>
      </c>
      <c r="E214" s="183" t="s">
        <v>448</v>
      </c>
      <c r="F214" s="137"/>
      <c r="G214" s="137"/>
      <c r="H214" s="176">
        <f>H215+H218</f>
        <v>327.4</v>
      </c>
      <c r="I214" s="176">
        <f>I215+I218</f>
        <v>327.4</v>
      </c>
      <c r="J214" s="176">
        <f>J215+J218</f>
        <v>327.4</v>
      </c>
    </row>
    <row r="215" spans="2:10" ht="42.75" customHeight="1">
      <c r="B215" s="180" t="s">
        <v>395</v>
      </c>
      <c r="C215" s="137" t="s">
        <v>299</v>
      </c>
      <c r="D215" s="137" t="s">
        <v>313</v>
      </c>
      <c r="E215" s="183" t="s">
        <v>448</v>
      </c>
      <c r="F215" s="137" t="s">
        <v>396</v>
      </c>
      <c r="G215" s="137"/>
      <c r="H215" s="176">
        <f>H216</f>
        <v>320.7</v>
      </c>
      <c r="I215" s="176">
        <f>I216</f>
        <v>320.7</v>
      </c>
      <c r="J215" s="176">
        <f>J216</f>
        <v>320.7</v>
      </c>
    </row>
    <row r="216" spans="2:10" ht="12.75" customHeight="1">
      <c r="B216" s="187" t="s">
        <v>397</v>
      </c>
      <c r="C216" s="137" t="s">
        <v>299</v>
      </c>
      <c r="D216" s="137" t="s">
        <v>313</v>
      </c>
      <c r="E216" s="183" t="s">
        <v>448</v>
      </c>
      <c r="F216" s="137" t="s">
        <v>398</v>
      </c>
      <c r="G216" s="137"/>
      <c r="H216" s="176">
        <f>H217</f>
        <v>320.7</v>
      </c>
      <c r="I216" s="176">
        <f>I217</f>
        <v>320.7</v>
      </c>
      <c r="J216" s="176">
        <f>J217</f>
        <v>320.7</v>
      </c>
    </row>
    <row r="217" spans="2:10" ht="14.25" customHeight="1">
      <c r="B217" s="187" t="s">
        <v>388</v>
      </c>
      <c r="C217" s="137" t="s">
        <v>299</v>
      </c>
      <c r="D217" s="137" t="s">
        <v>313</v>
      </c>
      <c r="E217" s="183" t="s">
        <v>448</v>
      </c>
      <c r="F217" s="137" t="s">
        <v>398</v>
      </c>
      <c r="G217" s="137">
        <v>3</v>
      </c>
      <c r="H217" s="176">
        <f>'Прил. 7'!I186</f>
        <v>320.7</v>
      </c>
      <c r="I217" s="176">
        <f>'Прил. 7'!J186</f>
        <v>320.7</v>
      </c>
      <c r="J217" s="176">
        <f>'Прил. 7'!K186</f>
        <v>320.7</v>
      </c>
    </row>
    <row r="218" spans="2:10" ht="14.25" customHeight="1">
      <c r="B218" s="190" t="s">
        <v>403</v>
      </c>
      <c r="C218" s="137" t="s">
        <v>299</v>
      </c>
      <c r="D218" s="137" t="s">
        <v>313</v>
      </c>
      <c r="E218" s="183" t="s">
        <v>448</v>
      </c>
      <c r="F218" s="130">
        <v>200</v>
      </c>
      <c r="G218" s="137"/>
      <c r="H218" s="176">
        <f>H219</f>
        <v>6.7</v>
      </c>
      <c r="I218" s="176">
        <f>I219</f>
        <v>6.7</v>
      </c>
      <c r="J218" s="176">
        <f>J219</f>
        <v>6.7</v>
      </c>
    </row>
    <row r="219" spans="2:10" ht="14.25" customHeight="1">
      <c r="B219" s="190" t="s">
        <v>405</v>
      </c>
      <c r="C219" s="137" t="s">
        <v>299</v>
      </c>
      <c r="D219" s="137" t="s">
        <v>313</v>
      </c>
      <c r="E219" s="183" t="s">
        <v>448</v>
      </c>
      <c r="F219" s="130">
        <v>240</v>
      </c>
      <c r="G219" s="137"/>
      <c r="H219" s="176">
        <f>H220</f>
        <v>6.7</v>
      </c>
      <c r="I219" s="176">
        <f>I220</f>
        <v>6.7</v>
      </c>
      <c r="J219" s="176">
        <f>J220</f>
        <v>6.7</v>
      </c>
    </row>
    <row r="220" spans="2:10" ht="14.25" customHeight="1">
      <c r="B220" s="187" t="s">
        <v>388</v>
      </c>
      <c r="C220" s="137" t="s">
        <v>299</v>
      </c>
      <c r="D220" s="137" t="s">
        <v>313</v>
      </c>
      <c r="E220" s="183" t="s">
        <v>448</v>
      </c>
      <c r="F220" s="130">
        <v>240</v>
      </c>
      <c r="G220" s="137" t="s">
        <v>449</v>
      </c>
      <c r="H220" s="176">
        <f>'Прил. 7'!I189</f>
        <v>6.7</v>
      </c>
      <c r="I220" s="176">
        <f>'Прил. 7'!J189</f>
        <v>6.7</v>
      </c>
      <c r="J220" s="176">
        <f>'Прил. 7'!K189</f>
        <v>6.7</v>
      </c>
    </row>
    <row r="221" spans="2:10" ht="43.5" customHeight="1">
      <c r="B221" s="192" t="s">
        <v>450</v>
      </c>
      <c r="C221" s="137" t="s">
        <v>299</v>
      </c>
      <c r="D221" s="137" t="s">
        <v>313</v>
      </c>
      <c r="E221" s="183" t="s">
        <v>451</v>
      </c>
      <c r="F221" s="137"/>
      <c r="G221" s="137"/>
      <c r="H221" s="176">
        <f>H222+H225</f>
        <v>373.70000000000005</v>
      </c>
      <c r="I221" s="176">
        <f>I222+I225</f>
        <v>373.70000000000005</v>
      </c>
      <c r="J221" s="176">
        <f>J222+J225</f>
        <v>373.70000000000005</v>
      </c>
    </row>
    <row r="222" spans="2:10" ht="39" customHeight="1">
      <c r="B222" s="180" t="s">
        <v>395</v>
      </c>
      <c r="C222" s="137" t="s">
        <v>299</v>
      </c>
      <c r="D222" s="137" t="s">
        <v>313</v>
      </c>
      <c r="E222" s="183" t="s">
        <v>451</v>
      </c>
      <c r="F222" s="137" t="s">
        <v>396</v>
      </c>
      <c r="G222" s="137"/>
      <c r="H222" s="176">
        <f>H223</f>
        <v>323.1</v>
      </c>
      <c r="I222" s="176">
        <f>I223</f>
        <v>366.1</v>
      </c>
      <c r="J222" s="176">
        <f>J223</f>
        <v>366.1</v>
      </c>
    </row>
    <row r="223" spans="2:10" ht="12.75" customHeight="1">
      <c r="B223" s="187" t="s">
        <v>397</v>
      </c>
      <c r="C223" s="137" t="s">
        <v>299</v>
      </c>
      <c r="D223" s="137" t="s">
        <v>313</v>
      </c>
      <c r="E223" s="183" t="s">
        <v>451</v>
      </c>
      <c r="F223" s="137" t="s">
        <v>398</v>
      </c>
      <c r="G223" s="137"/>
      <c r="H223" s="176">
        <f>H224</f>
        <v>323.1</v>
      </c>
      <c r="I223" s="176">
        <f>I224</f>
        <v>366.1</v>
      </c>
      <c r="J223" s="176">
        <f>J224</f>
        <v>366.1</v>
      </c>
    </row>
    <row r="224" spans="2:10" ht="14.25" customHeight="1">
      <c r="B224" s="187" t="s">
        <v>388</v>
      </c>
      <c r="C224" s="137" t="s">
        <v>299</v>
      </c>
      <c r="D224" s="137" t="s">
        <v>313</v>
      </c>
      <c r="E224" s="183" t="s">
        <v>451</v>
      </c>
      <c r="F224" s="137" t="s">
        <v>398</v>
      </c>
      <c r="G224" s="137">
        <v>3</v>
      </c>
      <c r="H224" s="176">
        <f>'Прил. 7'!I768</f>
        <v>323.1</v>
      </c>
      <c r="I224" s="176">
        <f>'Прил. 7'!J768</f>
        <v>366.1</v>
      </c>
      <c r="J224" s="176">
        <f>'Прил. 7'!K768</f>
        <v>366.1</v>
      </c>
    </row>
    <row r="225" spans="2:10" ht="14.25" customHeight="1">
      <c r="B225" s="190" t="s">
        <v>403</v>
      </c>
      <c r="C225" s="137" t="s">
        <v>299</v>
      </c>
      <c r="D225" s="137" t="s">
        <v>313</v>
      </c>
      <c r="E225" s="183" t="s">
        <v>451</v>
      </c>
      <c r="F225" s="130">
        <v>200</v>
      </c>
      <c r="G225" s="137"/>
      <c r="H225" s="176">
        <f>H226</f>
        <v>50.6</v>
      </c>
      <c r="I225" s="176">
        <f>I226</f>
        <v>7.6</v>
      </c>
      <c r="J225" s="176">
        <f>J226</f>
        <v>7.6</v>
      </c>
    </row>
    <row r="226" spans="2:10" ht="14.25" customHeight="1">
      <c r="B226" s="190" t="s">
        <v>405</v>
      </c>
      <c r="C226" s="137" t="s">
        <v>299</v>
      </c>
      <c r="D226" s="137" t="s">
        <v>313</v>
      </c>
      <c r="E226" s="183" t="s">
        <v>451</v>
      </c>
      <c r="F226" s="130">
        <v>240</v>
      </c>
      <c r="G226" s="137"/>
      <c r="H226" s="176">
        <f>H227</f>
        <v>50.6</v>
      </c>
      <c r="I226" s="176">
        <f>I227</f>
        <v>7.6</v>
      </c>
      <c r="J226" s="176">
        <f>J227</f>
        <v>7.6</v>
      </c>
    </row>
    <row r="227" spans="2:10" ht="14.25" customHeight="1">
      <c r="B227" s="187" t="s">
        <v>388</v>
      </c>
      <c r="C227" s="137" t="s">
        <v>299</v>
      </c>
      <c r="D227" s="137" t="s">
        <v>313</v>
      </c>
      <c r="E227" s="183" t="s">
        <v>451</v>
      </c>
      <c r="F227" s="130">
        <v>240</v>
      </c>
      <c r="G227" s="137" t="s">
        <v>449</v>
      </c>
      <c r="H227" s="176">
        <f>'Прил. 7'!I771</f>
        <v>50.6</v>
      </c>
      <c r="I227" s="176">
        <f>'Прил. 7'!J771</f>
        <v>7.6</v>
      </c>
      <c r="J227" s="176">
        <f>'Прил. 7'!K771</f>
        <v>7.6</v>
      </c>
    </row>
    <row r="228" spans="2:10" ht="27.75" customHeight="1">
      <c r="B228" s="192" t="s">
        <v>452</v>
      </c>
      <c r="C228" s="137" t="s">
        <v>299</v>
      </c>
      <c r="D228" s="137" t="s">
        <v>313</v>
      </c>
      <c r="E228" s="183" t="s">
        <v>453</v>
      </c>
      <c r="F228" s="137"/>
      <c r="G228" s="137"/>
      <c r="H228" s="176">
        <f>H229+H232</f>
        <v>321.6</v>
      </c>
      <c r="I228" s="176">
        <f>I229+I232</f>
        <v>321.6</v>
      </c>
      <c r="J228" s="176">
        <f>J229+J232</f>
        <v>321.6</v>
      </c>
    </row>
    <row r="229" spans="2:10" ht="42.75" customHeight="1">
      <c r="B229" s="187" t="s">
        <v>395</v>
      </c>
      <c r="C229" s="137" t="s">
        <v>299</v>
      </c>
      <c r="D229" s="137" t="s">
        <v>313</v>
      </c>
      <c r="E229" s="183" t="s">
        <v>453</v>
      </c>
      <c r="F229" s="137" t="s">
        <v>396</v>
      </c>
      <c r="G229" s="137"/>
      <c r="H229" s="176">
        <f>H230</f>
        <v>319.6</v>
      </c>
      <c r="I229" s="176">
        <f>I230</f>
        <v>319.6</v>
      </c>
      <c r="J229" s="176">
        <f>J230</f>
        <v>319.6</v>
      </c>
    </row>
    <row r="230" spans="2:10" ht="15.75" customHeight="1">
      <c r="B230" s="187" t="s">
        <v>397</v>
      </c>
      <c r="C230" s="137" t="s">
        <v>299</v>
      </c>
      <c r="D230" s="137" t="s">
        <v>313</v>
      </c>
      <c r="E230" s="183" t="s">
        <v>453</v>
      </c>
      <c r="F230" s="137" t="s">
        <v>398</v>
      </c>
      <c r="G230" s="137"/>
      <c r="H230" s="176">
        <f>H231</f>
        <v>319.6</v>
      </c>
      <c r="I230" s="176">
        <f>I231</f>
        <v>319.6</v>
      </c>
      <c r="J230" s="176">
        <f>J231</f>
        <v>319.6</v>
      </c>
    </row>
    <row r="231" spans="2:10" ht="14.25" customHeight="1">
      <c r="B231" s="187" t="s">
        <v>388</v>
      </c>
      <c r="C231" s="137" t="s">
        <v>299</v>
      </c>
      <c r="D231" s="137" t="s">
        <v>313</v>
      </c>
      <c r="E231" s="183" t="s">
        <v>453</v>
      </c>
      <c r="F231" s="137" t="s">
        <v>398</v>
      </c>
      <c r="G231" s="137">
        <v>3</v>
      </c>
      <c r="H231" s="176">
        <f>'Прил. 7'!I193</f>
        <v>319.6</v>
      </c>
      <c r="I231" s="176">
        <f>'Прил. 7'!J193</f>
        <v>319.6</v>
      </c>
      <c r="J231" s="176">
        <f>'Прил. 7'!K193</f>
        <v>319.6</v>
      </c>
    </row>
    <row r="232" spans="2:10" ht="12.75" customHeight="1">
      <c r="B232" s="190" t="s">
        <v>403</v>
      </c>
      <c r="C232" s="137" t="s">
        <v>299</v>
      </c>
      <c r="D232" s="137" t="s">
        <v>313</v>
      </c>
      <c r="E232" s="183" t="s">
        <v>453</v>
      </c>
      <c r="F232" s="137" t="s">
        <v>404</v>
      </c>
      <c r="G232" s="137"/>
      <c r="H232" s="176">
        <f>H233</f>
        <v>2</v>
      </c>
      <c r="I232" s="176">
        <f>I233</f>
        <v>2</v>
      </c>
      <c r="J232" s="176">
        <f>J233</f>
        <v>2</v>
      </c>
    </row>
    <row r="233" spans="2:10" ht="12.75" customHeight="1">
      <c r="B233" s="190" t="s">
        <v>405</v>
      </c>
      <c r="C233" s="137" t="s">
        <v>299</v>
      </c>
      <c r="D233" s="137" t="s">
        <v>313</v>
      </c>
      <c r="E233" s="183" t="s">
        <v>453</v>
      </c>
      <c r="F233" s="137" t="s">
        <v>406</v>
      </c>
      <c r="G233" s="137"/>
      <c r="H233" s="176">
        <f>H234</f>
        <v>2</v>
      </c>
      <c r="I233" s="176">
        <f>I234</f>
        <v>2</v>
      </c>
      <c r="J233" s="176">
        <f>J234</f>
        <v>2</v>
      </c>
    </row>
    <row r="234" spans="2:10" ht="12.75" customHeight="1">
      <c r="B234" s="187" t="s">
        <v>388</v>
      </c>
      <c r="C234" s="137" t="s">
        <v>299</v>
      </c>
      <c r="D234" s="137" t="s">
        <v>313</v>
      </c>
      <c r="E234" s="183" t="s">
        <v>453</v>
      </c>
      <c r="F234" s="137" t="s">
        <v>406</v>
      </c>
      <c r="G234" s="137">
        <v>3</v>
      </c>
      <c r="H234" s="176">
        <f>'Прил. 7'!I196</f>
        <v>2</v>
      </c>
      <c r="I234" s="176">
        <f>'Прил. 7'!J196</f>
        <v>2</v>
      </c>
      <c r="J234" s="176">
        <f>'Прил. 7'!K196</f>
        <v>2</v>
      </c>
    </row>
    <row r="235" spans="2:10" ht="40.5" customHeight="1" hidden="1">
      <c r="B235" s="223" t="s">
        <v>454</v>
      </c>
      <c r="C235" s="137" t="s">
        <v>299</v>
      </c>
      <c r="D235" s="137" t="s">
        <v>313</v>
      </c>
      <c r="E235" s="185" t="s">
        <v>455</v>
      </c>
      <c r="F235" s="137"/>
      <c r="G235" s="137"/>
      <c r="H235" s="176">
        <f>H236</f>
        <v>0</v>
      </c>
      <c r="I235" s="176">
        <f>I236</f>
        <v>0</v>
      </c>
      <c r="J235" s="176">
        <f>J236</f>
        <v>0</v>
      </c>
    </row>
    <row r="236" spans="2:10" ht="40.5" customHeight="1" hidden="1">
      <c r="B236" s="180" t="s">
        <v>395</v>
      </c>
      <c r="C236" s="137" t="s">
        <v>299</v>
      </c>
      <c r="D236" s="137" t="s">
        <v>313</v>
      </c>
      <c r="E236" s="185" t="s">
        <v>455</v>
      </c>
      <c r="F236" s="137" t="s">
        <v>396</v>
      </c>
      <c r="G236" s="137"/>
      <c r="H236" s="176">
        <f>H237</f>
        <v>0</v>
      </c>
      <c r="I236" s="176">
        <f>I237</f>
        <v>0</v>
      </c>
      <c r="J236" s="176">
        <f>J237</f>
        <v>0</v>
      </c>
    </row>
    <row r="237" spans="2:10" ht="12.75" customHeight="1" hidden="1">
      <c r="B237" s="187" t="s">
        <v>397</v>
      </c>
      <c r="C237" s="137" t="s">
        <v>299</v>
      </c>
      <c r="D237" s="137" t="s">
        <v>313</v>
      </c>
      <c r="E237" s="185" t="s">
        <v>455</v>
      </c>
      <c r="F237" s="137" t="s">
        <v>398</v>
      </c>
      <c r="G237" s="137"/>
      <c r="H237" s="176">
        <f>H238</f>
        <v>0</v>
      </c>
      <c r="I237" s="176">
        <f>I238</f>
        <v>0</v>
      </c>
      <c r="J237" s="176">
        <f>J238</f>
        <v>0</v>
      </c>
    </row>
    <row r="238" spans="2:10" ht="12.75" customHeight="1" hidden="1">
      <c r="B238" s="187" t="s">
        <v>387</v>
      </c>
      <c r="C238" s="137" t="s">
        <v>299</v>
      </c>
      <c r="D238" s="137" t="s">
        <v>313</v>
      </c>
      <c r="E238" s="185" t="s">
        <v>455</v>
      </c>
      <c r="F238" s="137" t="s">
        <v>398</v>
      </c>
      <c r="G238" s="137" t="s">
        <v>411</v>
      </c>
      <c r="H238" s="176">
        <f>'Прил. 7'!I764</f>
        <v>0</v>
      </c>
      <c r="I238" s="176">
        <f>'Прил. 7'!J764</f>
        <v>0</v>
      </c>
      <c r="J238" s="176">
        <f>'Прил. 7'!K764</f>
        <v>0</v>
      </c>
    </row>
    <row r="239" spans="2:10" ht="32.25" customHeight="1">
      <c r="B239" s="182" t="s">
        <v>456</v>
      </c>
      <c r="C239" s="137" t="s">
        <v>299</v>
      </c>
      <c r="D239" s="137" t="s">
        <v>313</v>
      </c>
      <c r="E239" s="183" t="s">
        <v>457</v>
      </c>
      <c r="F239" s="130"/>
      <c r="G239" s="130"/>
      <c r="H239" s="176">
        <f>H240</f>
        <v>232.5</v>
      </c>
      <c r="I239" s="176">
        <f>I240</f>
        <v>50</v>
      </c>
      <c r="J239" s="176">
        <f>J240</f>
        <v>50</v>
      </c>
    </row>
    <row r="240" spans="2:10" ht="15.75" customHeight="1">
      <c r="B240" s="190" t="s">
        <v>403</v>
      </c>
      <c r="C240" s="137" t="s">
        <v>299</v>
      </c>
      <c r="D240" s="137" t="s">
        <v>313</v>
      </c>
      <c r="E240" s="183" t="s">
        <v>457</v>
      </c>
      <c r="F240" s="130">
        <v>200</v>
      </c>
      <c r="G240" s="130"/>
      <c r="H240" s="176">
        <f>H241</f>
        <v>232.5</v>
      </c>
      <c r="I240" s="176">
        <f>I241</f>
        <v>50</v>
      </c>
      <c r="J240" s="176">
        <f>J241</f>
        <v>50</v>
      </c>
    </row>
    <row r="241" spans="2:10" ht="12.75" customHeight="1">
      <c r="B241" s="190" t="s">
        <v>405</v>
      </c>
      <c r="C241" s="137" t="s">
        <v>299</v>
      </c>
      <c r="D241" s="137" t="s">
        <v>313</v>
      </c>
      <c r="E241" s="183" t="s">
        <v>457</v>
      </c>
      <c r="F241" s="130">
        <v>240</v>
      </c>
      <c r="G241" s="130"/>
      <c r="H241" s="176">
        <f>H242</f>
        <v>232.5</v>
      </c>
      <c r="I241" s="176">
        <f>I242</f>
        <v>50</v>
      </c>
      <c r="J241" s="176">
        <f>J242</f>
        <v>50</v>
      </c>
    </row>
    <row r="242" spans="2:10" ht="14.25" customHeight="1">
      <c r="B242" s="187" t="s">
        <v>387</v>
      </c>
      <c r="C242" s="137" t="s">
        <v>299</v>
      </c>
      <c r="D242" s="137" t="s">
        <v>313</v>
      </c>
      <c r="E242" s="183" t="s">
        <v>457</v>
      </c>
      <c r="F242" s="130">
        <v>240</v>
      </c>
      <c r="G242" s="130">
        <v>2</v>
      </c>
      <c r="H242" s="176">
        <f>'Прил. 7'!I52</f>
        <v>232.5</v>
      </c>
      <c r="I242" s="176">
        <f>'Прил. 7'!J52</f>
        <v>50</v>
      </c>
      <c r="J242" s="176">
        <f>'Прил. 7'!K52</f>
        <v>50</v>
      </c>
    </row>
    <row r="243" spans="2:10" ht="27.75" customHeight="1">
      <c r="B243" s="180" t="s">
        <v>458</v>
      </c>
      <c r="C243" s="137" t="s">
        <v>299</v>
      </c>
      <c r="D243" s="137" t="s">
        <v>313</v>
      </c>
      <c r="E243" s="183" t="s">
        <v>459</v>
      </c>
      <c r="F243" s="137"/>
      <c r="G243" s="137"/>
      <c r="H243" s="176">
        <f>H255+H247+H244+H250</f>
        <v>3707.8</v>
      </c>
      <c r="I243" s="176">
        <f>I255+I247+I244+I250</f>
        <v>739.3</v>
      </c>
      <c r="J243" s="176">
        <f>J255+J247+J244+J250</f>
        <v>766.9</v>
      </c>
    </row>
    <row r="244" spans="2:10" ht="41.25" customHeight="1">
      <c r="B244" s="180" t="s">
        <v>395</v>
      </c>
      <c r="C244" s="137" t="s">
        <v>299</v>
      </c>
      <c r="D244" s="137" t="s">
        <v>313</v>
      </c>
      <c r="E244" s="183" t="s">
        <v>459</v>
      </c>
      <c r="F244" s="137" t="s">
        <v>396</v>
      </c>
      <c r="G244" s="137"/>
      <c r="H244" s="176">
        <f>H245</f>
        <v>434.3</v>
      </c>
      <c r="I244" s="176">
        <f>I245</f>
        <v>204.3</v>
      </c>
      <c r="J244" s="176">
        <f>J245</f>
        <v>231.9</v>
      </c>
    </row>
    <row r="245" spans="2:10" ht="15" customHeight="1">
      <c r="B245" s="187" t="s">
        <v>397</v>
      </c>
      <c r="C245" s="137" t="s">
        <v>299</v>
      </c>
      <c r="D245" s="137" t="s">
        <v>313</v>
      </c>
      <c r="E245" s="183" t="s">
        <v>459</v>
      </c>
      <c r="F245" s="137" t="s">
        <v>398</v>
      </c>
      <c r="G245" s="137"/>
      <c r="H245" s="176">
        <f>H246</f>
        <v>434.3</v>
      </c>
      <c r="I245" s="176">
        <f>I246</f>
        <v>204.3</v>
      </c>
      <c r="J245" s="176">
        <f>J246</f>
        <v>231.9</v>
      </c>
    </row>
    <row r="246" spans="2:10" ht="12.75" customHeight="1">
      <c r="B246" s="187" t="s">
        <v>387</v>
      </c>
      <c r="C246" s="137" t="s">
        <v>299</v>
      </c>
      <c r="D246" s="137" t="s">
        <v>313</v>
      </c>
      <c r="E246" s="183" t="s">
        <v>459</v>
      </c>
      <c r="F246" s="137" t="s">
        <v>398</v>
      </c>
      <c r="G246" s="137" t="s">
        <v>411</v>
      </c>
      <c r="H246" s="176">
        <f>'Прил. 7'!I208+'Прил. 7'!I775</f>
        <v>434.3</v>
      </c>
      <c r="I246" s="176">
        <f>'Прил. 7'!J208+'Прил. 7'!J775</f>
        <v>204.3</v>
      </c>
      <c r="J246" s="176">
        <f>'Прил. 7'!K208+'Прил. 7'!K775</f>
        <v>231.9</v>
      </c>
    </row>
    <row r="247" spans="2:10" ht="12.75" customHeight="1">
      <c r="B247" s="190" t="s">
        <v>403</v>
      </c>
      <c r="C247" s="137" t="s">
        <v>299</v>
      </c>
      <c r="D247" s="137" t="s">
        <v>313</v>
      </c>
      <c r="E247" s="183" t="s">
        <v>459</v>
      </c>
      <c r="F247" s="130">
        <v>200</v>
      </c>
      <c r="G247" s="130"/>
      <c r="H247" s="176">
        <f>H248</f>
        <v>2737.5</v>
      </c>
      <c r="I247" s="176">
        <f>I248</f>
        <v>415</v>
      </c>
      <c r="J247" s="176">
        <f>J248</f>
        <v>415</v>
      </c>
    </row>
    <row r="248" spans="2:10" ht="12.75" customHeight="1">
      <c r="B248" s="190" t="s">
        <v>405</v>
      </c>
      <c r="C248" s="137" t="s">
        <v>299</v>
      </c>
      <c r="D248" s="137" t="s">
        <v>313</v>
      </c>
      <c r="E248" s="183" t="s">
        <v>459</v>
      </c>
      <c r="F248" s="130">
        <v>240</v>
      </c>
      <c r="G248" s="130"/>
      <c r="H248" s="176">
        <f>H249</f>
        <v>2737.5</v>
      </c>
      <c r="I248" s="176">
        <f>I249</f>
        <v>415</v>
      </c>
      <c r="J248" s="176">
        <f>J249</f>
        <v>415</v>
      </c>
    </row>
    <row r="249" spans="2:10" ht="14.25" customHeight="1">
      <c r="B249" s="187" t="s">
        <v>387</v>
      </c>
      <c r="C249" s="137" t="s">
        <v>299</v>
      </c>
      <c r="D249" s="137" t="s">
        <v>313</v>
      </c>
      <c r="E249" s="183" t="s">
        <v>459</v>
      </c>
      <c r="F249" s="130">
        <v>240</v>
      </c>
      <c r="G249" s="130">
        <v>2</v>
      </c>
      <c r="H249" s="176">
        <f>'Прил. 7'!I45++'Прил. 7'!I211+'Прил. 7'!I658+'Прил. 7'!I785+'Прил. 7'!I1009</f>
        <v>2737.5</v>
      </c>
      <c r="I249" s="176">
        <f>'Прил. 7'!J45++'Прил. 7'!J211+'Прил. 7'!J658</f>
        <v>415</v>
      </c>
      <c r="J249" s="176">
        <f>'Прил. 7'!K45++'Прил. 7'!K211+'Прил. 7'!K658</f>
        <v>415</v>
      </c>
    </row>
    <row r="250" spans="2:10" ht="14.25" customHeight="1">
      <c r="B250" s="187" t="s">
        <v>435</v>
      </c>
      <c r="C250" s="137" t="s">
        <v>299</v>
      </c>
      <c r="D250" s="137" t="s">
        <v>313</v>
      </c>
      <c r="E250" s="185" t="s">
        <v>459</v>
      </c>
      <c r="F250" s="130">
        <v>300</v>
      </c>
      <c r="G250" s="130"/>
      <c r="H250" s="138">
        <f>H253+H252</f>
        <v>120</v>
      </c>
      <c r="I250" s="138">
        <f>I253</f>
        <v>120</v>
      </c>
      <c r="J250" s="138">
        <f>J253</f>
        <v>120</v>
      </c>
    </row>
    <row r="251" spans="2:10" ht="14.25" customHeight="1" hidden="1">
      <c r="B251" s="224" t="s">
        <v>437</v>
      </c>
      <c r="C251" s="137" t="s">
        <v>299</v>
      </c>
      <c r="D251" s="137" t="s">
        <v>313</v>
      </c>
      <c r="E251" s="185" t="s">
        <v>459</v>
      </c>
      <c r="F251" s="130">
        <v>320</v>
      </c>
      <c r="G251" s="130"/>
      <c r="H251" s="138">
        <f>H252</f>
        <v>0</v>
      </c>
      <c r="I251" s="138">
        <f>I252</f>
        <v>0</v>
      </c>
      <c r="J251" s="138">
        <f>J252</f>
        <v>0</v>
      </c>
    </row>
    <row r="252" spans="2:10" ht="14.25" customHeight="1" hidden="1">
      <c r="B252" s="187" t="s">
        <v>387</v>
      </c>
      <c r="C252" s="137" t="s">
        <v>299</v>
      </c>
      <c r="D252" s="137" t="s">
        <v>313</v>
      </c>
      <c r="E252" s="185" t="s">
        <v>459</v>
      </c>
      <c r="F252" s="130">
        <v>320</v>
      </c>
      <c r="G252" s="130">
        <v>2</v>
      </c>
      <c r="H252" s="138">
        <f>'Прил. 7'!I214</f>
        <v>0</v>
      </c>
      <c r="I252" s="138"/>
      <c r="J252" s="138"/>
    </row>
    <row r="253" spans="2:10" ht="14.25" customHeight="1">
      <c r="B253" s="187" t="s">
        <v>460</v>
      </c>
      <c r="C253" s="137" t="s">
        <v>299</v>
      </c>
      <c r="D253" s="137" t="s">
        <v>313</v>
      </c>
      <c r="E253" s="185" t="s">
        <v>459</v>
      </c>
      <c r="F253" s="130">
        <v>360</v>
      </c>
      <c r="G253" s="130"/>
      <c r="H253" s="138">
        <f>H254</f>
        <v>120</v>
      </c>
      <c r="I253" s="138">
        <f>I254</f>
        <v>120</v>
      </c>
      <c r="J253" s="138">
        <f>J254</f>
        <v>120</v>
      </c>
    </row>
    <row r="254" spans="2:10" ht="14.25" customHeight="1">
      <c r="B254" s="187" t="s">
        <v>387</v>
      </c>
      <c r="C254" s="137" t="s">
        <v>299</v>
      </c>
      <c r="D254" s="137" t="s">
        <v>313</v>
      </c>
      <c r="E254" s="185" t="s">
        <v>459</v>
      </c>
      <c r="F254" s="130">
        <v>360</v>
      </c>
      <c r="G254" s="130">
        <v>2</v>
      </c>
      <c r="H254" s="138">
        <f>'Прил. 7'!I216</f>
        <v>120</v>
      </c>
      <c r="I254" s="138">
        <f>'Прил. 7'!J216</f>
        <v>120</v>
      </c>
      <c r="J254" s="138">
        <f>'Прил. 7'!K216</f>
        <v>120</v>
      </c>
    </row>
    <row r="255" spans="2:10" ht="12.75" customHeight="1">
      <c r="B255" s="190" t="s">
        <v>407</v>
      </c>
      <c r="C255" s="137" t="s">
        <v>299</v>
      </c>
      <c r="D255" s="137" t="s">
        <v>313</v>
      </c>
      <c r="E255" s="183" t="s">
        <v>459</v>
      </c>
      <c r="F255" s="137" t="s">
        <v>408</v>
      </c>
      <c r="G255" s="137"/>
      <c r="H255" s="176">
        <f>H257+H256</f>
        <v>416</v>
      </c>
      <c r="I255" s="176">
        <f>I257</f>
        <v>0</v>
      </c>
      <c r="J255" s="176">
        <f>J257</f>
        <v>0</v>
      </c>
    </row>
    <row r="256" spans="2:10" ht="12.75" customHeight="1" hidden="1">
      <c r="B256" s="225" t="s">
        <v>461</v>
      </c>
      <c r="C256" s="137" t="s">
        <v>299</v>
      </c>
      <c r="D256" s="137" t="s">
        <v>313</v>
      </c>
      <c r="E256" s="137" t="s">
        <v>459</v>
      </c>
      <c r="F256" s="137" t="s">
        <v>462</v>
      </c>
      <c r="G256" s="137" t="s">
        <v>411</v>
      </c>
      <c r="H256" s="176">
        <f>'Прил. 7'!I218</f>
        <v>0</v>
      </c>
      <c r="I256" s="176">
        <f>'Прил. 7'!J218</f>
        <v>0</v>
      </c>
      <c r="J256" s="176">
        <f>'Прил. 7'!K218</f>
        <v>0</v>
      </c>
    </row>
    <row r="257" spans="2:10" ht="12.75" customHeight="1">
      <c r="B257" s="190" t="s">
        <v>409</v>
      </c>
      <c r="C257" s="137" t="s">
        <v>299</v>
      </c>
      <c r="D257" s="137" t="s">
        <v>313</v>
      </c>
      <c r="E257" s="183" t="s">
        <v>459</v>
      </c>
      <c r="F257" s="137" t="s">
        <v>410</v>
      </c>
      <c r="G257" s="137"/>
      <c r="H257" s="176">
        <f>H258</f>
        <v>416</v>
      </c>
      <c r="I257" s="176">
        <f>I258</f>
        <v>0</v>
      </c>
      <c r="J257" s="176">
        <f>J258</f>
        <v>0</v>
      </c>
    </row>
    <row r="258" spans="2:10" ht="14.25" customHeight="1">
      <c r="B258" s="187" t="s">
        <v>387</v>
      </c>
      <c r="C258" s="137" t="s">
        <v>299</v>
      </c>
      <c r="D258" s="137" t="s">
        <v>313</v>
      </c>
      <c r="E258" s="183" t="s">
        <v>459</v>
      </c>
      <c r="F258" s="137" t="s">
        <v>410</v>
      </c>
      <c r="G258" s="137" t="s">
        <v>411</v>
      </c>
      <c r="H258" s="176">
        <f>'Прил. 7'!I220+'Прил. 7'!I55+'Прил. 7'!I48</f>
        <v>416</v>
      </c>
      <c r="I258" s="176">
        <f>'Прил. 7'!J220</f>
        <v>0</v>
      </c>
      <c r="J258" s="176">
        <f>'Прил. 7'!K220</f>
        <v>0</v>
      </c>
    </row>
    <row r="259" spans="2:10" ht="28.5" customHeight="1">
      <c r="B259" s="190" t="s">
        <v>463</v>
      </c>
      <c r="C259" s="137" t="s">
        <v>299</v>
      </c>
      <c r="D259" s="137" t="s">
        <v>313</v>
      </c>
      <c r="E259" s="185" t="s">
        <v>464</v>
      </c>
      <c r="F259" s="137"/>
      <c r="G259" s="137"/>
      <c r="H259" s="176">
        <f>H260+H266+H265</f>
        <v>1810</v>
      </c>
      <c r="I259" s="176">
        <f>I260</f>
        <v>0</v>
      </c>
      <c r="J259" s="176">
        <f>J260</f>
        <v>0</v>
      </c>
    </row>
    <row r="260" spans="2:10" ht="14.25" customHeight="1">
      <c r="B260" s="190" t="s">
        <v>403</v>
      </c>
      <c r="C260" s="137" t="s">
        <v>299</v>
      </c>
      <c r="D260" s="137" t="s">
        <v>313</v>
      </c>
      <c r="E260" s="185" t="s">
        <v>464</v>
      </c>
      <c r="F260" s="137" t="s">
        <v>404</v>
      </c>
      <c r="G260" s="137"/>
      <c r="H260" s="176">
        <f>H261</f>
        <v>1803.3</v>
      </c>
      <c r="I260" s="176">
        <f>I261</f>
        <v>0</v>
      </c>
      <c r="J260" s="176">
        <f>J261</f>
        <v>0</v>
      </c>
    </row>
    <row r="261" spans="2:10" ht="14.25" customHeight="1">
      <c r="B261" s="190" t="s">
        <v>405</v>
      </c>
      <c r="C261" s="137" t="s">
        <v>299</v>
      </c>
      <c r="D261" s="137" t="s">
        <v>313</v>
      </c>
      <c r="E261" s="185" t="s">
        <v>464</v>
      </c>
      <c r="F261" s="137" t="s">
        <v>406</v>
      </c>
      <c r="G261" s="137"/>
      <c r="H261" s="176">
        <f>H262</f>
        <v>1803.3</v>
      </c>
      <c r="I261" s="176">
        <f>I262</f>
        <v>0</v>
      </c>
      <c r="J261" s="176">
        <f>J262</f>
        <v>0</v>
      </c>
    </row>
    <row r="262" spans="2:10" ht="14.25" customHeight="1">
      <c r="B262" s="187" t="s">
        <v>387</v>
      </c>
      <c r="C262" s="137" t="s">
        <v>299</v>
      </c>
      <c r="D262" s="137" t="s">
        <v>313</v>
      </c>
      <c r="E262" s="185" t="s">
        <v>464</v>
      </c>
      <c r="F262" s="137" t="s">
        <v>406</v>
      </c>
      <c r="G262" s="137" t="s">
        <v>411</v>
      </c>
      <c r="H262" s="176">
        <f>'Прил. 7'!I145</f>
        <v>1803.3</v>
      </c>
      <c r="I262" s="176">
        <f>'Прил. 7'!J145</f>
        <v>0</v>
      </c>
      <c r="J262" s="176">
        <f>'Прил. 7'!K145</f>
        <v>0</v>
      </c>
    </row>
    <row r="263" spans="2:10" ht="14.25" customHeight="1">
      <c r="B263" s="200" t="s">
        <v>435</v>
      </c>
      <c r="C263" s="198" t="s">
        <v>299</v>
      </c>
      <c r="D263" s="198" t="s">
        <v>313</v>
      </c>
      <c r="E263" s="203" t="s">
        <v>464</v>
      </c>
      <c r="F263" s="198" t="s">
        <v>434</v>
      </c>
      <c r="G263" s="198"/>
      <c r="H263" s="176">
        <f>H264</f>
        <v>1.7</v>
      </c>
      <c r="I263" s="176">
        <f>I264</f>
        <v>0</v>
      </c>
      <c r="J263" s="176">
        <f>J264</f>
        <v>0</v>
      </c>
    </row>
    <row r="264" spans="2:10" ht="14.25" customHeight="1">
      <c r="B264" s="200" t="s">
        <v>437</v>
      </c>
      <c r="C264" s="198" t="s">
        <v>299</v>
      </c>
      <c r="D264" s="198" t="s">
        <v>313</v>
      </c>
      <c r="E264" s="203" t="s">
        <v>464</v>
      </c>
      <c r="F264" s="198" t="s">
        <v>436</v>
      </c>
      <c r="G264" s="198"/>
      <c r="H264" s="176">
        <f>H265</f>
        <v>1.7</v>
      </c>
      <c r="I264" s="176">
        <f>I265</f>
        <v>0</v>
      </c>
      <c r="J264" s="176">
        <f>J265</f>
        <v>0</v>
      </c>
    </row>
    <row r="265" spans="2:10" ht="14.25" customHeight="1">
      <c r="B265" s="200" t="s">
        <v>387</v>
      </c>
      <c r="C265" s="198" t="s">
        <v>299</v>
      </c>
      <c r="D265" s="198" t="s">
        <v>313</v>
      </c>
      <c r="E265" s="203" t="s">
        <v>464</v>
      </c>
      <c r="F265" s="198" t="s">
        <v>436</v>
      </c>
      <c r="G265" s="198" t="s">
        <v>411</v>
      </c>
      <c r="H265" s="176">
        <f>'Прил. 7'!I148</f>
        <v>1.7</v>
      </c>
      <c r="I265" s="176"/>
      <c r="J265" s="176"/>
    </row>
    <row r="266" spans="2:10" ht="14.25" customHeight="1">
      <c r="B266" s="195" t="s">
        <v>407</v>
      </c>
      <c r="C266" s="137" t="s">
        <v>299</v>
      </c>
      <c r="D266" s="137" t="s">
        <v>313</v>
      </c>
      <c r="E266" s="185" t="s">
        <v>464</v>
      </c>
      <c r="F266" s="137" t="s">
        <v>408</v>
      </c>
      <c r="G266" s="137"/>
      <c r="H266" s="176">
        <f>H267</f>
        <v>5</v>
      </c>
      <c r="I266" s="176">
        <f>I267</f>
        <v>0</v>
      </c>
      <c r="J266" s="176">
        <f>J267</f>
        <v>0</v>
      </c>
    </row>
    <row r="267" spans="2:10" ht="14.25" customHeight="1">
      <c r="B267" s="195" t="s">
        <v>409</v>
      </c>
      <c r="C267" s="137" t="s">
        <v>299</v>
      </c>
      <c r="D267" s="137" t="s">
        <v>313</v>
      </c>
      <c r="E267" s="185" t="s">
        <v>464</v>
      </c>
      <c r="F267" s="137" t="s">
        <v>410</v>
      </c>
      <c r="G267" s="137"/>
      <c r="H267" s="176">
        <f>H268</f>
        <v>5</v>
      </c>
      <c r="I267" s="176">
        <f>I268</f>
        <v>0</v>
      </c>
      <c r="J267" s="176">
        <f>J268</f>
        <v>0</v>
      </c>
    </row>
    <row r="268" spans="2:10" ht="14.25" customHeight="1">
      <c r="B268" s="195" t="s">
        <v>387</v>
      </c>
      <c r="C268" s="137" t="s">
        <v>299</v>
      </c>
      <c r="D268" s="137" t="s">
        <v>313</v>
      </c>
      <c r="E268" s="185" t="s">
        <v>464</v>
      </c>
      <c r="F268" s="137" t="s">
        <v>410</v>
      </c>
      <c r="G268" s="137" t="s">
        <v>411</v>
      </c>
      <c r="H268" s="176">
        <f>'Прил. 7'!I151</f>
        <v>5</v>
      </c>
      <c r="I268" s="176"/>
      <c r="J268" s="176"/>
    </row>
    <row r="269" spans="2:10" ht="29.25" customHeight="1" hidden="1">
      <c r="B269" s="187" t="s">
        <v>465</v>
      </c>
      <c r="C269" s="137" t="s">
        <v>299</v>
      </c>
      <c r="D269" s="137" t="s">
        <v>313</v>
      </c>
      <c r="E269" s="185" t="s">
        <v>466</v>
      </c>
      <c r="F269" s="137"/>
      <c r="G269" s="137"/>
      <c r="H269" s="138">
        <f>H270</f>
        <v>0</v>
      </c>
      <c r="I269" s="138">
        <f>I270</f>
        <v>0</v>
      </c>
      <c r="J269" s="138">
        <f>J270</f>
        <v>0</v>
      </c>
    </row>
    <row r="270" spans="2:10" ht="14.25" customHeight="1" hidden="1">
      <c r="B270" s="190" t="s">
        <v>403</v>
      </c>
      <c r="C270" s="137" t="s">
        <v>299</v>
      </c>
      <c r="D270" s="137" t="s">
        <v>313</v>
      </c>
      <c r="E270" s="185" t="s">
        <v>466</v>
      </c>
      <c r="F270" s="137" t="s">
        <v>404</v>
      </c>
      <c r="G270" s="137"/>
      <c r="H270" s="138">
        <f>H271</f>
        <v>0</v>
      </c>
      <c r="I270" s="138">
        <f>I271</f>
        <v>0</v>
      </c>
      <c r="J270" s="138">
        <f>J271</f>
        <v>0</v>
      </c>
    </row>
    <row r="271" spans="2:10" ht="14.25" customHeight="1" hidden="1">
      <c r="B271" s="190" t="s">
        <v>405</v>
      </c>
      <c r="C271" s="137" t="s">
        <v>299</v>
      </c>
      <c r="D271" s="137" t="s">
        <v>313</v>
      </c>
      <c r="E271" s="185" t="s">
        <v>466</v>
      </c>
      <c r="F271" s="137" t="s">
        <v>406</v>
      </c>
      <c r="G271" s="137"/>
      <c r="H271" s="138">
        <f>H272</f>
        <v>0</v>
      </c>
      <c r="I271" s="138">
        <f>I272</f>
        <v>0</v>
      </c>
      <c r="J271" s="138">
        <f>J272</f>
        <v>0</v>
      </c>
    </row>
    <row r="272" spans="2:10" ht="14.25" customHeight="1" hidden="1">
      <c r="B272" s="187" t="s">
        <v>388</v>
      </c>
      <c r="C272" s="137" t="s">
        <v>299</v>
      </c>
      <c r="D272" s="137" t="s">
        <v>313</v>
      </c>
      <c r="E272" s="185" t="s">
        <v>466</v>
      </c>
      <c r="F272" s="137" t="s">
        <v>406</v>
      </c>
      <c r="G272" s="137" t="s">
        <v>449</v>
      </c>
      <c r="H272" s="138">
        <f>'Прил. 7'!I200</f>
        <v>0</v>
      </c>
      <c r="I272" s="138">
        <f>'Прил. 7'!J200</f>
        <v>0</v>
      </c>
      <c r="J272" s="138">
        <f>'Прил. 7'!K200</f>
        <v>0</v>
      </c>
    </row>
    <row r="273" spans="2:10" ht="54" customHeight="1">
      <c r="B273" s="182" t="s">
        <v>467</v>
      </c>
      <c r="C273" s="137" t="s">
        <v>299</v>
      </c>
      <c r="D273" s="137" t="s">
        <v>313</v>
      </c>
      <c r="E273" s="137" t="s">
        <v>468</v>
      </c>
      <c r="F273" s="137"/>
      <c r="G273" s="137"/>
      <c r="H273" s="176">
        <f>H274+H277+H280</f>
        <v>11804.8</v>
      </c>
      <c r="I273" s="176">
        <f>I274+I277+I280</f>
        <v>10035.9</v>
      </c>
      <c r="J273" s="176">
        <f>J274+J277+J280</f>
        <v>7798.099999999999</v>
      </c>
    </row>
    <row r="274" spans="2:10" ht="41.25" customHeight="1">
      <c r="B274" s="180" t="s">
        <v>395</v>
      </c>
      <c r="C274" s="137" t="s">
        <v>299</v>
      </c>
      <c r="D274" s="137" t="s">
        <v>313</v>
      </c>
      <c r="E274" s="137" t="s">
        <v>468</v>
      </c>
      <c r="F274" s="137" t="s">
        <v>396</v>
      </c>
      <c r="G274" s="137"/>
      <c r="H274" s="176">
        <f>H275</f>
        <v>7705.4</v>
      </c>
      <c r="I274" s="176">
        <f>I275</f>
        <v>6923.9</v>
      </c>
      <c r="J274" s="176">
        <f>J275</f>
        <v>6923.9</v>
      </c>
    </row>
    <row r="275" spans="2:10" ht="12.75" customHeight="1">
      <c r="B275" s="187" t="s">
        <v>469</v>
      </c>
      <c r="C275" s="137" t="s">
        <v>299</v>
      </c>
      <c r="D275" s="137" t="s">
        <v>313</v>
      </c>
      <c r="E275" s="137" t="s">
        <v>468</v>
      </c>
      <c r="F275" s="137" t="s">
        <v>470</v>
      </c>
      <c r="G275" s="137"/>
      <c r="H275" s="176">
        <f>H276</f>
        <v>7705.4</v>
      </c>
      <c r="I275" s="176">
        <f>I276</f>
        <v>6923.9</v>
      </c>
      <c r="J275" s="176">
        <f>J276</f>
        <v>6923.9</v>
      </c>
    </row>
    <row r="276" spans="2:10" ht="14.25" customHeight="1">
      <c r="B276" s="187" t="s">
        <v>387</v>
      </c>
      <c r="C276" s="137" t="s">
        <v>299</v>
      </c>
      <c r="D276" s="137" t="s">
        <v>313</v>
      </c>
      <c r="E276" s="137" t="s">
        <v>468</v>
      </c>
      <c r="F276" s="137" t="s">
        <v>470</v>
      </c>
      <c r="G276" s="137" t="s">
        <v>411</v>
      </c>
      <c r="H276" s="176">
        <f>'Прил. 7'!I224</f>
        <v>7705.4</v>
      </c>
      <c r="I276" s="176">
        <f>'Прил. 7'!J224</f>
        <v>6923.9</v>
      </c>
      <c r="J276" s="176">
        <f>'Прил. 7'!K224</f>
        <v>6923.9</v>
      </c>
    </row>
    <row r="277" spans="2:10" ht="12.75" customHeight="1">
      <c r="B277" s="190" t="s">
        <v>403</v>
      </c>
      <c r="C277" s="137" t="s">
        <v>299</v>
      </c>
      <c r="D277" s="137" t="s">
        <v>313</v>
      </c>
      <c r="E277" s="137" t="s">
        <v>468</v>
      </c>
      <c r="F277" s="137" t="s">
        <v>404</v>
      </c>
      <c r="G277" s="137"/>
      <c r="H277" s="176">
        <f>H278</f>
        <v>4078.7</v>
      </c>
      <c r="I277" s="176">
        <f>I278</f>
        <v>3112</v>
      </c>
      <c r="J277" s="176">
        <f>J278</f>
        <v>874.2</v>
      </c>
    </row>
    <row r="278" spans="2:10" ht="12.75" customHeight="1">
      <c r="B278" s="190" t="s">
        <v>405</v>
      </c>
      <c r="C278" s="137" t="s">
        <v>299</v>
      </c>
      <c r="D278" s="137" t="s">
        <v>313</v>
      </c>
      <c r="E278" s="137" t="s">
        <v>468</v>
      </c>
      <c r="F278" s="137" t="s">
        <v>406</v>
      </c>
      <c r="G278" s="137"/>
      <c r="H278" s="176">
        <f>H279</f>
        <v>4078.7</v>
      </c>
      <c r="I278" s="176">
        <f>I279</f>
        <v>3112</v>
      </c>
      <c r="J278" s="176">
        <f>J279</f>
        <v>874.2</v>
      </c>
    </row>
    <row r="279" spans="2:10" ht="14.25" customHeight="1">
      <c r="B279" s="187" t="s">
        <v>387</v>
      </c>
      <c r="C279" s="137" t="s">
        <v>299</v>
      </c>
      <c r="D279" s="137" t="s">
        <v>313</v>
      </c>
      <c r="E279" s="137" t="s">
        <v>468</v>
      </c>
      <c r="F279" s="137" t="s">
        <v>406</v>
      </c>
      <c r="G279" s="137" t="s">
        <v>411</v>
      </c>
      <c r="H279" s="176">
        <f>'Прил. 7'!I227</f>
        <v>4078.7</v>
      </c>
      <c r="I279" s="176">
        <f>'Прил. 7'!J227</f>
        <v>3112</v>
      </c>
      <c r="J279" s="176">
        <f>'Прил. 7'!K227</f>
        <v>874.2</v>
      </c>
    </row>
    <row r="280" spans="2:10" ht="12.75" customHeight="1">
      <c r="B280" s="190" t="s">
        <v>407</v>
      </c>
      <c r="C280" s="137" t="s">
        <v>299</v>
      </c>
      <c r="D280" s="137" t="s">
        <v>313</v>
      </c>
      <c r="E280" s="137" t="s">
        <v>468</v>
      </c>
      <c r="F280" s="137" t="s">
        <v>408</v>
      </c>
      <c r="G280" s="137"/>
      <c r="H280" s="176">
        <f>H282+H281</f>
        <v>20.7</v>
      </c>
      <c r="I280" s="176">
        <f>I282</f>
        <v>0</v>
      </c>
      <c r="J280" s="176">
        <f>J282</f>
        <v>0</v>
      </c>
    </row>
    <row r="281" spans="2:10" ht="12.75" customHeight="1" hidden="1">
      <c r="B281" s="225" t="s">
        <v>461</v>
      </c>
      <c r="C281" s="137" t="s">
        <v>299</v>
      </c>
      <c r="D281" s="137" t="s">
        <v>313</v>
      </c>
      <c r="E281" s="137" t="s">
        <v>468</v>
      </c>
      <c r="F281" s="137" t="s">
        <v>462</v>
      </c>
      <c r="G281" s="137" t="s">
        <v>411</v>
      </c>
      <c r="H281" s="176">
        <f>'Прил. 7'!I229</f>
        <v>0</v>
      </c>
      <c r="I281" s="176">
        <f>'Прил. 7'!J229</f>
        <v>0</v>
      </c>
      <c r="J281" s="176">
        <f>'Прил. 7'!K229</f>
        <v>0</v>
      </c>
    </row>
    <row r="282" spans="2:10" ht="12.75" customHeight="1">
      <c r="B282" s="190" t="s">
        <v>409</v>
      </c>
      <c r="C282" s="137" t="s">
        <v>299</v>
      </c>
      <c r="D282" s="137" t="s">
        <v>313</v>
      </c>
      <c r="E282" s="137" t="s">
        <v>468</v>
      </c>
      <c r="F282" s="137" t="s">
        <v>410</v>
      </c>
      <c r="G282" s="137" t="s">
        <v>411</v>
      </c>
      <c r="H282" s="176">
        <f>H283</f>
        <v>20.7</v>
      </c>
      <c r="I282" s="176">
        <f>I283</f>
        <v>0</v>
      </c>
      <c r="J282" s="176">
        <f>J283</f>
        <v>0</v>
      </c>
    </row>
    <row r="283" spans="2:10" ht="14.25" customHeight="1">
      <c r="B283" s="187" t="s">
        <v>387</v>
      </c>
      <c r="C283" s="137" t="s">
        <v>299</v>
      </c>
      <c r="D283" s="137" t="s">
        <v>313</v>
      </c>
      <c r="E283" s="137" t="s">
        <v>468</v>
      </c>
      <c r="F283" s="137" t="s">
        <v>410</v>
      </c>
      <c r="G283" s="137" t="s">
        <v>411</v>
      </c>
      <c r="H283" s="176">
        <f>'Прил. 7'!I231</f>
        <v>20.7</v>
      </c>
      <c r="I283" s="176">
        <f>'Прил. 7'!J231</f>
        <v>0</v>
      </c>
      <c r="J283" s="176">
        <f>'Прил. 7'!K231</f>
        <v>0</v>
      </c>
    </row>
    <row r="284" spans="2:10" ht="40.5" customHeight="1" hidden="1">
      <c r="B284" s="184" t="s">
        <v>399</v>
      </c>
      <c r="C284" s="137" t="s">
        <v>299</v>
      </c>
      <c r="D284" s="137" t="s">
        <v>313</v>
      </c>
      <c r="E284" s="185" t="s">
        <v>392</v>
      </c>
      <c r="F284" s="137"/>
      <c r="G284" s="137"/>
      <c r="H284" s="176">
        <f>H285</f>
        <v>0</v>
      </c>
      <c r="I284" s="176">
        <f>I285</f>
        <v>0</v>
      </c>
      <c r="J284" s="176">
        <f>J285</f>
        <v>0</v>
      </c>
    </row>
    <row r="285" spans="2:10" ht="40.5" customHeight="1" hidden="1">
      <c r="B285" s="186" t="s">
        <v>395</v>
      </c>
      <c r="C285" s="137" t="s">
        <v>299</v>
      </c>
      <c r="D285" s="137" t="s">
        <v>313</v>
      </c>
      <c r="E285" s="185" t="s">
        <v>400</v>
      </c>
      <c r="F285" s="137" t="s">
        <v>396</v>
      </c>
      <c r="G285" s="130"/>
      <c r="H285" s="176">
        <f>H286</f>
        <v>0</v>
      </c>
      <c r="I285" s="176">
        <f>I286</f>
        <v>0</v>
      </c>
      <c r="J285" s="176">
        <f>J286</f>
        <v>0</v>
      </c>
    </row>
    <row r="286" spans="2:10" ht="14.25" customHeight="1" hidden="1">
      <c r="B286" s="187" t="s">
        <v>397</v>
      </c>
      <c r="C286" s="137" t="s">
        <v>299</v>
      </c>
      <c r="D286" s="137" t="s">
        <v>313</v>
      </c>
      <c r="E286" s="185" t="s">
        <v>400</v>
      </c>
      <c r="F286" s="137" t="s">
        <v>398</v>
      </c>
      <c r="G286" s="130"/>
      <c r="H286" s="176">
        <f>H287</f>
        <v>0</v>
      </c>
      <c r="I286" s="176">
        <f>I287</f>
        <v>0</v>
      </c>
      <c r="J286" s="176">
        <f>J287</f>
        <v>0</v>
      </c>
    </row>
    <row r="287" spans="2:10" ht="14.25" customHeight="1" hidden="1">
      <c r="B287" s="187" t="s">
        <v>388</v>
      </c>
      <c r="C287" s="137" t="s">
        <v>299</v>
      </c>
      <c r="D287" s="137" t="s">
        <v>313</v>
      </c>
      <c r="E287" s="185" t="s">
        <v>400</v>
      </c>
      <c r="F287" s="137" t="s">
        <v>398</v>
      </c>
      <c r="G287" s="130">
        <v>3</v>
      </c>
      <c r="H287" s="226">
        <f>'Прил. 7'!I182+'Прил. 7'!I760</f>
        <v>0</v>
      </c>
      <c r="I287" s="176">
        <f>'Прил. 7'!J182+'Прил. 7'!J760</f>
        <v>0</v>
      </c>
      <c r="J287" s="176">
        <f>'Прил. 7'!K182+'Прил. 7'!K760</f>
        <v>0</v>
      </c>
    </row>
    <row r="288" spans="2:10" ht="85.5" hidden="1">
      <c r="B288" s="227" t="s">
        <v>471</v>
      </c>
      <c r="C288" s="209" t="s">
        <v>299</v>
      </c>
      <c r="D288" s="209" t="s">
        <v>313</v>
      </c>
      <c r="E288" s="228" t="s">
        <v>392</v>
      </c>
      <c r="F288" s="209"/>
      <c r="G288" s="209"/>
      <c r="H288" s="199">
        <f>H289</f>
        <v>0</v>
      </c>
      <c r="I288" s="199">
        <f>I289</f>
        <v>0</v>
      </c>
      <c r="J288" s="199">
        <f>J289</f>
        <v>0</v>
      </c>
    </row>
    <row r="289" spans="2:10" ht="14.25" customHeight="1" hidden="1">
      <c r="B289" s="229" t="s">
        <v>403</v>
      </c>
      <c r="C289" s="209" t="s">
        <v>299</v>
      </c>
      <c r="D289" s="209" t="s">
        <v>313</v>
      </c>
      <c r="E289" s="228" t="s">
        <v>472</v>
      </c>
      <c r="F289" s="209" t="s">
        <v>404</v>
      </c>
      <c r="G289" s="209"/>
      <c r="H289" s="199">
        <f>H290</f>
        <v>0</v>
      </c>
      <c r="I289" s="199">
        <f>I290</f>
        <v>0</v>
      </c>
      <c r="J289" s="199">
        <f>J290</f>
        <v>0</v>
      </c>
    </row>
    <row r="290" spans="2:10" ht="14.25" customHeight="1" hidden="1">
      <c r="B290" s="229" t="s">
        <v>405</v>
      </c>
      <c r="C290" s="209" t="s">
        <v>299</v>
      </c>
      <c r="D290" s="209" t="s">
        <v>313</v>
      </c>
      <c r="E290" s="228" t="s">
        <v>472</v>
      </c>
      <c r="F290" s="209" t="s">
        <v>406</v>
      </c>
      <c r="G290" s="209"/>
      <c r="H290" s="199">
        <f>H291</f>
        <v>0</v>
      </c>
      <c r="I290" s="199">
        <f>I291</f>
        <v>0</v>
      </c>
      <c r="J290" s="199">
        <f>J291</f>
        <v>0</v>
      </c>
    </row>
    <row r="291" spans="2:10" ht="14.25" customHeight="1" hidden="1">
      <c r="B291" s="230" t="s">
        <v>389</v>
      </c>
      <c r="C291" s="209" t="s">
        <v>299</v>
      </c>
      <c r="D291" s="209" t="s">
        <v>313</v>
      </c>
      <c r="E291" s="228" t="s">
        <v>472</v>
      </c>
      <c r="F291" s="209" t="s">
        <v>406</v>
      </c>
      <c r="G291" s="209" t="s">
        <v>421</v>
      </c>
      <c r="H291" s="199">
        <f>'Прил. 7'!I235</f>
        <v>0</v>
      </c>
      <c r="I291" s="199"/>
      <c r="J291" s="199"/>
    </row>
    <row r="292" spans="2:10" ht="12.75" customHeight="1">
      <c r="B292" s="177" t="s">
        <v>314</v>
      </c>
      <c r="C292" s="135" t="s">
        <v>315</v>
      </c>
      <c r="D292" s="135"/>
      <c r="E292" s="135"/>
      <c r="F292" s="135"/>
      <c r="G292" s="135"/>
      <c r="H292" s="231">
        <f>H295+H301</f>
        <v>931.4</v>
      </c>
      <c r="I292" s="175">
        <f>I295+I301</f>
        <v>974.4</v>
      </c>
      <c r="J292" s="175">
        <f>J295+J301</f>
        <v>1009.4</v>
      </c>
    </row>
    <row r="293" spans="2:10" ht="12.75" customHeight="1">
      <c r="B293" s="177" t="s">
        <v>387</v>
      </c>
      <c r="C293" s="135"/>
      <c r="D293" s="135"/>
      <c r="E293" s="232"/>
      <c r="F293" s="135"/>
      <c r="G293" s="135" t="s">
        <v>411</v>
      </c>
      <c r="H293" s="175">
        <f>H306</f>
        <v>0</v>
      </c>
      <c r="I293" s="175">
        <f>I306</f>
        <v>0</v>
      </c>
      <c r="J293" s="175">
        <f>J306</f>
        <v>0</v>
      </c>
    </row>
    <row r="294" spans="2:10" ht="12.75" customHeight="1">
      <c r="B294" s="177" t="s">
        <v>389</v>
      </c>
      <c r="C294" s="135" t="s">
        <v>315</v>
      </c>
      <c r="D294" s="135"/>
      <c r="E294" s="232"/>
      <c r="F294" s="135"/>
      <c r="G294" s="135" t="s">
        <v>421</v>
      </c>
      <c r="H294" s="175">
        <f>H300</f>
        <v>931.4</v>
      </c>
      <c r="I294" s="175">
        <f>I300</f>
        <v>974.4</v>
      </c>
      <c r="J294" s="175">
        <f>J300</f>
        <v>1009.4</v>
      </c>
    </row>
    <row r="295" spans="2:10" ht="12.75" customHeight="1">
      <c r="B295" s="233" t="s">
        <v>316</v>
      </c>
      <c r="C295" s="179" t="s">
        <v>315</v>
      </c>
      <c r="D295" s="179" t="s">
        <v>317</v>
      </c>
      <c r="E295" s="234"/>
      <c r="F295" s="137"/>
      <c r="G295" s="137"/>
      <c r="H295" s="176">
        <f>H296</f>
        <v>931.4</v>
      </c>
      <c r="I295" s="176">
        <f>I296</f>
        <v>974.4</v>
      </c>
      <c r="J295" s="176">
        <f>J296</f>
        <v>1009.4</v>
      </c>
    </row>
    <row r="296" spans="2:10" ht="12.75" customHeight="1">
      <c r="B296" s="190" t="s">
        <v>391</v>
      </c>
      <c r="C296" s="137" t="s">
        <v>315</v>
      </c>
      <c r="D296" s="137" t="s">
        <v>317</v>
      </c>
      <c r="E296" s="188" t="s">
        <v>392</v>
      </c>
      <c r="F296" s="135"/>
      <c r="G296" s="135"/>
      <c r="H296" s="176">
        <f>H297</f>
        <v>931.4</v>
      </c>
      <c r="I296" s="176">
        <f>I297</f>
        <v>974.4</v>
      </c>
      <c r="J296" s="176">
        <f>J297</f>
        <v>1009.4</v>
      </c>
    </row>
    <row r="297" spans="2:10" ht="27.75" customHeight="1">
      <c r="B297" s="182" t="s">
        <v>473</v>
      </c>
      <c r="C297" s="137" t="s">
        <v>315</v>
      </c>
      <c r="D297" s="137" t="s">
        <v>317</v>
      </c>
      <c r="E297" s="137" t="s">
        <v>474</v>
      </c>
      <c r="F297" s="137"/>
      <c r="G297" s="137"/>
      <c r="H297" s="176">
        <f>H298</f>
        <v>931.4</v>
      </c>
      <c r="I297" s="176">
        <f>I298</f>
        <v>974.4</v>
      </c>
      <c r="J297" s="176">
        <f>J298</f>
        <v>1009.4</v>
      </c>
    </row>
    <row r="298" spans="2:10" ht="12.75" customHeight="1">
      <c r="B298" s="190" t="s">
        <v>475</v>
      </c>
      <c r="C298" s="137" t="s">
        <v>315</v>
      </c>
      <c r="D298" s="137" t="s">
        <v>317</v>
      </c>
      <c r="E298" s="137" t="s">
        <v>474</v>
      </c>
      <c r="F298" s="137" t="s">
        <v>476</v>
      </c>
      <c r="G298" s="137"/>
      <c r="H298" s="176">
        <f>H299</f>
        <v>931.4</v>
      </c>
      <c r="I298" s="176">
        <f>I299</f>
        <v>974.4</v>
      </c>
      <c r="J298" s="176">
        <f>J299</f>
        <v>1009.4</v>
      </c>
    </row>
    <row r="299" spans="2:10" ht="12.75" customHeight="1">
      <c r="B299" s="190" t="s">
        <v>477</v>
      </c>
      <c r="C299" s="137" t="s">
        <v>315</v>
      </c>
      <c r="D299" s="137" t="s">
        <v>317</v>
      </c>
      <c r="E299" s="137" t="s">
        <v>474</v>
      </c>
      <c r="F299" s="137" t="s">
        <v>478</v>
      </c>
      <c r="G299" s="137"/>
      <c r="H299" s="176">
        <f>H300</f>
        <v>931.4</v>
      </c>
      <c r="I299" s="176">
        <f>I300</f>
        <v>974.4</v>
      </c>
      <c r="J299" s="176">
        <f>J300</f>
        <v>1009.4</v>
      </c>
    </row>
    <row r="300" spans="2:10" ht="14.25" customHeight="1">
      <c r="B300" s="187" t="s">
        <v>389</v>
      </c>
      <c r="C300" s="137" t="s">
        <v>315</v>
      </c>
      <c r="D300" s="137" t="s">
        <v>317</v>
      </c>
      <c r="E300" s="137" t="s">
        <v>474</v>
      </c>
      <c r="F300" s="137" t="s">
        <v>478</v>
      </c>
      <c r="G300" s="137" t="s">
        <v>421</v>
      </c>
      <c r="H300" s="176">
        <f>'Прил. 7'!I496</f>
        <v>931.4</v>
      </c>
      <c r="I300" s="176">
        <f>'Прил. 7'!J496</f>
        <v>974.4</v>
      </c>
      <c r="J300" s="176">
        <f>'Прил. 7'!K496</f>
        <v>1009.4</v>
      </c>
    </row>
    <row r="301" spans="2:10" ht="12.75" customHeight="1" hidden="1">
      <c r="B301" s="187"/>
      <c r="C301" s="137"/>
      <c r="D301" s="137"/>
      <c r="E301" s="137"/>
      <c r="F301" s="137"/>
      <c r="G301" s="137"/>
      <c r="H301" s="176">
        <f>H302</f>
        <v>0</v>
      </c>
      <c r="I301" s="176"/>
      <c r="J301" s="176"/>
    </row>
    <row r="302" spans="2:10" ht="12.75" customHeight="1" hidden="1">
      <c r="B302" s="190"/>
      <c r="C302" s="137"/>
      <c r="D302" s="137"/>
      <c r="E302" s="183"/>
      <c r="F302" s="137"/>
      <c r="G302" s="137"/>
      <c r="H302" s="176">
        <f>H303</f>
        <v>0</v>
      </c>
      <c r="I302" s="176"/>
      <c r="J302" s="176"/>
    </row>
    <row r="303" spans="2:10" ht="12.75" customHeight="1" hidden="1">
      <c r="B303" s="192"/>
      <c r="C303" s="137"/>
      <c r="D303" s="137"/>
      <c r="E303" s="183"/>
      <c r="F303" s="137"/>
      <c r="G303" s="137"/>
      <c r="H303" s="176">
        <f>H304</f>
        <v>0</v>
      </c>
      <c r="I303" s="176"/>
      <c r="J303" s="176"/>
    </row>
    <row r="304" spans="2:10" ht="12.75" customHeight="1" hidden="1">
      <c r="B304" s="190"/>
      <c r="C304" s="137"/>
      <c r="D304" s="137"/>
      <c r="E304" s="183"/>
      <c r="F304" s="137"/>
      <c r="G304" s="137"/>
      <c r="H304" s="176">
        <f>H305</f>
        <v>0</v>
      </c>
      <c r="I304" s="176"/>
      <c r="J304" s="176"/>
    </row>
    <row r="305" spans="2:10" ht="12.75" customHeight="1" hidden="1">
      <c r="B305" s="190"/>
      <c r="C305" s="137"/>
      <c r="D305" s="137"/>
      <c r="E305" s="183"/>
      <c r="F305" s="137"/>
      <c r="G305" s="137"/>
      <c r="H305" s="176">
        <f>H306</f>
        <v>0</v>
      </c>
      <c r="I305" s="176"/>
      <c r="J305" s="176"/>
    </row>
    <row r="306" spans="2:10" ht="14.25" customHeight="1" hidden="1">
      <c r="B306" s="187"/>
      <c r="C306" s="137"/>
      <c r="D306" s="137"/>
      <c r="E306" s="183"/>
      <c r="F306" s="137"/>
      <c r="G306" s="137">
        <v>2</v>
      </c>
      <c r="H306" s="176"/>
      <c r="I306" s="176"/>
      <c r="J306" s="176"/>
    </row>
    <row r="307" spans="2:10" ht="12.75" customHeight="1" hidden="1">
      <c r="B307" s="177"/>
      <c r="C307" s="135"/>
      <c r="D307" s="135"/>
      <c r="E307" s="135"/>
      <c r="F307" s="135"/>
      <c r="G307" s="135"/>
      <c r="H307" s="175">
        <f>H309</f>
        <v>0</v>
      </c>
      <c r="I307" s="176"/>
      <c r="J307" s="176"/>
    </row>
    <row r="308" spans="2:10" ht="12.75" customHeight="1" hidden="1">
      <c r="B308" s="177"/>
      <c r="C308" s="135"/>
      <c r="D308" s="135"/>
      <c r="E308" s="135"/>
      <c r="F308" s="135"/>
      <c r="G308" s="135" t="s">
        <v>411</v>
      </c>
      <c r="H308" s="175">
        <f>H315+H320+H325</f>
        <v>0</v>
      </c>
      <c r="I308" s="176"/>
      <c r="J308" s="176"/>
    </row>
    <row r="309" spans="2:10" ht="12.75" customHeight="1" hidden="1">
      <c r="B309" s="187"/>
      <c r="C309" s="137"/>
      <c r="D309" s="137"/>
      <c r="E309" s="137"/>
      <c r="F309" s="137"/>
      <c r="G309" s="137"/>
      <c r="H309" s="176">
        <f>H310</f>
        <v>0</v>
      </c>
      <c r="I309" s="176"/>
      <c r="J309" s="176"/>
    </row>
    <row r="310" spans="2:10" ht="38.25" customHeight="1" hidden="1">
      <c r="B310" s="174"/>
      <c r="C310" s="137"/>
      <c r="D310" s="137"/>
      <c r="E310" s="183"/>
      <c r="F310" s="137"/>
      <c r="G310" s="137"/>
      <c r="H310" s="176">
        <f>H311+H316+H321</f>
        <v>0</v>
      </c>
      <c r="I310" s="176"/>
      <c r="J310" s="176"/>
    </row>
    <row r="311" spans="2:10" ht="12.75" customHeight="1" hidden="1">
      <c r="B311" s="190"/>
      <c r="C311" s="137"/>
      <c r="D311" s="137"/>
      <c r="E311" s="183"/>
      <c r="F311" s="137"/>
      <c r="G311" s="137"/>
      <c r="H311" s="176">
        <f>H312</f>
        <v>0</v>
      </c>
      <c r="I311" s="176"/>
      <c r="J311" s="176"/>
    </row>
    <row r="312" spans="2:10" ht="12.75" customHeight="1" hidden="1">
      <c r="B312" s="192"/>
      <c r="C312" s="137"/>
      <c r="D312" s="137"/>
      <c r="E312" s="183"/>
      <c r="F312" s="137"/>
      <c r="G312" s="137"/>
      <c r="H312" s="176">
        <f>H313</f>
        <v>0</v>
      </c>
      <c r="I312" s="176"/>
      <c r="J312" s="176"/>
    </row>
    <row r="313" spans="2:10" ht="12.75" customHeight="1" hidden="1">
      <c r="B313" s="190"/>
      <c r="C313" s="137"/>
      <c r="D313" s="137"/>
      <c r="E313" s="183"/>
      <c r="F313" s="137" t="s">
        <v>404</v>
      </c>
      <c r="G313" s="137"/>
      <c r="H313" s="176">
        <f>H314</f>
        <v>0</v>
      </c>
      <c r="I313" s="176"/>
      <c r="J313" s="176"/>
    </row>
    <row r="314" spans="2:10" ht="12.75" customHeight="1" hidden="1">
      <c r="B314" s="190"/>
      <c r="C314" s="137"/>
      <c r="D314" s="137"/>
      <c r="E314" s="183"/>
      <c r="F314" s="137" t="s">
        <v>406</v>
      </c>
      <c r="G314" s="137"/>
      <c r="H314" s="176">
        <f>H315</f>
        <v>0</v>
      </c>
      <c r="I314" s="176"/>
      <c r="J314" s="176"/>
    </row>
    <row r="315" spans="2:10" ht="14.25" customHeight="1" hidden="1">
      <c r="B315" s="187"/>
      <c r="C315" s="137"/>
      <c r="D315" s="137"/>
      <c r="E315" s="183"/>
      <c r="F315" s="137" t="s">
        <v>406</v>
      </c>
      <c r="G315" s="137">
        <v>2</v>
      </c>
      <c r="H315" s="176"/>
      <c r="I315" s="176"/>
      <c r="J315" s="176"/>
    </row>
    <row r="316" spans="2:10" ht="12.75" customHeight="1" hidden="1">
      <c r="B316" s="187"/>
      <c r="C316" s="137"/>
      <c r="D316" s="137"/>
      <c r="E316" s="235"/>
      <c r="F316" s="137"/>
      <c r="G316" s="137"/>
      <c r="H316" s="176">
        <f>H317</f>
        <v>0</v>
      </c>
      <c r="I316" s="176"/>
      <c r="J316" s="176"/>
    </row>
    <row r="317" spans="2:10" ht="12.75" customHeight="1" hidden="1">
      <c r="B317" s="192"/>
      <c r="C317" s="137"/>
      <c r="D317" s="137"/>
      <c r="E317" s="235"/>
      <c r="F317" s="137"/>
      <c r="G317" s="137"/>
      <c r="H317" s="176">
        <f>H318</f>
        <v>0</v>
      </c>
      <c r="I317" s="176"/>
      <c r="J317" s="176"/>
    </row>
    <row r="318" spans="2:10" ht="12.75" customHeight="1" hidden="1">
      <c r="B318" s="187"/>
      <c r="C318" s="137"/>
      <c r="D318" s="137"/>
      <c r="E318" s="235"/>
      <c r="F318" s="137" t="s">
        <v>479</v>
      </c>
      <c r="G318" s="137"/>
      <c r="H318" s="176">
        <f>H319</f>
        <v>0</v>
      </c>
      <c r="I318" s="176"/>
      <c r="J318" s="176"/>
    </row>
    <row r="319" spans="2:10" ht="12.75" customHeight="1" hidden="1">
      <c r="B319" s="187"/>
      <c r="C319" s="137"/>
      <c r="D319" s="137"/>
      <c r="E319" s="235"/>
      <c r="F319" s="137">
        <v>610</v>
      </c>
      <c r="G319" s="137"/>
      <c r="H319" s="176">
        <f>H320</f>
        <v>0</v>
      </c>
      <c r="I319" s="176"/>
      <c r="J319" s="176"/>
    </row>
    <row r="320" spans="2:10" ht="14.25" customHeight="1" hidden="1">
      <c r="B320" s="187"/>
      <c r="C320" s="137"/>
      <c r="D320" s="137"/>
      <c r="E320" s="235"/>
      <c r="F320" s="137">
        <v>610</v>
      </c>
      <c r="G320" s="137" t="s">
        <v>411</v>
      </c>
      <c r="H320" s="176"/>
      <c r="I320" s="176"/>
      <c r="J320" s="176"/>
    </row>
    <row r="321" spans="2:10" ht="25.5" customHeight="1" hidden="1">
      <c r="B321" s="187"/>
      <c r="C321" s="137"/>
      <c r="D321" s="137"/>
      <c r="E321" s="183"/>
      <c r="F321" s="137"/>
      <c r="G321" s="137"/>
      <c r="H321" s="176">
        <f>H322</f>
        <v>0</v>
      </c>
      <c r="I321" s="176"/>
      <c r="J321" s="176"/>
    </row>
    <row r="322" spans="2:10" ht="12.75" customHeight="1" hidden="1">
      <c r="B322" s="192"/>
      <c r="C322" s="137"/>
      <c r="D322" s="137"/>
      <c r="E322" s="183"/>
      <c r="F322" s="137"/>
      <c r="G322" s="137"/>
      <c r="H322" s="176">
        <f>H323</f>
        <v>0</v>
      </c>
      <c r="I322" s="176"/>
      <c r="J322" s="176"/>
    </row>
    <row r="323" spans="2:10" ht="12.75" customHeight="1" hidden="1">
      <c r="B323" s="190"/>
      <c r="C323" s="137"/>
      <c r="D323" s="137"/>
      <c r="E323" s="183"/>
      <c r="F323" s="137" t="s">
        <v>404</v>
      </c>
      <c r="G323" s="137"/>
      <c r="H323" s="176">
        <f>H324</f>
        <v>0</v>
      </c>
      <c r="I323" s="176"/>
      <c r="J323" s="176"/>
    </row>
    <row r="324" spans="2:10" ht="12.75" customHeight="1" hidden="1">
      <c r="B324" s="190"/>
      <c r="C324" s="137"/>
      <c r="D324" s="137"/>
      <c r="E324" s="183"/>
      <c r="F324" s="137" t="s">
        <v>406</v>
      </c>
      <c r="G324" s="137"/>
      <c r="H324" s="176">
        <f>H325</f>
        <v>0</v>
      </c>
      <c r="I324" s="176"/>
      <c r="J324" s="176"/>
    </row>
    <row r="325" spans="2:10" ht="14.25" customHeight="1" hidden="1">
      <c r="B325" s="187"/>
      <c r="C325" s="137"/>
      <c r="D325" s="137"/>
      <c r="E325" s="183"/>
      <c r="F325" s="137" t="s">
        <v>406</v>
      </c>
      <c r="G325" s="137">
        <v>2</v>
      </c>
      <c r="H325" s="176"/>
      <c r="I325" s="176"/>
      <c r="J325" s="176"/>
    </row>
    <row r="326" spans="2:10" ht="12.75" customHeight="1">
      <c r="B326" s="177" t="s">
        <v>318</v>
      </c>
      <c r="C326" s="135" t="s">
        <v>319</v>
      </c>
      <c r="D326" s="135"/>
      <c r="E326" s="135"/>
      <c r="F326" s="135"/>
      <c r="G326" s="135"/>
      <c r="H326" s="175">
        <f>H334+H341+H329</f>
        <v>34769.49999999999</v>
      </c>
      <c r="I326" s="175">
        <f>I334+I341+I329</f>
        <v>35344.6</v>
      </c>
      <c r="J326" s="175">
        <f>J334+J341+J329</f>
        <v>35541.7</v>
      </c>
    </row>
    <row r="327" spans="2:10" ht="12.75" customHeight="1">
      <c r="B327" s="177" t="s">
        <v>387</v>
      </c>
      <c r="C327" s="135"/>
      <c r="D327" s="135"/>
      <c r="E327" s="135"/>
      <c r="F327" s="135"/>
      <c r="G327" s="135" t="s">
        <v>411</v>
      </c>
      <c r="H327" s="175">
        <f>H340+H347+H351+H355+H368+H378+H382+H359+H363+H375+H371+H386</f>
        <v>12439.3</v>
      </c>
      <c r="I327" s="175">
        <f>I340+I347+I351+I355+I368+I378+I382+I359+I363+I375+I371</f>
        <v>13014.400000000001</v>
      </c>
      <c r="J327" s="175">
        <f>J340+J347+J351+J355+J368+J378+J382+J359+J363+J375+J371</f>
        <v>13211.5</v>
      </c>
    </row>
    <row r="328" spans="2:10" ht="12.75" customHeight="1">
      <c r="B328" s="177" t="s">
        <v>388</v>
      </c>
      <c r="C328" s="135"/>
      <c r="D328" s="135"/>
      <c r="E328" s="135"/>
      <c r="F328" s="135"/>
      <c r="G328" s="135" t="s">
        <v>449</v>
      </c>
      <c r="H328" s="175">
        <f>H360+H333</f>
        <v>22330.2</v>
      </c>
      <c r="I328" s="175">
        <f>I360+I333</f>
        <v>22330.2</v>
      </c>
      <c r="J328" s="175">
        <f>J360+J333</f>
        <v>22330.2</v>
      </c>
    </row>
    <row r="329" spans="2:10" ht="12.75" customHeight="1">
      <c r="B329" s="236" t="s">
        <v>480</v>
      </c>
      <c r="C329" s="197" t="s">
        <v>319</v>
      </c>
      <c r="D329" s="197" t="s">
        <v>321</v>
      </c>
      <c r="E329" s="237" t="s">
        <v>481</v>
      </c>
      <c r="F329" s="238"/>
      <c r="G329" s="197"/>
      <c r="H329" s="239">
        <f>H330</f>
        <v>330.2</v>
      </c>
      <c r="I329" s="239">
        <f>I330</f>
        <v>330.2</v>
      </c>
      <c r="J329" s="239">
        <f>J330</f>
        <v>330.2</v>
      </c>
    </row>
    <row r="330" spans="2:10" ht="12.75" customHeight="1">
      <c r="B330" s="200" t="s">
        <v>482</v>
      </c>
      <c r="C330" s="198" t="s">
        <v>319</v>
      </c>
      <c r="D330" s="198" t="s">
        <v>321</v>
      </c>
      <c r="E330" s="203" t="s">
        <v>481</v>
      </c>
      <c r="F330" s="240"/>
      <c r="G330" s="198"/>
      <c r="H330" s="199">
        <f>H331</f>
        <v>330.2</v>
      </c>
      <c r="I330" s="199">
        <f>I331</f>
        <v>330.2</v>
      </c>
      <c r="J330" s="199">
        <f>J331</f>
        <v>330.2</v>
      </c>
    </row>
    <row r="331" spans="2:10" ht="12.75" customHeight="1">
      <c r="B331" s="205" t="s">
        <v>403</v>
      </c>
      <c r="C331" s="198" t="s">
        <v>319</v>
      </c>
      <c r="D331" s="198" t="s">
        <v>321</v>
      </c>
      <c r="E331" s="203" t="s">
        <v>481</v>
      </c>
      <c r="F331" s="240">
        <v>200</v>
      </c>
      <c r="G331" s="198"/>
      <c r="H331" s="199">
        <f>H332</f>
        <v>330.2</v>
      </c>
      <c r="I331" s="199">
        <f>I332</f>
        <v>330.2</v>
      </c>
      <c r="J331" s="199">
        <f>J332</f>
        <v>330.2</v>
      </c>
    </row>
    <row r="332" spans="2:10" ht="12.75" customHeight="1">
      <c r="B332" s="205" t="s">
        <v>405</v>
      </c>
      <c r="C332" s="198" t="s">
        <v>319</v>
      </c>
      <c r="D332" s="198" t="s">
        <v>321</v>
      </c>
      <c r="E332" s="203" t="s">
        <v>481</v>
      </c>
      <c r="F332" s="240">
        <v>240</v>
      </c>
      <c r="G332" s="198"/>
      <c r="H332" s="199">
        <f>H333</f>
        <v>330.2</v>
      </c>
      <c r="I332" s="199">
        <f>I333</f>
        <v>330.2</v>
      </c>
      <c r="J332" s="199">
        <f>J333</f>
        <v>330.2</v>
      </c>
    </row>
    <row r="333" spans="2:10" ht="12.75" customHeight="1">
      <c r="B333" s="200" t="s">
        <v>387</v>
      </c>
      <c r="C333" s="198" t="s">
        <v>319</v>
      </c>
      <c r="D333" s="198" t="s">
        <v>321</v>
      </c>
      <c r="E333" s="203" t="s">
        <v>481</v>
      </c>
      <c r="F333" s="240">
        <v>240</v>
      </c>
      <c r="G333" s="198" t="s">
        <v>449</v>
      </c>
      <c r="H333" s="199">
        <v>330.2</v>
      </c>
      <c r="I333" s="199">
        <v>330.2</v>
      </c>
      <c r="J333" s="199">
        <v>330.2</v>
      </c>
    </row>
    <row r="334" spans="2:10" ht="12.75" customHeight="1">
      <c r="B334" s="241" t="s">
        <v>322</v>
      </c>
      <c r="C334" s="179" t="s">
        <v>319</v>
      </c>
      <c r="D334" s="179" t="s">
        <v>323</v>
      </c>
      <c r="E334" s="137"/>
      <c r="F334" s="137"/>
      <c r="G334" s="137"/>
      <c r="H334" s="176">
        <f aca="true" t="shared" si="0" ref="H334:H339">H335</f>
        <v>1542.2</v>
      </c>
      <c r="I334" s="176">
        <f aca="true" t="shared" si="1" ref="I334:I339">I335</f>
        <v>1507.4</v>
      </c>
      <c r="J334" s="176">
        <f aca="true" t="shared" si="2" ref="J334:J339">J335</f>
        <v>1137.9</v>
      </c>
    </row>
    <row r="335" spans="2:10" ht="12.75" customHeight="1">
      <c r="B335" s="189" t="s">
        <v>391</v>
      </c>
      <c r="C335" s="137" t="s">
        <v>319</v>
      </c>
      <c r="D335" s="137" t="s">
        <v>323</v>
      </c>
      <c r="E335" s="183" t="s">
        <v>392</v>
      </c>
      <c r="F335" s="137"/>
      <c r="G335" s="137"/>
      <c r="H335" s="176">
        <f t="shared" si="0"/>
        <v>1542.2</v>
      </c>
      <c r="I335" s="176">
        <f t="shared" si="1"/>
        <v>1507.4</v>
      </c>
      <c r="J335" s="176">
        <f t="shared" si="2"/>
        <v>1137.9</v>
      </c>
    </row>
    <row r="336" spans="2:10" ht="13.5" customHeight="1">
      <c r="B336" s="189" t="s">
        <v>483</v>
      </c>
      <c r="C336" s="137" t="s">
        <v>319</v>
      </c>
      <c r="D336" s="137" t="s">
        <v>323</v>
      </c>
      <c r="E336" s="213" t="s">
        <v>459</v>
      </c>
      <c r="F336" s="137"/>
      <c r="G336" s="137"/>
      <c r="H336" s="176">
        <f t="shared" si="0"/>
        <v>1542.2</v>
      </c>
      <c r="I336" s="176">
        <f t="shared" si="1"/>
        <v>1507.4</v>
      </c>
      <c r="J336" s="176">
        <f t="shared" si="2"/>
        <v>1137.9</v>
      </c>
    </row>
    <row r="337" spans="2:10" ht="27.75" customHeight="1">
      <c r="B337" s="189" t="s">
        <v>458</v>
      </c>
      <c r="C337" s="137" t="s">
        <v>319</v>
      </c>
      <c r="D337" s="137" t="s">
        <v>323</v>
      </c>
      <c r="E337" s="213" t="s">
        <v>459</v>
      </c>
      <c r="F337" s="137"/>
      <c r="G337" s="137"/>
      <c r="H337" s="176">
        <f t="shared" si="0"/>
        <v>1542.2</v>
      </c>
      <c r="I337" s="176">
        <f t="shared" si="1"/>
        <v>1507.4</v>
      </c>
      <c r="J337" s="176">
        <f t="shared" si="2"/>
        <v>1137.9</v>
      </c>
    </row>
    <row r="338" spans="2:10" ht="12.75" customHeight="1">
      <c r="B338" s="190" t="s">
        <v>403</v>
      </c>
      <c r="C338" s="137" t="s">
        <v>319</v>
      </c>
      <c r="D338" s="137" t="s">
        <v>323</v>
      </c>
      <c r="E338" s="213" t="s">
        <v>459</v>
      </c>
      <c r="F338" s="137" t="s">
        <v>404</v>
      </c>
      <c r="G338" s="137"/>
      <c r="H338" s="176">
        <f t="shared" si="0"/>
        <v>1542.2</v>
      </c>
      <c r="I338" s="176">
        <f t="shared" si="1"/>
        <v>1507.4</v>
      </c>
      <c r="J338" s="176">
        <f t="shared" si="2"/>
        <v>1137.9</v>
      </c>
    </row>
    <row r="339" spans="2:10" ht="12.75" customHeight="1">
      <c r="B339" s="190" t="s">
        <v>405</v>
      </c>
      <c r="C339" s="137" t="s">
        <v>319</v>
      </c>
      <c r="D339" s="137" t="s">
        <v>323</v>
      </c>
      <c r="E339" s="213" t="s">
        <v>459</v>
      </c>
      <c r="F339" s="137" t="s">
        <v>406</v>
      </c>
      <c r="G339" s="137"/>
      <c r="H339" s="176">
        <f t="shared" si="0"/>
        <v>1542.2</v>
      </c>
      <c r="I339" s="176">
        <f t="shared" si="1"/>
        <v>1507.4</v>
      </c>
      <c r="J339" s="176">
        <f t="shared" si="2"/>
        <v>1137.9</v>
      </c>
    </row>
    <row r="340" spans="2:10" ht="14.25" customHeight="1">
      <c r="B340" s="187" t="s">
        <v>387</v>
      </c>
      <c r="C340" s="137" t="s">
        <v>319</v>
      </c>
      <c r="D340" s="137" t="s">
        <v>323</v>
      </c>
      <c r="E340" s="213" t="s">
        <v>459</v>
      </c>
      <c r="F340" s="137" t="s">
        <v>406</v>
      </c>
      <c r="G340" s="137">
        <v>2</v>
      </c>
      <c r="H340" s="176">
        <f>'Прил. 7'!I243</f>
        <v>1542.2</v>
      </c>
      <c r="I340" s="176">
        <f>'Прил. 7'!J243</f>
        <v>1507.4</v>
      </c>
      <c r="J340" s="176">
        <f>'Прил. 7'!K243</f>
        <v>1137.9</v>
      </c>
    </row>
    <row r="341" spans="2:10" ht="12.75" customHeight="1">
      <c r="B341" s="233" t="s">
        <v>324</v>
      </c>
      <c r="C341" s="179" t="s">
        <v>319</v>
      </c>
      <c r="D341" s="179" t="s">
        <v>325</v>
      </c>
      <c r="E341" s="137"/>
      <c r="F341" s="137"/>
      <c r="G341" s="137"/>
      <c r="H341" s="242">
        <f>H342</f>
        <v>32897.1</v>
      </c>
      <c r="I341" s="242">
        <f>I342</f>
        <v>33507</v>
      </c>
      <c r="J341" s="242">
        <f>J342</f>
        <v>34073.6</v>
      </c>
    </row>
    <row r="342" spans="2:10" ht="27.75" customHeight="1">
      <c r="B342" s="216" t="s">
        <v>484</v>
      </c>
      <c r="C342" s="137" t="s">
        <v>319</v>
      </c>
      <c r="D342" s="137" t="s">
        <v>325</v>
      </c>
      <c r="E342" s="243" t="s">
        <v>485</v>
      </c>
      <c r="F342" s="137"/>
      <c r="G342" s="137"/>
      <c r="H342" s="176">
        <f>H343+H348+H352+H365+H372+H379+H361+H383</f>
        <v>32897.1</v>
      </c>
      <c r="I342" s="176">
        <f>I343+I348+I352+I365+I372+I379+I361</f>
        <v>33507</v>
      </c>
      <c r="J342" s="176">
        <f>J343+J348+J352+J365+J372+J379+J361</f>
        <v>34073.6</v>
      </c>
    </row>
    <row r="343" spans="2:10" ht="14.25" customHeight="1" hidden="1">
      <c r="B343" s="244" t="s">
        <v>486</v>
      </c>
      <c r="C343" s="137" t="s">
        <v>319</v>
      </c>
      <c r="D343" s="137" t="s">
        <v>325</v>
      </c>
      <c r="E343" s="243" t="s">
        <v>487</v>
      </c>
      <c r="F343" s="137"/>
      <c r="G343" s="137"/>
      <c r="H343" s="176">
        <f>H345</f>
        <v>0</v>
      </c>
      <c r="I343" s="176">
        <f>I345</f>
        <v>0</v>
      </c>
      <c r="J343" s="176">
        <f>J345</f>
        <v>0</v>
      </c>
    </row>
    <row r="344" spans="2:10" ht="9" customHeight="1" hidden="1">
      <c r="B344" s="245"/>
      <c r="C344" s="137"/>
      <c r="D344" s="137"/>
      <c r="E344" s="243"/>
      <c r="F344" s="137"/>
      <c r="G344" s="137"/>
      <c r="H344" s="176"/>
      <c r="I344" s="176"/>
      <c r="J344" s="176"/>
    </row>
    <row r="345" spans="2:10" ht="12.75" customHeight="1" hidden="1">
      <c r="B345" s="190" t="s">
        <v>403</v>
      </c>
      <c r="C345" s="137" t="s">
        <v>319</v>
      </c>
      <c r="D345" s="137" t="s">
        <v>325</v>
      </c>
      <c r="E345" s="243" t="s">
        <v>487</v>
      </c>
      <c r="F345" s="137" t="s">
        <v>404</v>
      </c>
      <c r="G345" s="137"/>
      <c r="H345" s="176">
        <f>H346</f>
        <v>0</v>
      </c>
      <c r="I345" s="176">
        <f>I346</f>
        <v>0</v>
      </c>
      <c r="J345" s="176">
        <f>J346</f>
        <v>0</v>
      </c>
    </row>
    <row r="346" spans="2:10" ht="12.75" customHeight="1" hidden="1">
      <c r="B346" s="190" t="s">
        <v>405</v>
      </c>
      <c r="C346" s="137" t="s">
        <v>319</v>
      </c>
      <c r="D346" s="137" t="s">
        <v>325</v>
      </c>
      <c r="E346" s="243" t="s">
        <v>487</v>
      </c>
      <c r="F346" s="137" t="s">
        <v>406</v>
      </c>
      <c r="G346" s="137"/>
      <c r="H346" s="176">
        <f>H347</f>
        <v>0</v>
      </c>
      <c r="I346" s="176">
        <f>I347</f>
        <v>0</v>
      </c>
      <c r="J346" s="176">
        <f>J347</f>
        <v>0</v>
      </c>
    </row>
    <row r="347" spans="2:10" ht="14.25" customHeight="1" hidden="1">
      <c r="B347" s="187" t="s">
        <v>387</v>
      </c>
      <c r="C347" s="137" t="s">
        <v>319</v>
      </c>
      <c r="D347" s="137" t="s">
        <v>325</v>
      </c>
      <c r="E347" s="243" t="s">
        <v>487</v>
      </c>
      <c r="F347" s="137" t="s">
        <v>406</v>
      </c>
      <c r="G347" s="137" t="s">
        <v>411</v>
      </c>
      <c r="H347" s="176"/>
      <c r="I347" s="176"/>
      <c r="J347" s="176"/>
    </row>
    <row r="348" spans="2:10" ht="27.75" customHeight="1" hidden="1">
      <c r="B348" s="189" t="s">
        <v>488</v>
      </c>
      <c r="C348" s="137" t="s">
        <v>319</v>
      </c>
      <c r="D348" s="137" t="s">
        <v>325</v>
      </c>
      <c r="E348" s="243" t="s">
        <v>489</v>
      </c>
      <c r="F348" s="137"/>
      <c r="G348" s="137"/>
      <c r="H348" s="176">
        <f>H349</f>
        <v>0</v>
      </c>
      <c r="I348" s="176">
        <f>I349</f>
        <v>0</v>
      </c>
      <c r="J348" s="176">
        <f>J349</f>
        <v>0</v>
      </c>
    </row>
    <row r="349" spans="2:10" ht="14.25" customHeight="1" hidden="1">
      <c r="B349" s="190" t="s">
        <v>403</v>
      </c>
      <c r="C349" s="137" t="s">
        <v>319</v>
      </c>
      <c r="D349" s="137" t="s">
        <v>325</v>
      </c>
      <c r="E349" s="243" t="s">
        <v>489</v>
      </c>
      <c r="F349" s="137" t="s">
        <v>404</v>
      </c>
      <c r="G349" s="137"/>
      <c r="H349" s="176">
        <f>H350</f>
        <v>0</v>
      </c>
      <c r="I349" s="176">
        <f>I350</f>
        <v>0</v>
      </c>
      <c r="J349" s="176">
        <f>J350</f>
        <v>0</v>
      </c>
    </row>
    <row r="350" spans="2:10" ht="14.25" customHeight="1" hidden="1">
      <c r="B350" s="190" t="s">
        <v>405</v>
      </c>
      <c r="C350" s="137" t="s">
        <v>319</v>
      </c>
      <c r="D350" s="137" t="s">
        <v>325</v>
      </c>
      <c r="E350" s="243" t="s">
        <v>489</v>
      </c>
      <c r="F350" s="137" t="s">
        <v>406</v>
      </c>
      <c r="G350" s="137"/>
      <c r="H350" s="176">
        <f>H351</f>
        <v>0</v>
      </c>
      <c r="I350" s="176">
        <f>I351</f>
        <v>0</v>
      </c>
      <c r="J350" s="176">
        <f>J351</f>
        <v>0</v>
      </c>
    </row>
    <row r="351" spans="2:10" ht="14.25" customHeight="1" hidden="1">
      <c r="B351" s="187" t="s">
        <v>387</v>
      </c>
      <c r="C351" s="137" t="s">
        <v>319</v>
      </c>
      <c r="D351" s="137" t="s">
        <v>325</v>
      </c>
      <c r="E351" s="243" t="s">
        <v>489</v>
      </c>
      <c r="F351" s="137" t="s">
        <v>406</v>
      </c>
      <c r="G351" s="137" t="s">
        <v>411</v>
      </c>
      <c r="H351" s="176"/>
      <c r="I351" s="176"/>
      <c r="J351" s="176"/>
    </row>
    <row r="352" spans="2:10" ht="14.25" customHeight="1">
      <c r="B352" s="189" t="s">
        <v>490</v>
      </c>
      <c r="C352" s="137" t="s">
        <v>319</v>
      </c>
      <c r="D352" s="137" t="s">
        <v>325</v>
      </c>
      <c r="E352" s="243" t="s">
        <v>491</v>
      </c>
      <c r="F352" s="137"/>
      <c r="G352" s="137"/>
      <c r="H352" s="176">
        <f>H353+H356</f>
        <v>26956.9</v>
      </c>
      <c r="I352" s="176">
        <f>I353+I356</f>
        <v>28514.7</v>
      </c>
      <c r="J352" s="176">
        <f>J353+J356</f>
        <v>29081.3</v>
      </c>
    </row>
    <row r="353" spans="2:10" ht="14.25" customHeight="1">
      <c r="B353" s="190" t="s">
        <v>403</v>
      </c>
      <c r="C353" s="137" t="s">
        <v>319</v>
      </c>
      <c r="D353" s="137" t="s">
        <v>325</v>
      </c>
      <c r="E353" s="243" t="s">
        <v>491</v>
      </c>
      <c r="F353" s="137" t="s">
        <v>404</v>
      </c>
      <c r="G353" s="137"/>
      <c r="H353" s="176">
        <f>H354</f>
        <v>4706.9</v>
      </c>
      <c r="I353" s="176">
        <f>I354</f>
        <v>6264.7</v>
      </c>
      <c r="J353" s="176">
        <f>J354</f>
        <v>6831.3</v>
      </c>
    </row>
    <row r="354" spans="2:10" ht="14.25" customHeight="1">
      <c r="B354" s="190" t="s">
        <v>405</v>
      </c>
      <c r="C354" s="137" t="s">
        <v>319</v>
      </c>
      <c r="D354" s="137" t="s">
        <v>325</v>
      </c>
      <c r="E354" s="243" t="s">
        <v>491</v>
      </c>
      <c r="F354" s="137" t="s">
        <v>406</v>
      </c>
      <c r="G354" s="137"/>
      <c r="H354" s="176">
        <f>H355</f>
        <v>4706.9</v>
      </c>
      <c r="I354" s="176">
        <f>I355</f>
        <v>6264.7</v>
      </c>
      <c r="J354" s="176">
        <f>J355</f>
        <v>6831.3</v>
      </c>
    </row>
    <row r="355" spans="2:10" ht="14.25" customHeight="1">
      <c r="B355" s="187" t="s">
        <v>387</v>
      </c>
      <c r="C355" s="137" t="s">
        <v>319</v>
      </c>
      <c r="D355" s="137" t="s">
        <v>325</v>
      </c>
      <c r="E355" s="243" t="s">
        <v>491</v>
      </c>
      <c r="F355" s="137" t="s">
        <v>406</v>
      </c>
      <c r="G355" s="137" t="s">
        <v>411</v>
      </c>
      <c r="H355" s="176">
        <f>'Прил. 7'!I512+'Прил. 7'!I257</f>
        <v>4706.9</v>
      </c>
      <c r="I355" s="176">
        <f>'Прил. 7'!J512+'Прил. 7'!J257</f>
        <v>6264.7</v>
      </c>
      <c r="J355" s="176">
        <f>'Прил. 7'!K512+'Прил. 7'!K257</f>
        <v>6831.3</v>
      </c>
    </row>
    <row r="356" spans="2:10" ht="27.75" customHeight="1">
      <c r="B356" s="180" t="s">
        <v>492</v>
      </c>
      <c r="C356" s="137" t="s">
        <v>319</v>
      </c>
      <c r="D356" s="137" t="s">
        <v>325</v>
      </c>
      <c r="E356" s="243" t="s">
        <v>493</v>
      </c>
      <c r="F356" s="137"/>
      <c r="G356" s="137"/>
      <c r="H356" s="176">
        <f>H357</f>
        <v>22250</v>
      </c>
      <c r="I356" s="176">
        <f>I357</f>
        <v>22250</v>
      </c>
      <c r="J356" s="176">
        <f>J357</f>
        <v>22250</v>
      </c>
    </row>
    <row r="357" spans="2:10" ht="15.75" customHeight="1">
      <c r="B357" s="190" t="s">
        <v>403</v>
      </c>
      <c r="C357" s="137" t="s">
        <v>319</v>
      </c>
      <c r="D357" s="137" t="s">
        <v>325</v>
      </c>
      <c r="E357" s="243" t="s">
        <v>493</v>
      </c>
      <c r="F357" s="137" t="s">
        <v>404</v>
      </c>
      <c r="G357" s="137"/>
      <c r="H357" s="176">
        <f>H358</f>
        <v>22250</v>
      </c>
      <c r="I357" s="176">
        <f>I358</f>
        <v>22250</v>
      </c>
      <c r="J357" s="176">
        <f>J358</f>
        <v>22250</v>
      </c>
    </row>
    <row r="358" spans="2:12" ht="12.75" customHeight="1">
      <c r="B358" s="190" t="s">
        <v>405</v>
      </c>
      <c r="C358" s="137" t="s">
        <v>319</v>
      </c>
      <c r="D358" s="137" t="s">
        <v>325</v>
      </c>
      <c r="E358" s="243" t="s">
        <v>493</v>
      </c>
      <c r="F358" s="137" t="s">
        <v>406</v>
      </c>
      <c r="G358" s="137"/>
      <c r="H358" s="176">
        <f>H360+H359</f>
        <v>22250</v>
      </c>
      <c r="I358" s="176">
        <f>I360+I359</f>
        <v>22250</v>
      </c>
      <c r="J358" s="176">
        <f>J360+J359</f>
        <v>22250</v>
      </c>
      <c r="L358" s="246"/>
    </row>
    <row r="359" spans="2:10" ht="14.25" customHeight="1">
      <c r="B359" s="187" t="s">
        <v>387</v>
      </c>
      <c r="C359" s="137" t="s">
        <v>319</v>
      </c>
      <c r="D359" s="137" t="s">
        <v>325</v>
      </c>
      <c r="E359" s="243" t="s">
        <v>493</v>
      </c>
      <c r="F359" s="137" t="s">
        <v>406</v>
      </c>
      <c r="G359" s="137" t="s">
        <v>411</v>
      </c>
      <c r="H359" s="176">
        <f>'Прил. 7'!I261</f>
        <v>250</v>
      </c>
      <c r="I359" s="176">
        <f>'Прил. 7'!J261</f>
        <v>250</v>
      </c>
      <c r="J359" s="176">
        <f>'Прил. 7'!K261</f>
        <v>250</v>
      </c>
    </row>
    <row r="360" spans="2:10" ht="14.25" customHeight="1">
      <c r="B360" s="187" t="s">
        <v>388</v>
      </c>
      <c r="C360" s="137" t="s">
        <v>319</v>
      </c>
      <c r="D360" s="137" t="s">
        <v>325</v>
      </c>
      <c r="E360" s="243" t="s">
        <v>494</v>
      </c>
      <c r="F360" s="137" t="s">
        <v>406</v>
      </c>
      <c r="G360" s="137" t="s">
        <v>449</v>
      </c>
      <c r="H360" s="176">
        <f>'Прил. 7'!I262</f>
        <v>22000</v>
      </c>
      <c r="I360" s="176">
        <f>'Прил. 7'!J262</f>
        <v>22000</v>
      </c>
      <c r="J360" s="176">
        <f>'Прил. 7'!K262</f>
        <v>22000</v>
      </c>
    </row>
    <row r="361" spans="2:10" ht="14.25" customHeight="1" hidden="1">
      <c r="B361" s="247" t="s">
        <v>475</v>
      </c>
      <c r="C361" s="137" t="s">
        <v>319</v>
      </c>
      <c r="D361" s="137" t="s">
        <v>325</v>
      </c>
      <c r="E361" s="248" t="s">
        <v>491</v>
      </c>
      <c r="F361" s="137" t="s">
        <v>476</v>
      </c>
      <c r="G361" s="137"/>
      <c r="H361" s="176">
        <f>H362</f>
        <v>808</v>
      </c>
      <c r="I361" s="176">
        <f>I362</f>
        <v>0</v>
      </c>
      <c r="J361" s="176">
        <f>J362</f>
        <v>0</v>
      </c>
    </row>
    <row r="362" spans="2:10" ht="14.25" customHeight="1" hidden="1">
      <c r="B362" s="247" t="s">
        <v>277</v>
      </c>
      <c r="C362" s="137" t="s">
        <v>319</v>
      </c>
      <c r="D362" s="137" t="s">
        <v>325</v>
      </c>
      <c r="E362" s="248" t="s">
        <v>491</v>
      </c>
      <c r="F362" s="137" t="s">
        <v>495</v>
      </c>
      <c r="G362" s="137"/>
      <c r="H362" s="176">
        <f>H363</f>
        <v>808</v>
      </c>
      <c r="I362" s="176">
        <f>I363</f>
        <v>0</v>
      </c>
      <c r="J362" s="176">
        <f>J363</f>
        <v>0</v>
      </c>
    </row>
    <row r="363" spans="2:10" ht="14.25" customHeight="1" hidden="1">
      <c r="B363" s="187" t="s">
        <v>387</v>
      </c>
      <c r="C363" s="137" t="s">
        <v>319</v>
      </c>
      <c r="D363" s="137" t="s">
        <v>325</v>
      </c>
      <c r="E363" s="248" t="s">
        <v>491</v>
      </c>
      <c r="F363" s="137" t="s">
        <v>495</v>
      </c>
      <c r="G363" s="137" t="s">
        <v>411</v>
      </c>
      <c r="H363" s="176">
        <f>'Прил. 7'!I520</f>
        <v>808</v>
      </c>
      <c r="I363" s="176">
        <f>'Прил. 7'!J520</f>
        <v>0</v>
      </c>
      <c r="J363" s="176">
        <f>'Прил. 7'!K520</f>
        <v>0</v>
      </c>
    </row>
    <row r="364" spans="2:10" ht="14.25" customHeight="1" hidden="1">
      <c r="B364" s="187"/>
      <c r="C364" s="137"/>
      <c r="D364" s="137"/>
      <c r="E364" s="243"/>
      <c r="F364" s="137"/>
      <c r="G364" s="137"/>
      <c r="H364" s="176"/>
      <c r="I364" s="176"/>
      <c r="J364" s="176"/>
    </row>
    <row r="365" spans="2:10" ht="25.5" customHeight="1">
      <c r="B365" s="189" t="s">
        <v>496</v>
      </c>
      <c r="C365" s="137" t="s">
        <v>319</v>
      </c>
      <c r="D365" s="137" t="s">
        <v>325</v>
      </c>
      <c r="E365" s="243" t="s">
        <v>497</v>
      </c>
      <c r="F365" s="137"/>
      <c r="G365" s="137"/>
      <c r="H365" s="176">
        <f>H366+H369</f>
        <v>200</v>
      </c>
      <c r="I365" s="176">
        <f>I366</f>
        <v>0</v>
      </c>
      <c r="J365" s="176">
        <f>J366</f>
        <v>0</v>
      </c>
    </row>
    <row r="366" spans="2:10" ht="15" customHeight="1">
      <c r="B366" s="190" t="s">
        <v>403</v>
      </c>
      <c r="C366" s="137" t="s">
        <v>319</v>
      </c>
      <c r="D366" s="137" t="s">
        <v>325</v>
      </c>
      <c r="E366" s="243" t="s">
        <v>497</v>
      </c>
      <c r="F366" s="137" t="s">
        <v>404</v>
      </c>
      <c r="G366" s="137"/>
      <c r="H366" s="176">
        <f>H367</f>
        <v>200</v>
      </c>
      <c r="I366" s="176">
        <f>I367</f>
        <v>0</v>
      </c>
      <c r="J366" s="176">
        <f>J367</f>
        <v>0</v>
      </c>
    </row>
    <row r="367" spans="2:10" ht="12.75" customHeight="1">
      <c r="B367" s="190" t="s">
        <v>405</v>
      </c>
      <c r="C367" s="137" t="s">
        <v>319</v>
      </c>
      <c r="D367" s="137" t="s">
        <v>325</v>
      </c>
      <c r="E367" s="243" t="s">
        <v>497</v>
      </c>
      <c r="F367" s="137" t="s">
        <v>406</v>
      </c>
      <c r="G367" s="137"/>
      <c r="H367" s="176">
        <f>H368</f>
        <v>200</v>
      </c>
      <c r="I367" s="176">
        <f>I368</f>
        <v>0</v>
      </c>
      <c r="J367" s="176">
        <f>J368</f>
        <v>0</v>
      </c>
    </row>
    <row r="368" spans="2:10" ht="12.75" customHeight="1">
      <c r="B368" s="187" t="s">
        <v>387</v>
      </c>
      <c r="C368" s="137" t="s">
        <v>319</v>
      </c>
      <c r="D368" s="137" t="s">
        <v>325</v>
      </c>
      <c r="E368" s="243" t="s">
        <v>497</v>
      </c>
      <c r="F368" s="137" t="s">
        <v>406</v>
      </c>
      <c r="G368" s="137" t="s">
        <v>411</v>
      </c>
      <c r="H368" s="176">
        <f>'Прил. 7'!I266</f>
        <v>200</v>
      </c>
      <c r="I368" s="176">
        <f>'Прил. 7'!J266</f>
        <v>0</v>
      </c>
      <c r="J368" s="176">
        <f>'Прил. 7'!K266</f>
        <v>0</v>
      </c>
    </row>
    <row r="369" spans="2:10" ht="12.75" customHeight="1" hidden="1">
      <c r="B369" s="247" t="s">
        <v>475</v>
      </c>
      <c r="C369" s="137" t="s">
        <v>319</v>
      </c>
      <c r="D369" s="137" t="s">
        <v>325</v>
      </c>
      <c r="E369" s="248" t="s">
        <v>491</v>
      </c>
      <c r="F369" s="137" t="s">
        <v>476</v>
      </c>
      <c r="G369" s="137"/>
      <c r="H369" s="176">
        <f>H370</f>
        <v>0</v>
      </c>
      <c r="I369" s="176">
        <f>I370</f>
        <v>0</v>
      </c>
      <c r="J369" s="176">
        <f>J370</f>
        <v>0</v>
      </c>
    </row>
    <row r="370" spans="2:10" ht="12.75" customHeight="1" hidden="1">
      <c r="B370" s="247" t="s">
        <v>277</v>
      </c>
      <c r="C370" s="137" t="s">
        <v>319</v>
      </c>
      <c r="D370" s="137" t="s">
        <v>325</v>
      </c>
      <c r="E370" s="248" t="s">
        <v>491</v>
      </c>
      <c r="F370" s="137" t="s">
        <v>495</v>
      </c>
      <c r="G370" s="137"/>
      <c r="H370" s="176">
        <f>H371</f>
        <v>0</v>
      </c>
      <c r="I370" s="176">
        <f>I371</f>
        <v>0</v>
      </c>
      <c r="J370" s="176">
        <f>J371</f>
        <v>0</v>
      </c>
    </row>
    <row r="371" spans="2:10" ht="12.75" customHeight="1" hidden="1">
      <c r="B371" s="187" t="s">
        <v>387</v>
      </c>
      <c r="C371" s="137" t="s">
        <v>319</v>
      </c>
      <c r="D371" s="137" t="s">
        <v>325</v>
      </c>
      <c r="E371" s="248" t="s">
        <v>491</v>
      </c>
      <c r="F371" s="137" t="s">
        <v>495</v>
      </c>
      <c r="G371" s="137" t="s">
        <v>411</v>
      </c>
      <c r="H371" s="176">
        <f>'Прил. 7'!I524</f>
        <v>0</v>
      </c>
      <c r="I371" s="176"/>
      <c r="J371" s="176"/>
    </row>
    <row r="372" spans="2:10" ht="14.25" customHeight="1">
      <c r="B372" s="214" t="s">
        <v>498</v>
      </c>
      <c r="C372" s="137" t="s">
        <v>319</v>
      </c>
      <c r="D372" s="137" t="s">
        <v>325</v>
      </c>
      <c r="E372" s="243" t="s">
        <v>499</v>
      </c>
      <c r="F372" s="137"/>
      <c r="G372" s="137"/>
      <c r="H372" s="176">
        <f>H376+H373</f>
        <v>2000</v>
      </c>
      <c r="I372" s="176">
        <f>I376+I373</f>
        <v>2000</v>
      </c>
      <c r="J372" s="176">
        <f>J376+J373</f>
        <v>2000</v>
      </c>
    </row>
    <row r="373" spans="2:10" ht="14.25" customHeight="1" hidden="1">
      <c r="B373" s="190" t="s">
        <v>403</v>
      </c>
      <c r="C373" s="137" t="s">
        <v>319</v>
      </c>
      <c r="D373" s="137" t="s">
        <v>325</v>
      </c>
      <c r="E373" s="243" t="s">
        <v>499</v>
      </c>
      <c r="F373" s="137" t="s">
        <v>404</v>
      </c>
      <c r="G373" s="137"/>
      <c r="H373" s="176">
        <f>'Прил. 7'!I668</f>
        <v>0</v>
      </c>
      <c r="I373" s="176">
        <f>'Прил. 7'!J668</f>
        <v>0</v>
      </c>
      <c r="J373" s="176">
        <f>'Прил. 7'!K668</f>
        <v>0</v>
      </c>
    </row>
    <row r="374" spans="2:10" ht="14.25" customHeight="1" hidden="1">
      <c r="B374" s="190" t="s">
        <v>405</v>
      </c>
      <c r="C374" s="137" t="s">
        <v>319</v>
      </c>
      <c r="D374" s="137" t="s">
        <v>325</v>
      </c>
      <c r="E374" s="243" t="s">
        <v>499</v>
      </c>
      <c r="F374" s="137" t="s">
        <v>406</v>
      </c>
      <c r="G374" s="137"/>
      <c r="H374" s="176">
        <f>'Прил. 7'!I669</f>
        <v>0</v>
      </c>
      <c r="I374" s="176">
        <f>'Прил. 7'!J669</f>
        <v>0</v>
      </c>
      <c r="J374" s="176">
        <f>'Прил. 7'!K669</f>
        <v>0</v>
      </c>
    </row>
    <row r="375" spans="2:10" ht="14.25" customHeight="1" hidden="1">
      <c r="B375" s="187" t="s">
        <v>387</v>
      </c>
      <c r="C375" s="137" t="s">
        <v>319</v>
      </c>
      <c r="D375" s="137" t="s">
        <v>325</v>
      </c>
      <c r="E375" s="243" t="s">
        <v>499</v>
      </c>
      <c r="F375" s="137" t="s">
        <v>406</v>
      </c>
      <c r="G375" s="137" t="s">
        <v>411</v>
      </c>
      <c r="H375" s="176">
        <f>'Прил. 7'!I670</f>
        <v>0</v>
      </c>
      <c r="I375" s="176"/>
      <c r="J375" s="176"/>
    </row>
    <row r="376" spans="2:10" ht="12.75" customHeight="1">
      <c r="B376" s="189" t="s">
        <v>475</v>
      </c>
      <c r="C376" s="137" t="s">
        <v>319</v>
      </c>
      <c r="D376" s="137" t="s">
        <v>325</v>
      </c>
      <c r="E376" s="243" t="s">
        <v>499</v>
      </c>
      <c r="F376" s="137" t="s">
        <v>476</v>
      </c>
      <c r="G376" s="137"/>
      <c r="H376" s="176">
        <f>H377</f>
        <v>2000</v>
      </c>
      <c r="I376" s="176">
        <f>I377</f>
        <v>2000</v>
      </c>
      <c r="J376" s="176">
        <f>J377</f>
        <v>2000</v>
      </c>
    </row>
    <row r="377" spans="2:10" ht="15" customHeight="1">
      <c r="B377" s="189" t="s">
        <v>277</v>
      </c>
      <c r="C377" s="137" t="s">
        <v>319</v>
      </c>
      <c r="D377" s="137" t="s">
        <v>325</v>
      </c>
      <c r="E377" s="243" t="s">
        <v>499</v>
      </c>
      <c r="F377" s="137" t="s">
        <v>495</v>
      </c>
      <c r="G377" s="137"/>
      <c r="H377" s="176">
        <f>H378</f>
        <v>2000</v>
      </c>
      <c r="I377" s="176">
        <f>I378</f>
        <v>2000</v>
      </c>
      <c r="J377" s="176">
        <f>J378</f>
        <v>2000</v>
      </c>
    </row>
    <row r="378" spans="2:10" ht="12.75" customHeight="1">
      <c r="B378" s="187" t="s">
        <v>387</v>
      </c>
      <c r="C378" s="137" t="s">
        <v>319</v>
      </c>
      <c r="D378" s="137" t="s">
        <v>325</v>
      </c>
      <c r="E378" s="243" t="s">
        <v>499</v>
      </c>
      <c r="F378" s="137" t="s">
        <v>495</v>
      </c>
      <c r="G378" s="137" t="s">
        <v>411</v>
      </c>
      <c r="H378" s="176">
        <f>'Прил. 7'!I528</f>
        <v>2000</v>
      </c>
      <c r="I378" s="176">
        <f>'Прил. 7'!J528</f>
        <v>2000</v>
      </c>
      <c r="J378" s="176">
        <f>'Прил. 7'!K528</f>
        <v>2000</v>
      </c>
    </row>
    <row r="379" spans="2:10" ht="27.75" customHeight="1">
      <c r="B379" s="189" t="s">
        <v>500</v>
      </c>
      <c r="C379" s="137" t="s">
        <v>319</v>
      </c>
      <c r="D379" s="137" t="s">
        <v>325</v>
      </c>
      <c r="E379" s="243" t="s">
        <v>501</v>
      </c>
      <c r="F379" s="137"/>
      <c r="G379" s="137"/>
      <c r="H379" s="176">
        <f>H380</f>
        <v>0</v>
      </c>
      <c r="I379" s="176">
        <f>I380</f>
        <v>2992.3</v>
      </c>
      <c r="J379" s="176">
        <f>J380</f>
        <v>2992.3</v>
      </c>
    </row>
    <row r="380" spans="2:10" ht="14.25" customHeight="1">
      <c r="B380" s="190" t="s">
        <v>403</v>
      </c>
      <c r="C380" s="137" t="s">
        <v>319</v>
      </c>
      <c r="D380" s="137" t="s">
        <v>325</v>
      </c>
      <c r="E380" s="243" t="s">
        <v>501</v>
      </c>
      <c r="F380" s="137" t="s">
        <v>404</v>
      </c>
      <c r="G380" s="137"/>
      <c r="H380" s="176">
        <f>H381</f>
        <v>0</v>
      </c>
      <c r="I380" s="176">
        <f>I381</f>
        <v>2992.3</v>
      </c>
      <c r="J380" s="176">
        <f>J381</f>
        <v>2992.3</v>
      </c>
    </row>
    <row r="381" spans="2:10" ht="14.25" customHeight="1">
      <c r="B381" s="190" t="s">
        <v>405</v>
      </c>
      <c r="C381" s="137" t="s">
        <v>319</v>
      </c>
      <c r="D381" s="137" t="s">
        <v>325</v>
      </c>
      <c r="E381" s="243" t="s">
        <v>501</v>
      </c>
      <c r="F381" s="137" t="s">
        <v>406</v>
      </c>
      <c r="G381" s="137"/>
      <c r="H381" s="176">
        <f>H382</f>
        <v>0</v>
      </c>
      <c r="I381" s="176">
        <f>I382</f>
        <v>2992.3</v>
      </c>
      <c r="J381" s="176">
        <f>J382</f>
        <v>2992.3</v>
      </c>
    </row>
    <row r="382" spans="2:10" ht="14.25" customHeight="1">
      <c r="B382" s="187" t="s">
        <v>387</v>
      </c>
      <c r="C382" s="137" t="s">
        <v>319</v>
      </c>
      <c r="D382" s="137" t="s">
        <v>325</v>
      </c>
      <c r="E382" s="243" t="s">
        <v>501</v>
      </c>
      <c r="F382" s="137" t="s">
        <v>406</v>
      </c>
      <c r="G382" s="137" t="s">
        <v>411</v>
      </c>
      <c r="H382" s="176">
        <f>'Прил. 7'!I274</f>
        <v>0</v>
      </c>
      <c r="I382" s="176">
        <f>'Прил. 7'!J274+'Прил. 7'!J62</f>
        <v>2992.3</v>
      </c>
      <c r="J382" s="176">
        <f>'Прил. 7'!K274+'Прил. 7'!K62</f>
        <v>2992.3</v>
      </c>
    </row>
    <row r="383" spans="2:10" ht="28.5">
      <c r="B383" s="189" t="s">
        <v>502</v>
      </c>
      <c r="C383" s="137" t="s">
        <v>319</v>
      </c>
      <c r="D383" s="137" t="s">
        <v>325</v>
      </c>
      <c r="E383" s="243" t="s">
        <v>503</v>
      </c>
      <c r="F383" s="137"/>
      <c r="G383" s="137"/>
      <c r="H383" s="176">
        <f>H384</f>
        <v>2932.2</v>
      </c>
      <c r="I383" s="176">
        <f>I384</f>
        <v>2992.3</v>
      </c>
      <c r="J383" s="176">
        <f>J384</f>
        <v>2992.3</v>
      </c>
    </row>
    <row r="384" spans="2:10" ht="14.25">
      <c r="B384" s="190" t="s">
        <v>403</v>
      </c>
      <c r="C384" s="137" t="s">
        <v>319</v>
      </c>
      <c r="D384" s="137" t="s">
        <v>325</v>
      </c>
      <c r="E384" s="243" t="s">
        <v>503</v>
      </c>
      <c r="F384" s="137" t="s">
        <v>404</v>
      </c>
      <c r="G384" s="137"/>
      <c r="H384" s="176">
        <f>H385</f>
        <v>2932.2</v>
      </c>
      <c r="I384" s="176">
        <f>I385</f>
        <v>2992.3</v>
      </c>
      <c r="J384" s="176">
        <f>J385</f>
        <v>2992.3</v>
      </c>
    </row>
    <row r="385" spans="2:10" ht="14.25">
      <c r="B385" s="190" t="s">
        <v>405</v>
      </c>
      <c r="C385" s="137" t="s">
        <v>319</v>
      </c>
      <c r="D385" s="137" t="s">
        <v>325</v>
      </c>
      <c r="E385" s="243" t="s">
        <v>503</v>
      </c>
      <c r="F385" s="137" t="s">
        <v>406</v>
      </c>
      <c r="G385" s="137"/>
      <c r="H385" s="176">
        <f>H386</f>
        <v>2932.2</v>
      </c>
      <c r="I385" s="176">
        <f>I386</f>
        <v>2992.3</v>
      </c>
      <c r="J385" s="176">
        <f>J386</f>
        <v>2992.3</v>
      </c>
    </row>
    <row r="386" spans="2:10" ht="12.75" customHeight="1">
      <c r="B386" s="187" t="s">
        <v>387</v>
      </c>
      <c r="C386" s="137" t="s">
        <v>319</v>
      </c>
      <c r="D386" s="137" t="s">
        <v>325</v>
      </c>
      <c r="E386" s="243" t="s">
        <v>503</v>
      </c>
      <c r="F386" s="137" t="s">
        <v>406</v>
      </c>
      <c r="G386" s="137" t="s">
        <v>411</v>
      </c>
      <c r="H386" s="176">
        <f>'Прил. 7'!I62</f>
        <v>2932.2</v>
      </c>
      <c r="I386" s="176">
        <f>'Прил. 7'!J62</f>
        <v>2992.3</v>
      </c>
      <c r="J386" s="176">
        <f>'Прил. 7'!K62</f>
        <v>2992.3</v>
      </c>
    </row>
    <row r="387" spans="2:10" ht="12.75" customHeight="1" hidden="1">
      <c r="B387" s="190"/>
      <c r="C387" s="137"/>
      <c r="D387" s="137"/>
      <c r="E387" s="183"/>
      <c r="F387" s="137"/>
      <c r="G387" s="137"/>
      <c r="H387" s="176"/>
      <c r="I387" s="176"/>
      <c r="J387" s="176"/>
    </row>
    <row r="388" spans="2:10" ht="14.25" customHeight="1" hidden="1">
      <c r="B388" s="187"/>
      <c r="C388" s="137"/>
      <c r="D388" s="137"/>
      <c r="E388" s="183"/>
      <c r="F388" s="137"/>
      <c r="G388" s="137"/>
      <c r="H388" s="176"/>
      <c r="I388" s="176"/>
      <c r="J388" s="176"/>
    </row>
    <row r="389" spans="2:10" ht="12.75" customHeight="1">
      <c r="B389" s="177" t="s">
        <v>326</v>
      </c>
      <c r="C389" s="135" t="s">
        <v>327</v>
      </c>
      <c r="D389" s="135"/>
      <c r="E389" s="135"/>
      <c r="F389" s="135"/>
      <c r="G389" s="135"/>
      <c r="H389" s="175">
        <f>H418+H466+H533+H393</f>
        <v>36625.4</v>
      </c>
      <c r="I389" s="175">
        <f>I418+I466+I533+I393</f>
        <v>7284.5</v>
      </c>
      <c r="J389" s="175">
        <f>J418+J466+J533+J393</f>
        <v>2513.4</v>
      </c>
    </row>
    <row r="390" spans="2:10" ht="12.75" customHeight="1">
      <c r="B390" s="177" t="s">
        <v>387</v>
      </c>
      <c r="C390" s="135"/>
      <c r="D390" s="135"/>
      <c r="E390" s="135"/>
      <c r="F390" s="135"/>
      <c r="G390" s="135" t="s">
        <v>411</v>
      </c>
      <c r="H390" s="175">
        <f>H427+H431+H438+H442+H520+H538+H541+H544+H434+H456+H500+H515+H511+H493+H496+H419+H465+H446+H532+H408+H415+H402+H398+H527+H472+H478+H506+H524+H450+H484</f>
        <v>16755.2</v>
      </c>
      <c r="I390" s="175">
        <f>I427+I431+I438+I442+I520+I538+I541+I544+I434+I456+I500+I515+I511+I493+I496+I419+I465+I446+I532+I408+I415+I402+I398+I527+I472+I478+I506+I524+I450</f>
        <v>2339</v>
      </c>
      <c r="J390" s="175">
        <f>J427+J431+J438+J442+J520+J538+J541+J544+J434+J456+J500+J515+J511+J493+J496+J419+J465+J446+J532+J408+J415+J402+J398+J527+J472+J478+J506+J524+J450</f>
        <v>2513.4</v>
      </c>
    </row>
    <row r="391" spans="2:10" ht="12.75" customHeight="1">
      <c r="B391" s="177" t="s">
        <v>388</v>
      </c>
      <c r="C391" s="135"/>
      <c r="D391" s="135"/>
      <c r="E391" s="135"/>
      <c r="F391" s="135"/>
      <c r="G391" s="135" t="s">
        <v>449</v>
      </c>
      <c r="H391" s="175">
        <f>H460+H501+H489+H548+H409+H416+H473+H479+H451</f>
        <v>18928.5</v>
      </c>
      <c r="I391" s="175">
        <f>I460+I501+I489+I548+I409+I416+I473+I479+I451</f>
        <v>3002</v>
      </c>
      <c r="J391" s="175">
        <f>J460+J501+J489+J548+J409+J416+J473+J479+J451</f>
        <v>0</v>
      </c>
    </row>
    <row r="392" spans="2:10" ht="12.75" customHeight="1">
      <c r="B392" s="174" t="s">
        <v>389</v>
      </c>
      <c r="C392" s="135"/>
      <c r="D392" s="135"/>
      <c r="E392" s="135"/>
      <c r="F392" s="135"/>
      <c r="G392" s="135" t="s">
        <v>421</v>
      </c>
      <c r="H392" s="175">
        <f>H410+H417+H474+H480</f>
        <v>941.7</v>
      </c>
      <c r="I392" s="175">
        <f>I410+I417+I474+I480</f>
        <v>1943.5</v>
      </c>
      <c r="J392" s="175">
        <f>J410+J417+J474+J480</f>
        <v>0</v>
      </c>
    </row>
    <row r="393" spans="2:10" ht="12.75" customHeight="1">
      <c r="B393" s="233" t="s">
        <v>328</v>
      </c>
      <c r="C393" s="179" t="s">
        <v>327</v>
      </c>
      <c r="D393" s="179" t="s">
        <v>329</v>
      </c>
      <c r="E393" s="185"/>
      <c r="F393" s="132"/>
      <c r="G393" s="135"/>
      <c r="H393" s="138">
        <f>H394+H403</f>
        <v>175</v>
      </c>
      <c r="I393" s="138">
        <f>I394+I403</f>
        <v>4945.5</v>
      </c>
      <c r="J393" s="138">
        <f>J394+J403</f>
        <v>0</v>
      </c>
    </row>
    <row r="394" spans="2:10" ht="12.75" customHeight="1">
      <c r="B394" s="187" t="s">
        <v>391</v>
      </c>
      <c r="C394" s="137" t="s">
        <v>327</v>
      </c>
      <c r="D394" s="137" t="s">
        <v>329</v>
      </c>
      <c r="E394" s="185" t="s">
        <v>392</v>
      </c>
      <c r="F394" s="132"/>
      <c r="G394" s="135"/>
      <c r="H394" s="138">
        <f>H399+'Прил. 7'!I673</f>
        <v>175</v>
      </c>
      <c r="I394" s="138">
        <f>I399</f>
        <v>0</v>
      </c>
      <c r="J394" s="138">
        <f>J399</f>
        <v>0</v>
      </c>
    </row>
    <row r="395" spans="2:10" ht="27.75" customHeight="1" hidden="1">
      <c r="B395" s="182" t="s">
        <v>504</v>
      </c>
      <c r="C395" s="137" t="s">
        <v>327</v>
      </c>
      <c r="D395" s="137" t="s">
        <v>329</v>
      </c>
      <c r="E395" s="185" t="s">
        <v>505</v>
      </c>
      <c r="F395" s="132"/>
      <c r="G395" s="135"/>
      <c r="H395" s="138">
        <f>'Прил. 7'!I674</f>
        <v>85</v>
      </c>
      <c r="I395" s="138">
        <f>'Прил. 7'!J674</f>
        <v>0</v>
      </c>
      <c r="J395" s="138">
        <f>'Прил. 7'!K674</f>
        <v>0</v>
      </c>
    </row>
    <row r="396" spans="2:10" ht="12.75" customHeight="1" hidden="1">
      <c r="B396" s="180" t="s">
        <v>403</v>
      </c>
      <c r="C396" s="137" t="s">
        <v>327</v>
      </c>
      <c r="D396" s="137" t="s">
        <v>329</v>
      </c>
      <c r="E396" s="185" t="s">
        <v>505</v>
      </c>
      <c r="F396" s="130">
        <v>200</v>
      </c>
      <c r="G396" s="135"/>
      <c r="H396" s="138">
        <f>'Прил. 7'!I675</f>
        <v>85</v>
      </c>
      <c r="I396" s="138">
        <f>'Прил. 7'!J675</f>
        <v>0</v>
      </c>
      <c r="J396" s="138">
        <f>'Прил. 7'!K675</f>
        <v>0</v>
      </c>
    </row>
    <row r="397" spans="2:10" ht="12.75" customHeight="1" hidden="1">
      <c r="B397" s="180" t="s">
        <v>405</v>
      </c>
      <c r="C397" s="137" t="s">
        <v>327</v>
      </c>
      <c r="D397" s="137" t="s">
        <v>329</v>
      </c>
      <c r="E397" s="185" t="s">
        <v>505</v>
      </c>
      <c r="F397" s="130">
        <v>240</v>
      </c>
      <c r="G397" s="135"/>
      <c r="H397" s="138">
        <f>'Прил. 7'!I676</f>
        <v>85</v>
      </c>
      <c r="I397" s="138">
        <f>'Прил. 7'!J676</f>
        <v>0</v>
      </c>
      <c r="J397" s="138">
        <f>'Прил. 7'!K676</f>
        <v>0</v>
      </c>
    </row>
    <row r="398" spans="2:10" ht="12.75" customHeight="1" hidden="1">
      <c r="B398" s="180" t="s">
        <v>387</v>
      </c>
      <c r="C398" s="137" t="s">
        <v>327</v>
      </c>
      <c r="D398" s="137" t="s">
        <v>329</v>
      </c>
      <c r="E398" s="185" t="s">
        <v>505</v>
      </c>
      <c r="F398" s="130">
        <v>240</v>
      </c>
      <c r="G398" s="137" t="s">
        <v>411</v>
      </c>
      <c r="H398" s="138">
        <f>'Прил. 7'!I677</f>
        <v>85</v>
      </c>
      <c r="I398" s="138"/>
      <c r="J398" s="138"/>
    </row>
    <row r="399" spans="2:10" ht="41.25" customHeight="1">
      <c r="B399" s="180" t="s">
        <v>506</v>
      </c>
      <c r="C399" s="137" t="s">
        <v>327</v>
      </c>
      <c r="D399" s="137" t="s">
        <v>329</v>
      </c>
      <c r="E399" s="185" t="s">
        <v>507</v>
      </c>
      <c r="F399" s="132"/>
      <c r="G399" s="135"/>
      <c r="H399" s="138">
        <f>H400</f>
        <v>90</v>
      </c>
      <c r="I399" s="138">
        <f>I400</f>
        <v>0</v>
      </c>
      <c r="J399" s="138">
        <f>J400</f>
        <v>0</v>
      </c>
    </row>
    <row r="400" spans="2:10" ht="12.75" customHeight="1">
      <c r="B400" s="190" t="s">
        <v>403</v>
      </c>
      <c r="C400" s="137" t="s">
        <v>327</v>
      </c>
      <c r="D400" s="137" t="s">
        <v>329</v>
      </c>
      <c r="E400" s="185" t="s">
        <v>507</v>
      </c>
      <c r="F400" s="130">
        <v>200</v>
      </c>
      <c r="G400" s="135"/>
      <c r="H400" s="138">
        <f>H401</f>
        <v>90</v>
      </c>
      <c r="I400" s="138">
        <f>I401</f>
        <v>0</v>
      </c>
      <c r="J400" s="138">
        <f>J401</f>
        <v>0</v>
      </c>
    </row>
    <row r="401" spans="2:10" ht="12.75" customHeight="1">
      <c r="B401" s="190" t="s">
        <v>405</v>
      </c>
      <c r="C401" s="137" t="s">
        <v>327</v>
      </c>
      <c r="D401" s="137" t="s">
        <v>329</v>
      </c>
      <c r="E401" s="185" t="s">
        <v>507</v>
      </c>
      <c r="F401" s="130">
        <v>240</v>
      </c>
      <c r="G401" s="135"/>
      <c r="H401" s="138">
        <f>H402</f>
        <v>90</v>
      </c>
      <c r="I401" s="138">
        <f>I402</f>
        <v>0</v>
      </c>
      <c r="J401" s="138">
        <f>J402</f>
        <v>0</v>
      </c>
    </row>
    <row r="402" spans="2:10" ht="12.75" customHeight="1">
      <c r="B402" s="187" t="s">
        <v>387</v>
      </c>
      <c r="C402" s="137" t="s">
        <v>327</v>
      </c>
      <c r="D402" s="137" t="s">
        <v>329</v>
      </c>
      <c r="E402" s="185" t="s">
        <v>507</v>
      </c>
      <c r="F402" s="130">
        <v>240</v>
      </c>
      <c r="G402" s="137" t="s">
        <v>411</v>
      </c>
      <c r="H402" s="138">
        <f>'Прил. 7'!I69</f>
        <v>90</v>
      </c>
      <c r="I402" s="138">
        <f>'Прил. 7'!J69</f>
        <v>0</v>
      </c>
      <c r="J402" s="138">
        <f>'Прил. 7'!K69</f>
        <v>0</v>
      </c>
    </row>
    <row r="403" spans="2:10" ht="12.75" customHeight="1">
      <c r="B403" s="180" t="s">
        <v>391</v>
      </c>
      <c r="C403" s="137" t="s">
        <v>327</v>
      </c>
      <c r="D403" s="137" t="s">
        <v>329</v>
      </c>
      <c r="E403" s="249" t="s">
        <v>508</v>
      </c>
      <c r="F403" s="137"/>
      <c r="G403" s="137"/>
      <c r="H403" s="138">
        <f>H404+H411</f>
        <v>0</v>
      </c>
      <c r="I403" s="138">
        <f>I404+I411</f>
        <v>4945.5</v>
      </c>
      <c r="J403" s="138">
        <f>J404+J411</f>
        <v>0</v>
      </c>
    </row>
    <row r="404" spans="2:10" ht="28.5" customHeight="1">
      <c r="B404" s="180" t="s">
        <v>509</v>
      </c>
      <c r="C404" s="137" t="s">
        <v>327</v>
      </c>
      <c r="D404" s="137" t="s">
        <v>329</v>
      </c>
      <c r="E404" s="249" t="s">
        <v>510</v>
      </c>
      <c r="F404" s="137"/>
      <c r="G404" s="137"/>
      <c r="H404" s="138">
        <f>H405</f>
        <v>0</v>
      </c>
      <c r="I404" s="138">
        <f>I405</f>
        <v>1943.5</v>
      </c>
      <c r="J404" s="138">
        <f>J405</f>
        <v>0</v>
      </c>
    </row>
    <row r="405" spans="2:10" ht="12.75" customHeight="1">
      <c r="B405" s="250" t="s">
        <v>511</v>
      </c>
      <c r="C405" s="137" t="s">
        <v>327</v>
      </c>
      <c r="D405" s="137" t="s">
        <v>329</v>
      </c>
      <c r="E405" s="249" t="s">
        <v>510</v>
      </c>
      <c r="F405" s="251" t="s">
        <v>512</v>
      </c>
      <c r="G405" s="137"/>
      <c r="H405" s="138">
        <f>H406</f>
        <v>0</v>
      </c>
      <c r="I405" s="138">
        <f>I406</f>
        <v>1943.5</v>
      </c>
      <c r="J405" s="138">
        <f>J406</f>
        <v>0</v>
      </c>
    </row>
    <row r="406" spans="2:10" ht="12.75" customHeight="1">
      <c r="B406" s="252" t="s">
        <v>513</v>
      </c>
      <c r="C406" s="137" t="s">
        <v>327</v>
      </c>
      <c r="D406" s="137" t="s">
        <v>329</v>
      </c>
      <c r="E406" s="249" t="s">
        <v>510</v>
      </c>
      <c r="F406" s="253" t="s">
        <v>514</v>
      </c>
      <c r="G406" s="137"/>
      <c r="H406" s="138">
        <f>H407</f>
        <v>0</v>
      </c>
      <c r="I406" s="138">
        <f>I407</f>
        <v>1943.5</v>
      </c>
      <c r="J406" s="138">
        <f>J407</f>
        <v>0</v>
      </c>
    </row>
    <row r="407" spans="2:10" ht="26.25" customHeight="1">
      <c r="B407" s="252" t="s">
        <v>515</v>
      </c>
      <c r="C407" s="137" t="s">
        <v>327</v>
      </c>
      <c r="D407" s="137" t="s">
        <v>329</v>
      </c>
      <c r="E407" s="249" t="s">
        <v>510</v>
      </c>
      <c r="F407" s="253" t="s">
        <v>516</v>
      </c>
      <c r="G407" s="137"/>
      <c r="H407" s="138">
        <f>H408+H409+H410</f>
        <v>0</v>
      </c>
      <c r="I407" s="138">
        <f>I408+I409+I410</f>
        <v>1943.5</v>
      </c>
      <c r="J407" s="138">
        <f>J408+J409+J410</f>
        <v>0</v>
      </c>
    </row>
    <row r="408" spans="2:10" ht="12.75" customHeight="1" hidden="1">
      <c r="B408" s="180" t="s">
        <v>387</v>
      </c>
      <c r="C408" s="137" t="s">
        <v>327</v>
      </c>
      <c r="D408" s="137" t="s">
        <v>329</v>
      </c>
      <c r="E408" s="249" t="s">
        <v>510</v>
      </c>
      <c r="F408" s="137" t="s">
        <v>516</v>
      </c>
      <c r="G408" s="137" t="s">
        <v>517</v>
      </c>
      <c r="H408" s="138">
        <f>'Прил. 7'!I282</f>
        <v>0</v>
      </c>
      <c r="I408" s="138">
        <f>'Прил. 7'!J282</f>
        <v>0</v>
      </c>
      <c r="J408" s="138">
        <f>'Прил. 7'!K282</f>
        <v>0</v>
      </c>
    </row>
    <row r="409" spans="2:10" ht="12.75" customHeight="1" hidden="1">
      <c r="B409" s="180" t="s">
        <v>388</v>
      </c>
      <c r="C409" s="137" t="s">
        <v>327</v>
      </c>
      <c r="D409" s="137" t="s">
        <v>329</v>
      </c>
      <c r="E409" s="249" t="s">
        <v>510</v>
      </c>
      <c r="F409" s="137" t="s">
        <v>516</v>
      </c>
      <c r="G409" s="137" t="s">
        <v>449</v>
      </c>
      <c r="H409" s="138">
        <f>'Прил. 7'!I283</f>
        <v>0</v>
      </c>
      <c r="I409" s="138">
        <f>'Прил. 7'!J283</f>
        <v>0</v>
      </c>
      <c r="J409" s="138">
        <f>'Прил. 7'!K283</f>
        <v>0</v>
      </c>
    </row>
    <row r="410" spans="2:10" ht="12.75" customHeight="1">
      <c r="B410" s="180" t="s">
        <v>389</v>
      </c>
      <c r="C410" s="137" t="s">
        <v>327</v>
      </c>
      <c r="D410" s="137" t="s">
        <v>329</v>
      </c>
      <c r="E410" s="249" t="s">
        <v>510</v>
      </c>
      <c r="F410" s="137" t="s">
        <v>516</v>
      </c>
      <c r="G410" s="137" t="s">
        <v>421</v>
      </c>
      <c r="H410" s="138">
        <f>'Прил. 7'!I284</f>
        <v>0</v>
      </c>
      <c r="I410" s="138">
        <f>'Прил. 7'!J284</f>
        <v>1943.5</v>
      </c>
      <c r="J410" s="138">
        <f>'Прил. 7'!K284</f>
        <v>0</v>
      </c>
    </row>
    <row r="411" spans="2:10" ht="28.5" customHeight="1">
      <c r="B411" s="180" t="s">
        <v>518</v>
      </c>
      <c r="C411" s="137" t="s">
        <v>327</v>
      </c>
      <c r="D411" s="137" t="s">
        <v>329</v>
      </c>
      <c r="E411" s="249" t="s">
        <v>519</v>
      </c>
      <c r="F411" s="137"/>
      <c r="G411" s="137"/>
      <c r="H411" s="138">
        <f>H412</f>
        <v>0</v>
      </c>
      <c r="I411" s="138">
        <f>I412</f>
        <v>3002</v>
      </c>
      <c r="J411" s="138">
        <f>J412</f>
        <v>0</v>
      </c>
    </row>
    <row r="412" spans="2:10" ht="12.75" customHeight="1">
      <c r="B412" s="250" t="s">
        <v>511</v>
      </c>
      <c r="C412" s="137" t="s">
        <v>327</v>
      </c>
      <c r="D412" s="137" t="s">
        <v>329</v>
      </c>
      <c r="E412" s="249" t="s">
        <v>519</v>
      </c>
      <c r="F412" s="251" t="s">
        <v>512</v>
      </c>
      <c r="G412" s="137"/>
      <c r="H412" s="138">
        <f>H413</f>
        <v>0</v>
      </c>
      <c r="I412" s="138">
        <f>I413</f>
        <v>3002</v>
      </c>
      <c r="J412" s="138">
        <f>J413</f>
        <v>0</v>
      </c>
    </row>
    <row r="413" spans="2:10" ht="12.75" customHeight="1">
      <c r="B413" s="252" t="s">
        <v>513</v>
      </c>
      <c r="C413" s="137" t="s">
        <v>327</v>
      </c>
      <c r="D413" s="137" t="s">
        <v>329</v>
      </c>
      <c r="E413" s="249" t="s">
        <v>519</v>
      </c>
      <c r="F413" s="253" t="s">
        <v>514</v>
      </c>
      <c r="G413" s="137"/>
      <c r="H413" s="138">
        <f>H414</f>
        <v>0</v>
      </c>
      <c r="I413" s="138">
        <f>I414</f>
        <v>3002</v>
      </c>
      <c r="J413" s="138">
        <f>J414</f>
        <v>0</v>
      </c>
    </row>
    <row r="414" spans="2:10" ht="26.25" customHeight="1">
      <c r="B414" s="252" t="s">
        <v>515</v>
      </c>
      <c r="C414" s="137" t="s">
        <v>327</v>
      </c>
      <c r="D414" s="137" t="s">
        <v>329</v>
      </c>
      <c r="E414" s="249" t="s">
        <v>519</v>
      </c>
      <c r="F414" s="253" t="s">
        <v>516</v>
      </c>
      <c r="G414" s="137"/>
      <c r="H414" s="138">
        <f>H415+H416+H417</f>
        <v>0</v>
      </c>
      <c r="I414" s="138">
        <f>I415+I416+I417</f>
        <v>3002</v>
      </c>
      <c r="J414" s="138">
        <f>J415+J416+J417</f>
        <v>0</v>
      </c>
    </row>
    <row r="415" spans="2:10" ht="12.75" customHeight="1" hidden="1">
      <c r="B415" s="180" t="s">
        <v>387</v>
      </c>
      <c r="C415" s="137" t="s">
        <v>327</v>
      </c>
      <c r="D415" s="137" t="s">
        <v>329</v>
      </c>
      <c r="E415" s="249" t="s">
        <v>519</v>
      </c>
      <c r="F415" s="137" t="s">
        <v>516</v>
      </c>
      <c r="G415" s="137" t="s">
        <v>517</v>
      </c>
      <c r="H415" s="138">
        <f>'Прил. 7'!I289</f>
        <v>0</v>
      </c>
      <c r="I415" s="138">
        <f>'Прил. 7'!J289</f>
        <v>0</v>
      </c>
      <c r="J415" s="138">
        <f>'Прил. 7'!K289</f>
        <v>0</v>
      </c>
    </row>
    <row r="416" spans="2:10" ht="12.75" customHeight="1">
      <c r="B416" s="180" t="s">
        <v>388</v>
      </c>
      <c r="C416" s="137" t="s">
        <v>327</v>
      </c>
      <c r="D416" s="137" t="s">
        <v>329</v>
      </c>
      <c r="E416" s="249" t="s">
        <v>519</v>
      </c>
      <c r="F416" s="137" t="s">
        <v>516</v>
      </c>
      <c r="G416" s="137" t="s">
        <v>449</v>
      </c>
      <c r="H416" s="138">
        <f>'Прил. 7'!I290</f>
        <v>0</v>
      </c>
      <c r="I416" s="138">
        <f>'Прил. 7'!J290</f>
        <v>3002</v>
      </c>
      <c r="J416" s="138">
        <f>'Прил. 7'!K290</f>
        <v>0</v>
      </c>
    </row>
    <row r="417" spans="2:10" ht="12.75" customHeight="1" hidden="1">
      <c r="B417" s="180" t="s">
        <v>389</v>
      </c>
      <c r="C417" s="137" t="s">
        <v>327</v>
      </c>
      <c r="D417" s="137" t="s">
        <v>329</v>
      </c>
      <c r="E417" s="249" t="s">
        <v>519</v>
      </c>
      <c r="F417" s="137" t="s">
        <v>516</v>
      </c>
      <c r="G417" s="137" t="s">
        <v>421</v>
      </c>
      <c r="H417" s="138">
        <f>'Прил. 7'!I291</f>
        <v>0</v>
      </c>
      <c r="I417" s="138">
        <f>'Прил. 7'!J291</f>
        <v>0</v>
      </c>
      <c r="J417" s="138">
        <f>'Прил. 7'!K291</f>
        <v>0</v>
      </c>
    </row>
    <row r="418" spans="2:10" ht="12.75" customHeight="1">
      <c r="B418" s="254" t="s">
        <v>330</v>
      </c>
      <c r="C418" s="179" t="s">
        <v>327</v>
      </c>
      <c r="D418" s="179" t="s">
        <v>331</v>
      </c>
      <c r="E418" s="137"/>
      <c r="F418" s="137"/>
      <c r="G418" s="137"/>
      <c r="H418" s="176">
        <f>H423+H457+H452+H420+H461</f>
        <v>26097</v>
      </c>
      <c r="I418" s="176">
        <f>I423+I457+I452+I420+I461</f>
        <v>25.6</v>
      </c>
      <c r="J418" s="176">
        <f>J423+J457+J452+J420+J461</f>
        <v>0</v>
      </c>
    </row>
    <row r="419" spans="2:10" ht="12.75" customHeight="1" hidden="1">
      <c r="B419" s="255" t="s">
        <v>391</v>
      </c>
      <c r="C419" s="137" t="s">
        <v>327</v>
      </c>
      <c r="D419" s="137" t="s">
        <v>331</v>
      </c>
      <c r="E419" s="137" t="s">
        <v>392</v>
      </c>
      <c r="F419" s="137"/>
      <c r="G419" s="137"/>
      <c r="H419" s="176">
        <f>H420</f>
        <v>1800</v>
      </c>
      <c r="I419" s="176">
        <f>I420</f>
        <v>0</v>
      </c>
      <c r="J419" s="176">
        <f>J420</f>
        <v>0</v>
      </c>
    </row>
    <row r="420" spans="2:10" ht="12.75" customHeight="1" hidden="1">
      <c r="B420" s="225" t="s">
        <v>407</v>
      </c>
      <c r="C420" s="137" t="s">
        <v>327</v>
      </c>
      <c r="D420" s="137" t="s">
        <v>331</v>
      </c>
      <c r="E420" s="137" t="s">
        <v>520</v>
      </c>
      <c r="F420" s="137" t="s">
        <v>408</v>
      </c>
      <c r="G420" s="137"/>
      <c r="H420" s="176">
        <f>H421</f>
        <v>1800</v>
      </c>
      <c r="I420" s="176">
        <f>I421</f>
        <v>0</v>
      </c>
      <c r="J420" s="176">
        <f>J421</f>
        <v>0</v>
      </c>
    </row>
    <row r="421" spans="2:10" ht="53.25" customHeight="1" hidden="1">
      <c r="B421" s="214" t="s">
        <v>521</v>
      </c>
      <c r="C421" s="137" t="s">
        <v>327</v>
      </c>
      <c r="D421" s="137" t="s">
        <v>331</v>
      </c>
      <c r="E421" s="137" t="s">
        <v>520</v>
      </c>
      <c r="F421" s="137" t="s">
        <v>522</v>
      </c>
      <c r="G421" s="137"/>
      <c r="H421" s="176">
        <f>H422</f>
        <v>1800</v>
      </c>
      <c r="I421" s="176">
        <f>I422</f>
        <v>0</v>
      </c>
      <c r="J421" s="176">
        <f>J422</f>
        <v>0</v>
      </c>
    </row>
    <row r="422" spans="2:10" ht="12.75" customHeight="1" hidden="1">
      <c r="B422" s="187" t="s">
        <v>387</v>
      </c>
      <c r="C422" s="137" t="s">
        <v>327</v>
      </c>
      <c r="D422" s="137" t="s">
        <v>331</v>
      </c>
      <c r="E422" s="137" t="s">
        <v>520</v>
      </c>
      <c r="F422" s="137" t="s">
        <v>522</v>
      </c>
      <c r="G422" s="137" t="s">
        <v>411</v>
      </c>
      <c r="H422" s="176">
        <f>'Прил. 7'!I296</f>
        <v>1800</v>
      </c>
      <c r="I422" s="176">
        <f>'Прил. 7'!J296</f>
        <v>0</v>
      </c>
      <c r="J422" s="176">
        <f>'Прил. 7'!K296</f>
        <v>0</v>
      </c>
    </row>
    <row r="423" spans="2:10" ht="27.75" customHeight="1">
      <c r="B423" s="256" t="s">
        <v>523</v>
      </c>
      <c r="C423" s="137" t="s">
        <v>327</v>
      </c>
      <c r="D423" s="137" t="s">
        <v>331</v>
      </c>
      <c r="E423" s="183" t="s">
        <v>524</v>
      </c>
      <c r="F423" s="137"/>
      <c r="G423" s="137"/>
      <c r="H423" s="176">
        <f>H424+H428+H435+H439+H432+H446+H447</f>
        <v>24094</v>
      </c>
      <c r="I423" s="176">
        <f>I424+I428+I435+I439+I432+I446+I447</f>
        <v>25.6</v>
      </c>
      <c r="J423" s="176">
        <f>J424+J428+J435+J439+J432+J446+J447</f>
        <v>0</v>
      </c>
    </row>
    <row r="424" spans="2:10" ht="15.75" customHeight="1">
      <c r="B424" s="215" t="s">
        <v>525</v>
      </c>
      <c r="C424" s="137" t="s">
        <v>327</v>
      </c>
      <c r="D424" s="137" t="s">
        <v>331</v>
      </c>
      <c r="E424" s="183" t="s">
        <v>526</v>
      </c>
      <c r="F424" s="137"/>
      <c r="G424" s="137"/>
      <c r="H424" s="176">
        <f>H425</f>
        <v>200</v>
      </c>
      <c r="I424" s="176">
        <f>I425</f>
        <v>0</v>
      </c>
      <c r="J424" s="176">
        <f>J425</f>
        <v>0</v>
      </c>
    </row>
    <row r="425" spans="2:10" ht="12.75" customHeight="1">
      <c r="B425" s="190" t="s">
        <v>403</v>
      </c>
      <c r="C425" s="137" t="s">
        <v>327</v>
      </c>
      <c r="D425" s="137" t="s">
        <v>331</v>
      </c>
      <c r="E425" s="183" t="s">
        <v>526</v>
      </c>
      <c r="F425" s="137" t="s">
        <v>404</v>
      </c>
      <c r="G425" s="42"/>
      <c r="H425" s="176">
        <f>H426</f>
        <v>200</v>
      </c>
      <c r="I425" s="176">
        <f>I426</f>
        <v>0</v>
      </c>
      <c r="J425" s="176">
        <f>J426</f>
        <v>0</v>
      </c>
    </row>
    <row r="426" spans="2:10" ht="12.75" customHeight="1">
      <c r="B426" s="190" t="s">
        <v>405</v>
      </c>
      <c r="C426" s="137" t="s">
        <v>327</v>
      </c>
      <c r="D426" s="137" t="s">
        <v>331</v>
      </c>
      <c r="E426" s="183" t="s">
        <v>526</v>
      </c>
      <c r="F426" s="137" t="s">
        <v>406</v>
      </c>
      <c r="G426" s="137"/>
      <c r="H426" s="176">
        <f>H427</f>
        <v>200</v>
      </c>
      <c r="I426" s="176">
        <f>I427</f>
        <v>0</v>
      </c>
      <c r="J426" s="176">
        <f>J427</f>
        <v>0</v>
      </c>
    </row>
    <row r="427" spans="2:10" ht="14.25" customHeight="1">
      <c r="B427" s="187" t="s">
        <v>387</v>
      </c>
      <c r="C427" s="137" t="s">
        <v>327</v>
      </c>
      <c r="D427" s="137" t="s">
        <v>331</v>
      </c>
      <c r="E427" s="183" t="s">
        <v>526</v>
      </c>
      <c r="F427" s="137" t="s">
        <v>406</v>
      </c>
      <c r="G427" s="137">
        <v>2</v>
      </c>
      <c r="H427" s="176">
        <f>'Прил. 7'!I683</f>
        <v>200</v>
      </c>
      <c r="I427" s="176">
        <f>'Прил. 7'!J683</f>
        <v>0</v>
      </c>
      <c r="J427" s="176">
        <f>'Прил. 7'!K683</f>
        <v>0</v>
      </c>
    </row>
    <row r="428" spans="2:10" ht="12.75" customHeight="1">
      <c r="B428" s="215" t="s">
        <v>527</v>
      </c>
      <c r="C428" s="137" t="s">
        <v>327</v>
      </c>
      <c r="D428" s="137" t="s">
        <v>331</v>
      </c>
      <c r="E428" s="183" t="s">
        <v>528</v>
      </c>
      <c r="F428" s="137"/>
      <c r="G428" s="137"/>
      <c r="H428" s="176">
        <f>H429</f>
        <v>105</v>
      </c>
      <c r="I428" s="176">
        <f>I429</f>
        <v>0</v>
      </c>
      <c r="J428" s="176">
        <f>J429</f>
        <v>0</v>
      </c>
    </row>
    <row r="429" spans="2:10" ht="12.75" customHeight="1">
      <c r="B429" s="190" t="s">
        <v>403</v>
      </c>
      <c r="C429" s="137" t="s">
        <v>327</v>
      </c>
      <c r="D429" s="137" t="s">
        <v>331</v>
      </c>
      <c r="E429" s="183" t="s">
        <v>528</v>
      </c>
      <c r="F429" s="137" t="s">
        <v>404</v>
      </c>
      <c r="G429" s="137"/>
      <c r="H429" s="176">
        <f>H430</f>
        <v>105</v>
      </c>
      <c r="I429" s="176">
        <f>I430</f>
        <v>0</v>
      </c>
      <c r="J429" s="176">
        <f>J430</f>
        <v>0</v>
      </c>
    </row>
    <row r="430" spans="2:10" ht="14.25" customHeight="1">
      <c r="B430" s="190" t="s">
        <v>405</v>
      </c>
      <c r="C430" s="137" t="s">
        <v>327</v>
      </c>
      <c r="D430" s="137" t="s">
        <v>331</v>
      </c>
      <c r="E430" s="183" t="s">
        <v>528</v>
      </c>
      <c r="F430" s="137" t="s">
        <v>406</v>
      </c>
      <c r="G430" s="137"/>
      <c r="H430" s="176">
        <f>H431</f>
        <v>105</v>
      </c>
      <c r="I430" s="176">
        <f>I431</f>
        <v>0</v>
      </c>
      <c r="J430" s="176">
        <f>J431</f>
        <v>0</v>
      </c>
    </row>
    <row r="431" spans="2:10" ht="12.75" customHeight="1">
      <c r="B431" s="187" t="s">
        <v>387</v>
      </c>
      <c r="C431" s="137" t="s">
        <v>327</v>
      </c>
      <c r="D431" s="137" t="s">
        <v>331</v>
      </c>
      <c r="E431" s="183" t="s">
        <v>528</v>
      </c>
      <c r="F431" s="137" t="s">
        <v>406</v>
      </c>
      <c r="G431" s="137" t="s">
        <v>411</v>
      </c>
      <c r="H431" s="176">
        <f>'Прил. 7'!I310+'Прил. 7'!I686</f>
        <v>105</v>
      </c>
      <c r="I431" s="176">
        <f>'Прил. 7'!J310+'Прил. 7'!J686</f>
        <v>0</v>
      </c>
      <c r="J431" s="176">
        <f>'Прил. 7'!K310+'Прил. 7'!K686</f>
        <v>0</v>
      </c>
    </row>
    <row r="432" spans="2:10" ht="12.75" customHeight="1">
      <c r="B432" s="189" t="s">
        <v>475</v>
      </c>
      <c r="C432" s="137" t="s">
        <v>327</v>
      </c>
      <c r="D432" s="137" t="s">
        <v>331</v>
      </c>
      <c r="E432" s="183" t="s">
        <v>528</v>
      </c>
      <c r="F432" s="137" t="s">
        <v>476</v>
      </c>
      <c r="G432" s="137"/>
      <c r="H432" s="176">
        <f>H433</f>
        <v>1700</v>
      </c>
      <c r="I432" s="176">
        <f>I433</f>
        <v>0</v>
      </c>
      <c r="J432" s="176">
        <f>J433</f>
        <v>0</v>
      </c>
    </row>
    <row r="433" spans="2:10" ht="12.75" customHeight="1">
      <c r="B433" s="189" t="s">
        <v>277</v>
      </c>
      <c r="C433" s="137" t="s">
        <v>327</v>
      </c>
      <c r="D433" s="137" t="s">
        <v>331</v>
      </c>
      <c r="E433" s="183" t="s">
        <v>528</v>
      </c>
      <c r="F433" s="137" t="s">
        <v>495</v>
      </c>
      <c r="G433" s="137"/>
      <c r="H433" s="176">
        <f>H434</f>
        <v>1700</v>
      </c>
      <c r="I433" s="176">
        <f>I434</f>
        <v>0</v>
      </c>
      <c r="J433" s="176">
        <f>J434</f>
        <v>0</v>
      </c>
    </row>
    <row r="434" spans="2:10" ht="12.75" customHeight="1">
      <c r="B434" s="187" t="s">
        <v>387</v>
      </c>
      <c r="C434" s="137" t="s">
        <v>327</v>
      </c>
      <c r="D434" s="137" t="s">
        <v>331</v>
      </c>
      <c r="E434" s="183" t="s">
        <v>528</v>
      </c>
      <c r="F434" s="137" t="s">
        <v>495</v>
      </c>
      <c r="G434" s="137" t="s">
        <v>411</v>
      </c>
      <c r="H434" s="176">
        <f>'Прил. 7'!I543</f>
        <v>1700</v>
      </c>
      <c r="I434" s="176">
        <f>'Прил. 7'!J543</f>
        <v>0</v>
      </c>
      <c r="J434" s="176">
        <f>'Прил. 7'!K543</f>
        <v>0</v>
      </c>
    </row>
    <row r="435" spans="2:10" ht="12.75" customHeight="1" hidden="1">
      <c r="B435" s="215" t="s">
        <v>529</v>
      </c>
      <c r="C435" s="137" t="s">
        <v>327</v>
      </c>
      <c r="D435" s="137" t="s">
        <v>331</v>
      </c>
      <c r="E435" s="183" t="s">
        <v>530</v>
      </c>
      <c r="F435" s="137"/>
      <c r="G435" s="137"/>
      <c r="H435" s="176">
        <f>H436</f>
        <v>0</v>
      </c>
      <c r="I435" s="176">
        <f>I436</f>
        <v>0</v>
      </c>
      <c r="J435" s="176">
        <f>J436</f>
        <v>0</v>
      </c>
    </row>
    <row r="436" spans="2:10" ht="14.25" customHeight="1" hidden="1">
      <c r="B436" s="190" t="s">
        <v>403</v>
      </c>
      <c r="C436" s="137" t="s">
        <v>327</v>
      </c>
      <c r="D436" s="137" t="s">
        <v>331</v>
      </c>
      <c r="E436" s="183" t="s">
        <v>530</v>
      </c>
      <c r="F436" s="137" t="s">
        <v>404</v>
      </c>
      <c r="G436" s="137"/>
      <c r="H436" s="176">
        <f>H437</f>
        <v>0</v>
      </c>
      <c r="I436" s="176">
        <f>I437</f>
        <v>0</v>
      </c>
      <c r="J436" s="176">
        <f>J437</f>
        <v>0</v>
      </c>
    </row>
    <row r="437" spans="2:10" ht="12.75" customHeight="1" hidden="1">
      <c r="B437" s="190" t="s">
        <v>405</v>
      </c>
      <c r="C437" s="137" t="s">
        <v>327</v>
      </c>
      <c r="D437" s="137" t="s">
        <v>331</v>
      </c>
      <c r="E437" s="183" t="s">
        <v>530</v>
      </c>
      <c r="F437" s="137" t="s">
        <v>406</v>
      </c>
      <c r="G437" s="137"/>
      <c r="H437" s="176">
        <f>H438</f>
        <v>0</v>
      </c>
      <c r="I437" s="176">
        <f>I438</f>
        <v>0</v>
      </c>
      <c r="J437" s="176">
        <f>J438</f>
        <v>0</v>
      </c>
    </row>
    <row r="438" spans="2:10" ht="12.75" customHeight="1" hidden="1">
      <c r="B438" s="187" t="s">
        <v>387</v>
      </c>
      <c r="C438" s="137" t="s">
        <v>327</v>
      </c>
      <c r="D438" s="137" t="s">
        <v>331</v>
      </c>
      <c r="E438" s="183" t="s">
        <v>530</v>
      </c>
      <c r="F438" s="137" t="s">
        <v>406</v>
      </c>
      <c r="G438" s="137" t="s">
        <v>411</v>
      </c>
      <c r="H438" s="176"/>
      <c r="I438" s="176"/>
      <c r="J438" s="176"/>
    </row>
    <row r="439" spans="2:10" ht="12.75" customHeight="1" hidden="1">
      <c r="B439" s="215" t="s">
        <v>531</v>
      </c>
      <c r="C439" s="137" t="s">
        <v>327</v>
      </c>
      <c r="D439" s="137" t="s">
        <v>331</v>
      </c>
      <c r="E439" s="183" t="s">
        <v>532</v>
      </c>
      <c r="F439" s="137"/>
      <c r="G439" s="137"/>
      <c r="H439" s="176">
        <f>H440</f>
        <v>0</v>
      </c>
      <c r="I439" s="176">
        <f>I440</f>
        <v>0</v>
      </c>
      <c r="J439" s="176">
        <f>J440</f>
        <v>0</v>
      </c>
    </row>
    <row r="440" spans="2:10" ht="12.75" customHeight="1" hidden="1">
      <c r="B440" s="190" t="s">
        <v>403</v>
      </c>
      <c r="C440" s="137" t="s">
        <v>327</v>
      </c>
      <c r="D440" s="137" t="s">
        <v>331</v>
      </c>
      <c r="E440" s="183" t="s">
        <v>532</v>
      </c>
      <c r="F440" s="137" t="s">
        <v>404</v>
      </c>
      <c r="G440" s="137"/>
      <c r="H440" s="176">
        <f>H441</f>
        <v>0</v>
      </c>
      <c r="I440" s="176">
        <f>I441</f>
        <v>0</v>
      </c>
      <c r="J440" s="176">
        <f>J441</f>
        <v>0</v>
      </c>
    </row>
    <row r="441" spans="2:10" ht="12.75" customHeight="1" hidden="1">
      <c r="B441" s="190" t="s">
        <v>405</v>
      </c>
      <c r="C441" s="137" t="s">
        <v>327</v>
      </c>
      <c r="D441" s="137" t="s">
        <v>331</v>
      </c>
      <c r="E441" s="183" t="s">
        <v>532</v>
      </c>
      <c r="F441" s="137" t="s">
        <v>406</v>
      </c>
      <c r="G441" s="137"/>
      <c r="H441" s="176">
        <f>H442</f>
        <v>0</v>
      </c>
      <c r="I441" s="176">
        <f>I442</f>
        <v>0</v>
      </c>
      <c r="J441" s="176">
        <f>J442</f>
        <v>0</v>
      </c>
    </row>
    <row r="442" spans="2:10" ht="12.75" customHeight="1" hidden="1">
      <c r="B442" s="187" t="s">
        <v>387</v>
      </c>
      <c r="C442" s="137" t="s">
        <v>327</v>
      </c>
      <c r="D442" s="137" t="s">
        <v>331</v>
      </c>
      <c r="E442" s="183" t="s">
        <v>532</v>
      </c>
      <c r="F442" s="137" t="s">
        <v>406</v>
      </c>
      <c r="G442" s="137" t="s">
        <v>411</v>
      </c>
      <c r="H442" s="176"/>
      <c r="I442" s="176"/>
      <c r="J442" s="176"/>
    </row>
    <row r="443" spans="2:10" ht="28.5" customHeight="1">
      <c r="B443" s="189" t="s">
        <v>533</v>
      </c>
      <c r="C443" s="137" t="s">
        <v>327</v>
      </c>
      <c r="D443" s="137" t="s">
        <v>331</v>
      </c>
      <c r="E443" s="183" t="s">
        <v>534</v>
      </c>
      <c r="F443" s="137"/>
      <c r="G443" s="137"/>
      <c r="H443" s="176">
        <f>H444</f>
        <v>2078.1</v>
      </c>
      <c r="I443" s="176">
        <f>I444</f>
        <v>25.6</v>
      </c>
      <c r="J443" s="176">
        <f>J444</f>
        <v>0</v>
      </c>
    </row>
    <row r="444" spans="2:10" ht="12.75" customHeight="1">
      <c r="B444" s="190" t="s">
        <v>403</v>
      </c>
      <c r="C444" s="137" t="s">
        <v>327</v>
      </c>
      <c r="D444" s="137" t="s">
        <v>331</v>
      </c>
      <c r="E444" s="183" t="s">
        <v>534</v>
      </c>
      <c r="F444" s="137" t="s">
        <v>404</v>
      </c>
      <c r="G444" s="137"/>
      <c r="H444" s="176">
        <f>H445</f>
        <v>2078.1</v>
      </c>
      <c r="I444" s="176">
        <f>I445</f>
        <v>25.6</v>
      </c>
      <c r="J444" s="176">
        <f>J445</f>
        <v>0</v>
      </c>
    </row>
    <row r="445" spans="2:10" ht="12.75" customHeight="1">
      <c r="B445" s="190" t="s">
        <v>405</v>
      </c>
      <c r="C445" s="137" t="s">
        <v>327</v>
      </c>
      <c r="D445" s="137" t="s">
        <v>331</v>
      </c>
      <c r="E445" s="183" t="s">
        <v>534</v>
      </c>
      <c r="F445" s="137" t="s">
        <v>406</v>
      </c>
      <c r="G445" s="137"/>
      <c r="H445" s="176">
        <f>H446</f>
        <v>2078.1</v>
      </c>
      <c r="I445" s="176">
        <f>I446</f>
        <v>25.6</v>
      </c>
      <c r="J445" s="176">
        <f>J446</f>
        <v>0</v>
      </c>
    </row>
    <row r="446" spans="2:10" ht="12.75" customHeight="1">
      <c r="B446" s="187" t="s">
        <v>387</v>
      </c>
      <c r="C446" s="137" t="s">
        <v>327</v>
      </c>
      <c r="D446" s="137" t="s">
        <v>331</v>
      </c>
      <c r="E446" s="183" t="s">
        <v>534</v>
      </c>
      <c r="F446" s="137" t="s">
        <v>406</v>
      </c>
      <c r="G446" s="137" t="s">
        <v>411</v>
      </c>
      <c r="H446" s="176">
        <f>'Прил. 7'!I75</f>
        <v>2078.1</v>
      </c>
      <c r="I446" s="176">
        <f>'Прил. 7'!J75</f>
        <v>25.6</v>
      </c>
      <c r="J446" s="176">
        <f>'Прил. 7'!K75</f>
        <v>0</v>
      </c>
    </row>
    <row r="447" spans="2:10" ht="28.5">
      <c r="B447" s="227" t="s">
        <v>535</v>
      </c>
      <c r="C447" s="209" t="s">
        <v>327</v>
      </c>
      <c r="D447" s="209" t="s">
        <v>331</v>
      </c>
      <c r="E447" s="257" t="s">
        <v>536</v>
      </c>
      <c r="F447" s="258"/>
      <c r="G447" s="209"/>
      <c r="H447" s="199">
        <f>H448</f>
        <v>20010.9</v>
      </c>
      <c r="I447" s="199">
        <f>I448</f>
        <v>0</v>
      </c>
      <c r="J447" s="199">
        <f>J448</f>
        <v>0</v>
      </c>
    </row>
    <row r="448" spans="2:10" ht="12.75" customHeight="1">
      <c r="B448" s="259" t="s">
        <v>537</v>
      </c>
      <c r="C448" s="209" t="s">
        <v>327</v>
      </c>
      <c r="D448" s="209" t="s">
        <v>331</v>
      </c>
      <c r="E448" s="257" t="s">
        <v>536</v>
      </c>
      <c r="F448" s="258" t="s">
        <v>512</v>
      </c>
      <c r="G448" s="209"/>
      <c r="H448" s="199">
        <f>H449</f>
        <v>20010.9</v>
      </c>
      <c r="I448" s="199">
        <f>I449</f>
        <v>0</v>
      </c>
      <c r="J448" s="199">
        <f>J449</f>
        <v>0</v>
      </c>
    </row>
    <row r="449" spans="2:10" ht="12.75" customHeight="1">
      <c r="B449" s="259" t="s">
        <v>513</v>
      </c>
      <c r="C449" s="209" t="s">
        <v>327</v>
      </c>
      <c r="D449" s="209" t="s">
        <v>331</v>
      </c>
      <c r="E449" s="257" t="s">
        <v>536</v>
      </c>
      <c r="F449" s="258" t="s">
        <v>514</v>
      </c>
      <c r="G449" s="209"/>
      <c r="H449" s="199">
        <f>H450+H451</f>
        <v>20010.9</v>
      </c>
      <c r="I449" s="199">
        <f>I450+I451</f>
        <v>0</v>
      </c>
      <c r="J449" s="199">
        <f>J450+J451</f>
        <v>0</v>
      </c>
    </row>
    <row r="450" spans="2:10" ht="12.75" customHeight="1">
      <c r="B450" s="260" t="s">
        <v>387</v>
      </c>
      <c r="C450" s="209" t="s">
        <v>327</v>
      </c>
      <c r="D450" s="209" t="s">
        <v>331</v>
      </c>
      <c r="E450" s="257" t="s">
        <v>538</v>
      </c>
      <c r="F450" s="258" t="s">
        <v>514</v>
      </c>
      <c r="G450" s="209" t="s">
        <v>411</v>
      </c>
      <c r="H450" s="199">
        <f>'Прил. 7'!I322</f>
        <v>1294.9</v>
      </c>
      <c r="I450" s="199">
        <f>'Прил. 7'!J322</f>
        <v>0</v>
      </c>
      <c r="J450" s="199">
        <f>'Прил. 7'!K322</f>
        <v>0</v>
      </c>
    </row>
    <row r="451" spans="2:10" ht="12.75" customHeight="1">
      <c r="B451" s="261" t="s">
        <v>388</v>
      </c>
      <c r="C451" s="209" t="s">
        <v>327</v>
      </c>
      <c r="D451" s="209" t="s">
        <v>331</v>
      </c>
      <c r="E451" s="183" t="s">
        <v>539</v>
      </c>
      <c r="F451" s="262" t="s">
        <v>514</v>
      </c>
      <c r="G451" s="209" t="s">
        <v>449</v>
      </c>
      <c r="H451" s="199">
        <f>'Прил. 7'!I323</f>
        <v>18716</v>
      </c>
      <c r="I451" s="199">
        <f>'Прил. 7'!J323</f>
        <v>0</v>
      </c>
      <c r="J451" s="199">
        <f>'Прил. 7'!K323</f>
        <v>0</v>
      </c>
    </row>
    <row r="452" spans="2:10" ht="12.75" customHeight="1">
      <c r="B452" s="189" t="s">
        <v>391</v>
      </c>
      <c r="C452" s="137" t="s">
        <v>327</v>
      </c>
      <c r="D452" s="137" t="s">
        <v>331</v>
      </c>
      <c r="E452" s="213" t="s">
        <v>392</v>
      </c>
      <c r="F452" s="137"/>
      <c r="G452" s="137"/>
      <c r="H452" s="226">
        <f>H453</f>
        <v>0</v>
      </c>
      <c r="I452" s="176">
        <f>I453</f>
        <v>0</v>
      </c>
      <c r="J452" s="176">
        <f>J453</f>
        <v>0</v>
      </c>
    </row>
    <row r="453" spans="2:10" ht="28.5" customHeight="1" hidden="1">
      <c r="B453" s="189" t="s">
        <v>458</v>
      </c>
      <c r="C453" s="137" t="s">
        <v>327</v>
      </c>
      <c r="D453" s="137" t="s">
        <v>331</v>
      </c>
      <c r="E453" s="213" t="s">
        <v>459</v>
      </c>
      <c r="F453" s="137"/>
      <c r="G453" s="137"/>
      <c r="H453" s="176">
        <f>H454</f>
        <v>0</v>
      </c>
      <c r="I453" s="176">
        <f>I454</f>
        <v>0</v>
      </c>
      <c r="J453" s="176">
        <f>J454</f>
        <v>0</v>
      </c>
    </row>
    <row r="454" spans="2:10" ht="12.75" customHeight="1" hidden="1">
      <c r="B454" s="190" t="s">
        <v>403</v>
      </c>
      <c r="C454" s="137" t="s">
        <v>327</v>
      </c>
      <c r="D454" s="137" t="s">
        <v>331</v>
      </c>
      <c r="E454" s="213" t="s">
        <v>459</v>
      </c>
      <c r="F454" s="137" t="s">
        <v>404</v>
      </c>
      <c r="G454" s="137"/>
      <c r="H454" s="176">
        <f>H455</f>
        <v>0</v>
      </c>
      <c r="I454" s="176">
        <f>I455</f>
        <v>0</v>
      </c>
      <c r="J454" s="176">
        <f>J455</f>
        <v>0</v>
      </c>
    </row>
    <row r="455" spans="2:10" ht="12.75" customHeight="1" hidden="1">
      <c r="B455" s="190" t="s">
        <v>405</v>
      </c>
      <c r="C455" s="137" t="s">
        <v>327</v>
      </c>
      <c r="D455" s="137" t="s">
        <v>331</v>
      </c>
      <c r="E455" s="213" t="s">
        <v>459</v>
      </c>
      <c r="F455" s="137" t="s">
        <v>406</v>
      </c>
      <c r="G455" s="137"/>
      <c r="H455" s="176">
        <f>H456</f>
        <v>0</v>
      </c>
      <c r="I455" s="176">
        <f>I456</f>
        <v>0</v>
      </c>
      <c r="J455" s="176">
        <f>J456</f>
        <v>0</v>
      </c>
    </row>
    <row r="456" spans="2:10" ht="12.75" customHeight="1" hidden="1">
      <c r="B456" s="187" t="s">
        <v>387</v>
      </c>
      <c r="C456" s="137" t="s">
        <v>327</v>
      </c>
      <c r="D456" s="137" t="s">
        <v>331</v>
      </c>
      <c r="E456" s="213" t="s">
        <v>459</v>
      </c>
      <c r="F456" s="137" t="s">
        <v>406</v>
      </c>
      <c r="G456" s="137" t="s">
        <v>411</v>
      </c>
      <c r="H456" s="176">
        <f>'Прил. 7'!I700</f>
        <v>0</v>
      </c>
      <c r="I456" s="176">
        <f>'Прил. 7'!J700</f>
        <v>0</v>
      </c>
      <c r="J456" s="176">
        <f>'Прил. 7'!K700</f>
        <v>0</v>
      </c>
    </row>
    <row r="457" spans="2:12" ht="26.25" customHeight="1">
      <c r="B457" s="187" t="s">
        <v>540</v>
      </c>
      <c r="C457" s="137" t="s">
        <v>327</v>
      </c>
      <c r="D457" s="137" t="s">
        <v>331</v>
      </c>
      <c r="E457" s="183" t="s">
        <v>541</v>
      </c>
      <c r="F457" s="137"/>
      <c r="G457" s="137"/>
      <c r="H457" s="176">
        <f>H458</f>
        <v>203</v>
      </c>
      <c r="I457" s="176">
        <f>I458</f>
        <v>0</v>
      </c>
      <c r="J457" s="176">
        <f>J458</f>
        <v>0</v>
      </c>
      <c r="L457" s="246"/>
    </row>
    <row r="458" spans="2:10" ht="15.75" customHeight="1">
      <c r="B458" s="180" t="s">
        <v>475</v>
      </c>
      <c r="C458" s="137" t="s">
        <v>327</v>
      </c>
      <c r="D458" s="137" t="s">
        <v>331</v>
      </c>
      <c r="E458" s="183" t="s">
        <v>541</v>
      </c>
      <c r="F458" s="137" t="s">
        <v>476</v>
      </c>
      <c r="G458" s="137"/>
      <c r="H458" s="176">
        <f>H459</f>
        <v>203</v>
      </c>
      <c r="I458" s="176">
        <f>I459</f>
        <v>0</v>
      </c>
      <c r="J458" s="176">
        <f>J459</f>
        <v>0</v>
      </c>
    </row>
    <row r="459" spans="2:10" ht="14.25" customHeight="1">
      <c r="B459" s="187" t="s">
        <v>277</v>
      </c>
      <c r="C459" s="137" t="s">
        <v>327</v>
      </c>
      <c r="D459" s="137" t="s">
        <v>331</v>
      </c>
      <c r="E459" s="183" t="s">
        <v>541</v>
      </c>
      <c r="F459" s="137" t="s">
        <v>495</v>
      </c>
      <c r="G459" s="137"/>
      <c r="H459" s="176">
        <f>H460</f>
        <v>203</v>
      </c>
      <c r="I459" s="176">
        <f>I460</f>
        <v>0</v>
      </c>
      <c r="J459" s="176">
        <f>J460</f>
        <v>0</v>
      </c>
    </row>
    <row r="460" spans="2:10" ht="15.75" customHeight="1">
      <c r="B460" s="190" t="s">
        <v>388</v>
      </c>
      <c r="C460" s="137" t="s">
        <v>327</v>
      </c>
      <c r="D460" s="137" t="s">
        <v>331</v>
      </c>
      <c r="E460" s="183" t="s">
        <v>541</v>
      </c>
      <c r="F460" s="137" t="s">
        <v>495</v>
      </c>
      <c r="G460" s="137" t="s">
        <v>449</v>
      </c>
      <c r="H460" s="176">
        <f>'Прил. 7'!I555</f>
        <v>203</v>
      </c>
      <c r="I460" s="176">
        <f>'Прил. 7'!J555</f>
        <v>0</v>
      </c>
      <c r="J460" s="176">
        <f>'Прил. 7'!K555</f>
        <v>0</v>
      </c>
    </row>
    <row r="461" spans="2:10" ht="15.75" customHeight="1" hidden="1">
      <c r="B461" s="189" t="s">
        <v>542</v>
      </c>
      <c r="C461" s="137" t="s">
        <v>327</v>
      </c>
      <c r="D461" s="137" t="s">
        <v>331</v>
      </c>
      <c r="E461" s="137" t="s">
        <v>543</v>
      </c>
      <c r="F461" s="137"/>
      <c r="G461" s="137"/>
      <c r="H461" s="138">
        <f>H462</f>
        <v>0</v>
      </c>
      <c r="I461" s="176"/>
      <c r="J461" s="176"/>
    </row>
    <row r="462" spans="2:10" ht="28.5" customHeight="1" hidden="1">
      <c r="B462" s="189" t="s">
        <v>533</v>
      </c>
      <c r="C462" s="137" t="s">
        <v>327</v>
      </c>
      <c r="D462" s="137" t="s">
        <v>331</v>
      </c>
      <c r="E462" s="137" t="s">
        <v>543</v>
      </c>
      <c r="F462" s="137"/>
      <c r="G462" s="137"/>
      <c r="H462" s="138">
        <f>H463</f>
        <v>0</v>
      </c>
      <c r="I462" s="176"/>
      <c r="J462" s="176"/>
    </row>
    <row r="463" spans="2:10" ht="15.75" customHeight="1" hidden="1">
      <c r="B463" s="190" t="s">
        <v>403</v>
      </c>
      <c r="C463" s="137" t="s">
        <v>327</v>
      </c>
      <c r="D463" s="137" t="s">
        <v>331</v>
      </c>
      <c r="E463" s="137" t="s">
        <v>543</v>
      </c>
      <c r="F463" s="137" t="s">
        <v>404</v>
      </c>
      <c r="G463" s="137"/>
      <c r="H463" s="138">
        <f>H464</f>
        <v>0</v>
      </c>
      <c r="I463" s="176"/>
      <c r="J463" s="176"/>
    </row>
    <row r="464" spans="2:10" ht="15.75" customHeight="1" hidden="1">
      <c r="B464" s="190" t="s">
        <v>405</v>
      </c>
      <c r="C464" s="137" t="s">
        <v>327</v>
      </c>
      <c r="D464" s="137" t="s">
        <v>331</v>
      </c>
      <c r="E464" s="137" t="s">
        <v>543</v>
      </c>
      <c r="F464" s="137" t="s">
        <v>406</v>
      </c>
      <c r="G464" s="137"/>
      <c r="H464" s="138">
        <f>H465</f>
        <v>0</v>
      </c>
      <c r="I464" s="176"/>
      <c r="J464" s="176"/>
    </row>
    <row r="465" spans="2:10" ht="15.75" customHeight="1" hidden="1">
      <c r="B465" s="187" t="s">
        <v>387</v>
      </c>
      <c r="C465" s="137" t="s">
        <v>327</v>
      </c>
      <c r="D465" s="137" t="s">
        <v>331</v>
      </c>
      <c r="E465" s="137" t="s">
        <v>543</v>
      </c>
      <c r="F465" s="137" t="s">
        <v>406</v>
      </c>
      <c r="G465" s="137" t="s">
        <v>411</v>
      </c>
      <c r="H465" s="138"/>
      <c r="I465" s="176"/>
      <c r="J465" s="176"/>
    </row>
    <row r="466" spans="2:10" ht="12.75" customHeight="1">
      <c r="B466" s="263" t="s">
        <v>332</v>
      </c>
      <c r="C466" s="179" t="s">
        <v>327</v>
      </c>
      <c r="D466" s="179" t="s">
        <v>333</v>
      </c>
      <c r="E466" s="213"/>
      <c r="F466" s="137"/>
      <c r="G466" s="137"/>
      <c r="H466" s="264">
        <f>H516+H521+H485+H507+H528+H467+H502</f>
        <v>7856.599999999999</v>
      </c>
      <c r="I466" s="264">
        <f>I516+I521+I485+I507+I528+I467+I502</f>
        <v>0</v>
      </c>
      <c r="J466" s="264">
        <f>J516+J521+J485+J507+J528+J467+J502</f>
        <v>0</v>
      </c>
    </row>
    <row r="467" spans="2:10" ht="28.5" customHeight="1">
      <c r="B467" s="265" t="s">
        <v>544</v>
      </c>
      <c r="C467" s="135" t="s">
        <v>327</v>
      </c>
      <c r="D467" s="135" t="s">
        <v>333</v>
      </c>
      <c r="E467" s="14" t="s">
        <v>545</v>
      </c>
      <c r="F467" s="135"/>
      <c r="G467" s="135"/>
      <c r="H467" s="175">
        <f>H468+H481</f>
        <v>1361.7</v>
      </c>
      <c r="I467" s="175">
        <f>I468</f>
        <v>0</v>
      </c>
      <c r="J467" s="175">
        <f>J468</f>
        <v>0</v>
      </c>
    </row>
    <row r="468" spans="2:10" ht="12.75" customHeight="1">
      <c r="B468" s="223" t="s">
        <v>546</v>
      </c>
      <c r="C468" s="137" t="s">
        <v>327</v>
      </c>
      <c r="D468" s="137" t="s">
        <v>333</v>
      </c>
      <c r="E468" s="13" t="s">
        <v>547</v>
      </c>
      <c r="F468" s="137"/>
      <c r="G468" s="137"/>
      <c r="H468" s="176">
        <f>H469+H475</f>
        <v>963.6</v>
      </c>
      <c r="I468" s="176">
        <f>I469+I475</f>
        <v>0</v>
      </c>
      <c r="J468" s="176">
        <f>J469+J475</f>
        <v>0</v>
      </c>
    </row>
    <row r="469" spans="2:10" ht="12.75" customHeight="1">
      <c r="B469" s="187" t="s">
        <v>548</v>
      </c>
      <c r="C469" s="137" t="s">
        <v>327</v>
      </c>
      <c r="D469" s="137" t="s">
        <v>333</v>
      </c>
      <c r="E469" s="13" t="s">
        <v>549</v>
      </c>
      <c r="F469" s="137"/>
      <c r="G469" s="137"/>
      <c r="H469" s="176">
        <f>H470</f>
        <v>2.8</v>
      </c>
      <c r="I469" s="176">
        <f>I470</f>
        <v>0</v>
      </c>
      <c r="J469" s="176">
        <f>J470</f>
        <v>0</v>
      </c>
    </row>
    <row r="470" spans="2:10" ht="12.75" customHeight="1">
      <c r="B470" s="190" t="s">
        <v>403</v>
      </c>
      <c r="C470" s="137" t="s">
        <v>327</v>
      </c>
      <c r="D470" s="137" t="s">
        <v>333</v>
      </c>
      <c r="E470" s="13" t="s">
        <v>549</v>
      </c>
      <c r="F470" s="137" t="s">
        <v>404</v>
      </c>
      <c r="G470" s="137"/>
      <c r="H470" s="176">
        <f>H471</f>
        <v>2.8</v>
      </c>
      <c r="I470" s="176">
        <f>I471</f>
        <v>0</v>
      </c>
      <c r="J470" s="176">
        <f>J471</f>
        <v>0</v>
      </c>
    </row>
    <row r="471" spans="2:10" ht="12.75" customHeight="1">
      <c r="B471" s="190" t="s">
        <v>405</v>
      </c>
      <c r="C471" s="137" t="s">
        <v>327</v>
      </c>
      <c r="D471" s="137" t="s">
        <v>333</v>
      </c>
      <c r="E471" s="13" t="s">
        <v>549</v>
      </c>
      <c r="F471" s="137" t="s">
        <v>406</v>
      </c>
      <c r="G471" s="137"/>
      <c r="H471" s="176">
        <f>H472+H473+H474</f>
        <v>2.8</v>
      </c>
      <c r="I471" s="176">
        <f>I472+I473+I474</f>
        <v>0</v>
      </c>
      <c r="J471" s="176">
        <f>J472+J473+J474</f>
        <v>0</v>
      </c>
    </row>
    <row r="472" spans="2:10" ht="12.75" customHeight="1">
      <c r="B472" s="187" t="s">
        <v>387</v>
      </c>
      <c r="C472" s="137" t="s">
        <v>327</v>
      </c>
      <c r="D472" s="137" t="s">
        <v>333</v>
      </c>
      <c r="E472" s="13" t="s">
        <v>549</v>
      </c>
      <c r="F472" s="137" t="s">
        <v>406</v>
      </c>
      <c r="G472" s="137" t="s">
        <v>411</v>
      </c>
      <c r="H472" s="176">
        <f>'Прил. 7'!I352</f>
        <v>2.8</v>
      </c>
      <c r="I472" s="176">
        <f>'Прил. 7'!J352</f>
        <v>0</v>
      </c>
      <c r="J472" s="176">
        <f>'Прил. 7'!K352</f>
        <v>0</v>
      </c>
    </row>
    <row r="473" spans="2:10" ht="12.75" customHeight="1" hidden="1">
      <c r="B473" s="187" t="s">
        <v>388</v>
      </c>
      <c r="C473" s="137" t="s">
        <v>327</v>
      </c>
      <c r="D473" s="137" t="s">
        <v>333</v>
      </c>
      <c r="E473" s="13" t="s">
        <v>549</v>
      </c>
      <c r="F473" s="137" t="s">
        <v>406</v>
      </c>
      <c r="G473" s="137" t="s">
        <v>449</v>
      </c>
      <c r="H473" s="176">
        <f>'Прил. 7'!I353</f>
        <v>0</v>
      </c>
      <c r="I473" s="176">
        <f>'Прил. 7'!J353</f>
        <v>0</v>
      </c>
      <c r="J473" s="176">
        <f>'Прил. 7'!K353</f>
        <v>0</v>
      </c>
    </row>
    <row r="474" spans="2:10" ht="12.75" customHeight="1" hidden="1">
      <c r="B474" s="187" t="s">
        <v>389</v>
      </c>
      <c r="C474" s="137" t="s">
        <v>327</v>
      </c>
      <c r="D474" s="137" t="s">
        <v>333</v>
      </c>
      <c r="E474" s="13" t="s">
        <v>549</v>
      </c>
      <c r="F474" s="137" t="s">
        <v>406</v>
      </c>
      <c r="G474" s="137" t="s">
        <v>421</v>
      </c>
      <c r="H474" s="176">
        <f>'Прил. 7'!I354</f>
        <v>0</v>
      </c>
      <c r="I474" s="176">
        <f>'Прил. 7'!J354</f>
        <v>0</v>
      </c>
      <c r="J474" s="176">
        <f>'Прил. 7'!K354</f>
        <v>0</v>
      </c>
    </row>
    <row r="475" spans="2:10" ht="12.75" customHeight="1">
      <c r="B475" s="187" t="s">
        <v>550</v>
      </c>
      <c r="C475" s="137" t="s">
        <v>327</v>
      </c>
      <c r="D475" s="137" t="s">
        <v>333</v>
      </c>
      <c r="E475" s="13" t="s">
        <v>551</v>
      </c>
      <c r="F475" s="137"/>
      <c r="G475" s="137"/>
      <c r="H475" s="176">
        <f>H476</f>
        <v>960.8000000000001</v>
      </c>
      <c r="I475" s="176">
        <f>I476</f>
        <v>0</v>
      </c>
      <c r="J475" s="176">
        <f>J476</f>
        <v>0</v>
      </c>
    </row>
    <row r="476" spans="2:10" ht="12.75" customHeight="1">
      <c r="B476" s="190" t="s">
        <v>403</v>
      </c>
      <c r="C476" s="137" t="s">
        <v>327</v>
      </c>
      <c r="D476" s="137" t="s">
        <v>333</v>
      </c>
      <c r="E476" s="13" t="s">
        <v>551</v>
      </c>
      <c r="F476" s="137" t="s">
        <v>404</v>
      </c>
      <c r="G476" s="137"/>
      <c r="H476" s="176">
        <f>H477</f>
        <v>960.8000000000001</v>
      </c>
      <c r="I476" s="176">
        <f>I477</f>
        <v>0</v>
      </c>
      <c r="J476" s="176">
        <f>J477</f>
        <v>0</v>
      </c>
    </row>
    <row r="477" spans="2:10" ht="12.75" customHeight="1">
      <c r="B477" s="190" t="s">
        <v>405</v>
      </c>
      <c r="C477" s="137" t="s">
        <v>327</v>
      </c>
      <c r="D477" s="137" t="s">
        <v>333</v>
      </c>
      <c r="E477" s="13" t="s">
        <v>551</v>
      </c>
      <c r="F477" s="137" t="s">
        <v>406</v>
      </c>
      <c r="G477" s="137"/>
      <c r="H477" s="176">
        <f>H478+H479+H480</f>
        <v>960.8000000000001</v>
      </c>
      <c r="I477" s="176">
        <f>I478+I479+I480</f>
        <v>0</v>
      </c>
      <c r="J477" s="176">
        <f>J478+J479+J480</f>
        <v>0</v>
      </c>
    </row>
    <row r="478" spans="2:10" ht="12.75" customHeight="1">
      <c r="B478" s="187" t="s">
        <v>387</v>
      </c>
      <c r="C478" s="137" t="s">
        <v>327</v>
      </c>
      <c r="D478" s="137" t="s">
        <v>333</v>
      </c>
      <c r="E478" s="13" t="s">
        <v>551</v>
      </c>
      <c r="F478" s="137" t="s">
        <v>406</v>
      </c>
      <c r="G478" s="137" t="s">
        <v>411</v>
      </c>
      <c r="H478" s="176">
        <f>'Прил. 7'!I358</f>
        <v>9.6</v>
      </c>
      <c r="I478" s="176">
        <f>'Прил. 7'!J358</f>
        <v>0</v>
      </c>
      <c r="J478" s="176">
        <f>'Прил. 7'!K358</f>
        <v>0</v>
      </c>
    </row>
    <row r="479" spans="2:10" ht="12.75" customHeight="1">
      <c r="B479" s="187" t="s">
        <v>388</v>
      </c>
      <c r="C479" s="137" t="s">
        <v>327</v>
      </c>
      <c r="D479" s="137" t="s">
        <v>333</v>
      </c>
      <c r="E479" s="13" t="s">
        <v>551</v>
      </c>
      <c r="F479" s="137" t="s">
        <v>406</v>
      </c>
      <c r="G479" s="137" t="s">
        <v>449</v>
      </c>
      <c r="H479" s="176">
        <f>'Прил. 7'!I359</f>
        <v>9.5</v>
      </c>
      <c r="I479" s="176">
        <f>'Прил. 7'!J359</f>
        <v>0</v>
      </c>
      <c r="J479" s="176">
        <f>'Прил. 7'!K359</f>
        <v>0</v>
      </c>
    </row>
    <row r="480" spans="2:10" ht="12.75" customHeight="1">
      <c r="B480" s="187" t="s">
        <v>389</v>
      </c>
      <c r="C480" s="137" t="s">
        <v>327</v>
      </c>
      <c r="D480" s="137" t="s">
        <v>333</v>
      </c>
      <c r="E480" s="13" t="s">
        <v>551</v>
      </c>
      <c r="F480" s="137" t="s">
        <v>406</v>
      </c>
      <c r="G480" s="137" t="s">
        <v>421</v>
      </c>
      <c r="H480" s="176">
        <f>'Прил. 7'!I360</f>
        <v>941.7</v>
      </c>
      <c r="I480" s="176">
        <f>'Прил. 7'!J360</f>
        <v>0</v>
      </c>
      <c r="J480" s="176">
        <f>'Прил. 7'!K360</f>
        <v>0</v>
      </c>
    </row>
    <row r="481" spans="2:10" ht="28.5">
      <c r="B481" s="204" t="s">
        <v>552</v>
      </c>
      <c r="C481" s="198" t="s">
        <v>327</v>
      </c>
      <c r="D481" s="198" t="s">
        <v>333</v>
      </c>
      <c r="E481" s="266" t="s">
        <v>553</v>
      </c>
      <c r="F481" s="198"/>
      <c r="G481" s="198"/>
      <c r="H481" s="176">
        <f>H482</f>
        <v>398.1</v>
      </c>
      <c r="I481" s="176">
        <f>I482</f>
        <v>0</v>
      </c>
      <c r="J481" s="176">
        <f>J482</f>
        <v>0</v>
      </c>
    </row>
    <row r="482" spans="2:10" ht="12.75" customHeight="1">
      <c r="B482" s="205" t="s">
        <v>403</v>
      </c>
      <c r="C482" s="198" t="s">
        <v>327</v>
      </c>
      <c r="D482" s="198" t="s">
        <v>333</v>
      </c>
      <c r="E482" s="266" t="s">
        <v>553</v>
      </c>
      <c r="F482" s="198" t="s">
        <v>404</v>
      </c>
      <c r="G482" s="198"/>
      <c r="H482" s="176">
        <f>H483</f>
        <v>398.1</v>
      </c>
      <c r="I482" s="176">
        <f>I483</f>
        <v>0</v>
      </c>
      <c r="J482" s="176">
        <f>J483</f>
        <v>0</v>
      </c>
    </row>
    <row r="483" spans="2:10" ht="12.75" customHeight="1">
      <c r="B483" s="205" t="s">
        <v>405</v>
      </c>
      <c r="C483" s="198" t="s">
        <v>327</v>
      </c>
      <c r="D483" s="198" t="s">
        <v>333</v>
      </c>
      <c r="E483" s="266" t="s">
        <v>553</v>
      </c>
      <c r="F483" s="198" t="s">
        <v>406</v>
      </c>
      <c r="G483" s="198"/>
      <c r="H483" s="176">
        <f>H484</f>
        <v>398.1</v>
      </c>
      <c r="I483" s="176">
        <f>I484</f>
        <v>0</v>
      </c>
      <c r="J483" s="176">
        <f>J484</f>
        <v>0</v>
      </c>
    </row>
    <row r="484" spans="2:10" ht="12.75" customHeight="1">
      <c r="B484" s="200" t="s">
        <v>387</v>
      </c>
      <c r="C484" s="198" t="s">
        <v>327</v>
      </c>
      <c r="D484" s="198" t="s">
        <v>333</v>
      </c>
      <c r="E484" s="266" t="s">
        <v>553</v>
      </c>
      <c r="F484" s="198" t="s">
        <v>406</v>
      </c>
      <c r="G484" s="198" t="s">
        <v>411</v>
      </c>
      <c r="H484" s="176">
        <f>'Прил. 7'!I364</f>
        <v>398.1</v>
      </c>
      <c r="I484" s="176"/>
      <c r="J484" s="176"/>
    </row>
    <row r="485" spans="2:12" ht="28.5" customHeight="1">
      <c r="B485" s="267" t="s">
        <v>554</v>
      </c>
      <c r="C485" s="135" t="s">
        <v>327</v>
      </c>
      <c r="D485" s="135" t="s">
        <v>333</v>
      </c>
      <c r="E485" s="14" t="s">
        <v>555</v>
      </c>
      <c r="F485" s="135"/>
      <c r="G485" s="135"/>
      <c r="H485" s="133">
        <f>H497+H490+H486</f>
        <v>1494.7</v>
      </c>
      <c r="I485" s="175">
        <v>0</v>
      </c>
      <c r="J485" s="175">
        <v>0</v>
      </c>
      <c r="L485" s="246"/>
    </row>
    <row r="486" spans="2:10" ht="15.75" customHeight="1" hidden="1">
      <c r="B486" s="215" t="s">
        <v>415</v>
      </c>
      <c r="C486" s="137" t="s">
        <v>327</v>
      </c>
      <c r="D486" s="137" t="s">
        <v>333</v>
      </c>
      <c r="E486" s="13" t="s">
        <v>556</v>
      </c>
      <c r="F486" s="137"/>
      <c r="G486" s="137"/>
      <c r="H486" s="138">
        <f>H487</f>
        <v>0</v>
      </c>
      <c r="I486" s="138">
        <f>I487</f>
        <v>0</v>
      </c>
      <c r="J486" s="138">
        <f>J487</f>
        <v>0</v>
      </c>
    </row>
    <row r="487" spans="2:10" ht="15.75" customHeight="1" hidden="1">
      <c r="B487" s="190" t="s">
        <v>403</v>
      </c>
      <c r="C487" s="137" t="s">
        <v>327</v>
      </c>
      <c r="D487" s="137" t="s">
        <v>333</v>
      </c>
      <c r="E487" s="13" t="s">
        <v>556</v>
      </c>
      <c r="F487" s="137" t="s">
        <v>404</v>
      </c>
      <c r="G487" s="137"/>
      <c r="H487" s="138">
        <f>H488</f>
        <v>0</v>
      </c>
      <c r="I487" s="138">
        <f>I488</f>
        <v>0</v>
      </c>
      <c r="J487" s="138">
        <f>J488</f>
        <v>0</v>
      </c>
    </row>
    <row r="488" spans="2:10" ht="15.75" customHeight="1" hidden="1">
      <c r="B488" s="190" t="s">
        <v>405</v>
      </c>
      <c r="C488" s="137" t="s">
        <v>327</v>
      </c>
      <c r="D488" s="137" t="s">
        <v>333</v>
      </c>
      <c r="E488" s="13" t="s">
        <v>556</v>
      </c>
      <c r="F488" s="137" t="s">
        <v>406</v>
      </c>
      <c r="G488" s="137"/>
      <c r="H488" s="138">
        <f>H489</f>
        <v>0</v>
      </c>
      <c r="I488" s="138">
        <f>I489</f>
        <v>0</v>
      </c>
      <c r="J488" s="138">
        <f>J489</f>
        <v>0</v>
      </c>
    </row>
    <row r="489" spans="2:10" ht="15.75" customHeight="1" hidden="1">
      <c r="B489" s="187" t="s">
        <v>388</v>
      </c>
      <c r="C489" s="137" t="s">
        <v>327</v>
      </c>
      <c r="D489" s="137" t="s">
        <v>333</v>
      </c>
      <c r="E489" s="13" t="s">
        <v>556</v>
      </c>
      <c r="F489" s="137" t="s">
        <v>406</v>
      </c>
      <c r="G489" s="137" t="s">
        <v>449</v>
      </c>
      <c r="H489" s="138">
        <f>'Прил. 7'!I329</f>
        <v>0</v>
      </c>
      <c r="I489" s="138">
        <f>'Прил. 7'!J329</f>
        <v>0</v>
      </c>
      <c r="J489" s="138">
        <f>'Прил. 7'!K329</f>
        <v>0</v>
      </c>
    </row>
    <row r="490" spans="2:10" ht="15.75" customHeight="1">
      <c r="B490" s="215" t="s">
        <v>415</v>
      </c>
      <c r="C490" s="137" t="s">
        <v>327</v>
      </c>
      <c r="D490" s="137" t="s">
        <v>333</v>
      </c>
      <c r="E490" s="13" t="s">
        <v>555</v>
      </c>
      <c r="F490" s="137"/>
      <c r="G490" s="137"/>
      <c r="H490" s="138">
        <f>H491+H494</f>
        <v>1494.7</v>
      </c>
      <c r="I490" s="138">
        <f>I491+I494</f>
        <v>0</v>
      </c>
      <c r="J490" s="138">
        <f>J491+J494</f>
        <v>0</v>
      </c>
    </row>
    <row r="491" spans="2:10" ht="15.75" customHeight="1">
      <c r="B491" s="190" t="s">
        <v>403</v>
      </c>
      <c r="C491" s="137" t="s">
        <v>327</v>
      </c>
      <c r="D491" s="137" t="s">
        <v>333</v>
      </c>
      <c r="E491" s="13" t="s">
        <v>555</v>
      </c>
      <c r="F491" s="137" t="s">
        <v>404</v>
      </c>
      <c r="G491" s="137"/>
      <c r="H491" s="138">
        <f>H492</f>
        <v>1494.7</v>
      </c>
      <c r="I491" s="138">
        <f>I492</f>
        <v>0</v>
      </c>
      <c r="J491" s="138">
        <f>J492</f>
        <v>0</v>
      </c>
    </row>
    <row r="492" spans="2:10" ht="15.75" customHeight="1">
      <c r="B492" s="190" t="s">
        <v>405</v>
      </c>
      <c r="C492" s="137" t="s">
        <v>327</v>
      </c>
      <c r="D492" s="137" t="s">
        <v>333</v>
      </c>
      <c r="E492" s="13" t="s">
        <v>555</v>
      </c>
      <c r="F492" s="137" t="s">
        <v>406</v>
      </c>
      <c r="G492" s="137"/>
      <c r="H492" s="138">
        <f>H493</f>
        <v>1494.7</v>
      </c>
      <c r="I492" s="138">
        <f>I493</f>
        <v>0</v>
      </c>
      <c r="J492" s="138">
        <f>J493</f>
        <v>0</v>
      </c>
    </row>
    <row r="493" spans="2:10" ht="15.75" customHeight="1">
      <c r="B493" s="187" t="s">
        <v>387</v>
      </c>
      <c r="C493" s="137" t="s">
        <v>327</v>
      </c>
      <c r="D493" s="137" t="s">
        <v>333</v>
      </c>
      <c r="E493" s="13" t="s">
        <v>555</v>
      </c>
      <c r="F493" s="137" t="s">
        <v>406</v>
      </c>
      <c r="G493" s="137" t="s">
        <v>411</v>
      </c>
      <c r="H493" s="138">
        <f>'Прил. 7'!I333+'Прил. 7'!I724</f>
        <v>1494.7</v>
      </c>
      <c r="I493" s="138">
        <f>'Прил. 7'!J333+'Прил. 7'!J724</f>
        <v>0</v>
      </c>
      <c r="J493" s="138">
        <f>'Прил. 7'!K333+'Прил. 7'!K724</f>
        <v>0</v>
      </c>
    </row>
    <row r="494" spans="2:10" ht="15.75" customHeight="1" hidden="1">
      <c r="B494" s="190" t="s">
        <v>407</v>
      </c>
      <c r="C494" s="137" t="s">
        <v>327</v>
      </c>
      <c r="D494" s="137" t="s">
        <v>333</v>
      </c>
      <c r="E494" s="13" t="s">
        <v>555</v>
      </c>
      <c r="F494" s="137" t="s">
        <v>408</v>
      </c>
      <c r="G494" s="137"/>
      <c r="H494" s="138">
        <f>H495</f>
        <v>0</v>
      </c>
      <c r="I494" s="138">
        <f>I495</f>
        <v>0</v>
      </c>
      <c r="J494" s="138">
        <f>J495</f>
        <v>0</v>
      </c>
    </row>
    <row r="495" spans="2:10" ht="15.75" customHeight="1" hidden="1">
      <c r="B495" s="225" t="s">
        <v>461</v>
      </c>
      <c r="C495" s="137" t="s">
        <v>327</v>
      </c>
      <c r="D495" s="137" t="s">
        <v>333</v>
      </c>
      <c r="E495" s="13" t="s">
        <v>555</v>
      </c>
      <c r="F495" s="137" t="s">
        <v>462</v>
      </c>
      <c r="G495" s="137"/>
      <c r="H495" s="138">
        <f>H496</f>
        <v>0</v>
      </c>
      <c r="I495" s="138">
        <f>I496</f>
        <v>0</v>
      </c>
      <c r="J495" s="138">
        <f>J496</f>
        <v>0</v>
      </c>
    </row>
    <row r="496" spans="2:10" ht="15.75" customHeight="1" hidden="1">
      <c r="B496" s="187" t="s">
        <v>387</v>
      </c>
      <c r="C496" s="137" t="s">
        <v>327</v>
      </c>
      <c r="D496" s="137" t="s">
        <v>333</v>
      </c>
      <c r="E496" s="13" t="s">
        <v>555</v>
      </c>
      <c r="F496" s="137" t="s">
        <v>462</v>
      </c>
      <c r="G496" s="137" t="s">
        <v>411</v>
      </c>
      <c r="H496" s="138">
        <f>'Прил. 7'!I336</f>
        <v>0</v>
      </c>
      <c r="I496" s="138">
        <f>'Прил. 7'!J336</f>
        <v>0</v>
      </c>
      <c r="J496" s="138">
        <f>'Прил. 7'!K336</f>
        <v>0</v>
      </c>
    </row>
    <row r="497" spans="2:10" ht="12.75" customHeight="1" hidden="1">
      <c r="B497" s="215" t="s">
        <v>415</v>
      </c>
      <c r="C497" s="137" t="s">
        <v>327</v>
      </c>
      <c r="D497" s="137" t="s">
        <v>333</v>
      </c>
      <c r="E497" s="13" t="s">
        <v>557</v>
      </c>
      <c r="F497" s="137"/>
      <c r="G497" s="137"/>
      <c r="H497" s="138">
        <f>H498</f>
        <v>0</v>
      </c>
      <c r="I497" s="176">
        <v>0</v>
      </c>
      <c r="J497" s="176">
        <v>0</v>
      </c>
    </row>
    <row r="498" spans="2:10" ht="12.75" customHeight="1" hidden="1">
      <c r="B498" s="190" t="s">
        <v>403</v>
      </c>
      <c r="C498" s="137" t="s">
        <v>327</v>
      </c>
      <c r="D498" s="137" t="s">
        <v>333</v>
      </c>
      <c r="E498" s="13" t="s">
        <v>557</v>
      </c>
      <c r="F498" s="137" t="s">
        <v>404</v>
      </c>
      <c r="G498" s="137"/>
      <c r="H498" s="138">
        <f>H499</f>
        <v>0</v>
      </c>
      <c r="I498" s="176">
        <v>0</v>
      </c>
      <c r="J498" s="176">
        <v>0</v>
      </c>
    </row>
    <row r="499" spans="2:10" ht="12.75" customHeight="1" hidden="1">
      <c r="B499" s="190" t="s">
        <v>405</v>
      </c>
      <c r="C499" s="137" t="s">
        <v>327</v>
      </c>
      <c r="D499" s="137" t="s">
        <v>333</v>
      </c>
      <c r="E499" s="13" t="s">
        <v>557</v>
      </c>
      <c r="F499" s="137" t="s">
        <v>406</v>
      </c>
      <c r="G499" s="137"/>
      <c r="H499" s="138">
        <f>H500+H501</f>
        <v>0</v>
      </c>
      <c r="I499" s="176">
        <v>0</v>
      </c>
      <c r="J499" s="176">
        <v>0</v>
      </c>
    </row>
    <row r="500" spans="2:10" ht="12.75" customHeight="1" hidden="1">
      <c r="B500" s="187" t="s">
        <v>387</v>
      </c>
      <c r="C500" s="137" t="s">
        <v>327</v>
      </c>
      <c r="D500" s="137" t="s">
        <v>333</v>
      </c>
      <c r="E500" s="13" t="s">
        <v>557</v>
      </c>
      <c r="F500" s="137" t="s">
        <v>406</v>
      </c>
      <c r="G500" s="137" t="s">
        <v>411</v>
      </c>
      <c r="H500" s="138">
        <f>'Прил. 7'!I340</f>
        <v>0</v>
      </c>
      <c r="I500" s="138">
        <f>'Прил. 7'!J340</f>
        <v>0</v>
      </c>
      <c r="J500" s="138">
        <f>'Прил. 7'!K340</f>
        <v>0</v>
      </c>
    </row>
    <row r="501" spans="2:10" ht="12.75" customHeight="1" hidden="1">
      <c r="B501" s="187" t="s">
        <v>388</v>
      </c>
      <c r="C501" s="137" t="s">
        <v>327</v>
      </c>
      <c r="D501" s="137" t="s">
        <v>333</v>
      </c>
      <c r="E501" s="13" t="s">
        <v>557</v>
      </c>
      <c r="F501" s="137" t="s">
        <v>406</v>
      </c>
      <c r="G501" s="137" t="s">
        <v>449</v>
      </c>
      <c r="H501" s="138">
        <f>'Прил. 7'!I341</f>
        <v>0</v>
      </c>
      <c r="I501" s="138">
        <f>'Прил. 7'!J341</f>
        <v>0</v>
      </c>
      <c r="J501" s="138">
        <f>'Прил. 7'!K341</f>
        <v>0</v>
      </c>
    </row>
    <row r="502" spans="2:12" ht="15" hidden="1">
      <c r="B502" s="177" t="str">
        <f>'Прил. 7'!B702</f>
        <v>Муниципальная программа «Обустройство контейнерных площадок на территории Малоархангельского района Орловской области на период 2019-2022 годы»</v>
      </c>
      <c r="C502" s="56" t="s">
        <v>327</v>
      </c>
      <c r="D502" s="56" t="s">
        <v>333</v>
      </c>
      <c r="E502" s="268" t="s">
        <v>558</v>
      </c>
      <c r="F502" s="261"/>
      <c r="G502" s="261"/>
      <c r="H502" s="269">
        <f>H503</f>
        <v>0</v>
      </c>
      <c r="I502" s="269">
        <f>I503</f>
        <v>0</v>
      </c>
      <c r="J502" s="269">
        <f>J503</f>
        <v>0</v>
      </c>
      <c r="L502" s="270"/>
    </row>
    <row r="503" spans="2:10" ht="28.5" hidden="1">
      <c r="B503" s="187" t="s">
        <v>559</v>
      </c>
      <c r="C503" s="137" t="s">
        <v>327</v>
      </c>
      <c r="D503" s="137" t="s">
        <v>333</v>
      </c>
      <c r="E503" s="268" t="s">
        <v>558</v>
      </c>
      <c r="F503" s="137"/>
      <c r="G503" s="137"/>
      <c r="H503" s="138">
        <f>H504</f>
        <v>0</v>
      </c>
      <c r="I503" s="138">
        <f>I504</f>
        <v>0</v>
      </c>
      <c r="J503" s="138">
        <f>J504</f>
        <v>0</v>
      </c>
    </row>
    <row r="504" spans="2:10" ht="15.75" customHeight="1" hidden="1">
      <c r="B504" s="187" t="s">
        <v>403</v>
      </c>
      <c r="C504" s="137" t="s">
        <v>327</v>
      </c>
      <c r="D504" s="137" t="s">
        <v>333</v>
      </c>
      <c r="E504" s="268" t="s">
        <v>558</v>
      </c>
      <c r="F504" s="137" t="s">
        <v>404</v>
      </c>
      <c r="G504" s="137"/>
      <c r="H504" s="138">
        <f>H505</f>
        <v>0</v>
      </c>
      <c r="I504" s="138">
        <f>I505</f>
        <v>0</v>
      </c>
      <c r="J504" s="138">
        <f>J505</f>
        <v>0</v>
      </c>
    </row>
    <row r="505" spans="2:10" ht="12.75" customHeight="1" hidden="1">
      <c r="B505" s="187" t="s">
        <v>405</v>
      </c>
      <c r="C505" s="137" t="s">
        <v>327</v>
      </c>
      <c r="D505" s="137" t="s">
        <v>333</v>
      </c>
      <c r="E505" s="268" t="s">
        <v>558</v>
      </c>
      <c r="F505" s="137" t="s">
        <v>406</v>
      </c>
      <c r="G505" s="137"/>
      <c r="H505" s="138">
        <f>H506</f>
        <v>0</v>
      </c>
      <c r="I505" s="138">
        <f>I506</f>
        <v>0</v>
      </c>
      <c r="J505" s="138">
        <f>J506</f>
        <v>0</v>
      </c>
    </row>
    <row r="506" spans="2:10" ht="12.75" customHeight="1" hidden="1">
      <c r="B506" s="187" t="s">
        <v>387</v>
      </c>
      <c r="C506" s="137" t="s">
        <v>327</v>
      </c>
      <c r="D506" s="137" t="s">
        <v>333</v>
      </c>
      <c r="E506" s="268" t="s">
        <v>558</v>
      </c>
      <c r="F506" s="137" t="s">
        <v>560</v>
      </c>
      <c r="G506" s="137" t="s">
        <v>411</v>
      </c>
      <c r="H506" s="138">
        <f>'Прил. 7'!I706</f>
        <v>0</v>
      </c>
      <c r="I506" s="138">
        <f>'Прил. 7'!J706</f>
        <v>0</v>
      </c>
      <c r="J506" s="138">
        <f>'Прил. 7'!K706</f>
        <v>0</v>
      </c>
    </row>
    <row r="507" spans="2:10" ht="12.75" customHeight="1" hidden="1">
      <c r="B507" s="247" t="s">
        <v>391</v>
      </c>
      <c r="C507" s="137" t="s">
        <v>327</v>
      </c>
      <c r="D507" s="137" t="s">
        <v>333</v>
      </c>
      <c r="E507" s="13" t="s">
        <v>392</v>
      </c>
      <c r="F507" s="137"/>
      <c r="G507" s="137"/>
      <c r="H507" s="138">
        <f>H512+H508</f>
        <v>5000.2</v>
      </c>
      <c r="I507" s="138">
        <f>I512+I508</f>
        <v>0</v>
      </c>
      <c r="J507" s="138">
        <f>J512+J508</f>
        <v>0</v>
      </c>
    </row>
    <row r="508" spans="2:10" ht="28.5" customHeight="1" hidden="1">
      <c r="B508" s="247" t="s">
        <v>458</v>
      </c>
      <c r="C508" s="137" t="s">
        <v>327</v>
      </c>
      <c r="D508" s="137" t="s">
        <v>333</v>
      </c>
      <c r="E508" s="13" t="s">
        <v>459</v>
      </c>
      <c r="F508" s="137"/>
      <c r="G508" s="137"/>
      <c r="H508" s="138">
        <f>H509</f>
        <v>0</v>
      </c>
      <c r="I508" s="176">
        <v>0</v>
      </c>
      <c r="J508" s="176">
        <v>0</v>
      </c>
    </row>
    <row r="509" spans="2:10" ht="12.75" customHeight="1" hidden="1">
      <c r="B509" s="190" t="s">
        <v>403</v>
      </c>
      <c r="C509" s="137" t="s">
        <v>327</v>
      </c>
      <c r="D509" s="137" t="s">
        <v>333</v>
      </c>
      <c r="E509" s="13" t="s">
        <v>459</v>
      </c>
      <c r="F509" s="137" t="s">
        <v>404</v>
      </c>
      <c r="G509" s="137"/>
      <c r="H509" s="138">
        <f>H510</f>
        <v>0</v>
      </c>
      <c r="I509" s="176">
        <v>0</v>
      </c>
      <c r="J509" s="176">
        <v>0</v>
      </c>
    </row>
    <row r="510" spans="2:10" ht="12.75" customHeight="1" hidden="1">
      <c r="B510" s="190" t="s">
        <v>405</v>
      </c>
      <c r="C510" s="137" t="s">
        <v>327</v>
      </c>
      <c r="D510" s="137" t="s">
        <v>333</v>
      </c>
      <c r="E510" s="13" t="s">
        <v>459</v>
      </c>
      <c r="F510" s="137" t="s">
        <v>406</v>
      </c>
      <c r="G510" s="137"/>
      <c r="H510" s="138">
        <f>H511</f>
        <v>0</v>
      </c>
      <c r="I510" s="176">
        <v>0</v>
      </c>
      <c r="J510" s="176">
        <v>0</v>
      </c>
    </row>
    <row r="511" spans="2:10" ht="12.75" customHeight="1" hidden="1">
      <c r="B511" s="187" t="s">
        <v>387</v>
      </c>
      <c r="C511" s="137" t="s">
        <v>327</v>
      </c>
      <c r="D511" s="137" t="s">
        <v>333</v>
      </c>
      <c r="E511" s="13" t="s">
        <v>459</v>
      </c>
      <c r="F511" s="137" t="s">
        <v>406</v>
      </c>
      <c r="G511" s="137" t="s">
        <v>411</v>
      </c>
      <c r="H511" s="138">
        <f>'Прил. 7'!I711</f>
        <v>0</v>
      </c>
      <c r="I511" s="138">
        <f>'Прил. 7'!J711</f>
        <v>0</v>
      </c>
      <c r="J511" s="138">
        <f>'Прил. 7'!K711</f>
        <v>0</v>
      </c>
    </row>
    <row r="512" spans="2:10" ht="15.75" customHeight="1" hidden="1">
      <c r="B512" s="247" t="s">
        <v>332</v>
      </c>
      <c r="C512" s="137" t="s">
        <v>327</v>
      </c>
      <c r="D512" s="137" t="s">
        <v>333</v>
      </c>
      <c r="E512" s="13" t="s">
        <v>561</v>
      </c>
      <c r="F512" s="137"/>
      <c r="G512" s="137"/>
      <c r="H512" s="138">
        <f>H513</f>
        <v>5000.2</v>
      </c>
      <c r="I512" s="138">
        <f>I513</f>
        <v>0</v>
      </c>
      <c r="J512" s="138">
        <f>J513</f>
        <v>0</v>
      </c>
    </row>
    <row r="513" spans="2:10" ht="12.75" customHeight="1" hidden="1">
      <c r="B513" s="190" t="s">
        <v>403</v>
      </c>
      <c r="C513" s="137" t="s">
        <v>327</v>
      </c>
      <c r="D513" s="137" t="s">
        <v>333</v>
      </c>
      <c r="E513" s="13" t="s">
        <v>561</v>
      </c>
      <c r="F513" s="137" t="s">
        <v>404</v>
      </c>
      <c r="G513" s="137"/>
      <c r="H513" s="138">
        <f>H514</f>
        <v>5000.2</v>
      </c>
      <c r="I513" s="138">
        <f>I514</f>
        <v>0</v>
      </c>
      <c r="J513" s="138">
        <f>J514</f>
        <v>0</v>
      </c>
    </row>
    <row r="514" spans="2:10" ht="12.75" customHeight="1" hidden="1">
      <c r="B514" s="190" t="s">
        <v>405</v>
      </c>
      <c r="C514" s="137" t="s">
        <v>327</v>
      </c>
      <c r="D514" s="137" t="s">
        <v>333</v>
      </c>
      <c r="E514" s="13" t="s">
        <v>561</v>
      </c>
      <c r="F514" s="137" t="s">
        <v>406</v>
      </c>
      <c r="G514" s="137"/>
      <c r="H514" s="138">
        <f>H515</f>
        <v>5000.2</v>
      </c>
      <c r="I514" s="138">
        <f>I515</f>
        <v>0</v>
      </c>
      <c r="J514" s="138">
        <f>J515</f>
        <v>0</v>
      </c>
    </row>
    <row r="515" spans="2:10" ht="12.75" customHeight="1" hidden="1">
      <c r="B515" s="187" t="s">
        <v>387</v>
      </c>
      <c r="C515" s="137" t="s">
        <v>327</v>
      </c>
      <c r="D515" s="137" t="s">
        <v>333</v>
      </c>
      <c r="E515" s="13" t="s">
        <v>561</v>
      </c>
      <c r="F515" s="137" t="s">
        <v>406</v>
      </c>
      <c r="G515" s="137" t="s">
        <v>411</v>
      </c>
      <c r="H515" s="138">
        <f>'Прил. 7'!I346+'Прил. 7'!I715</f>
        <v>5000.2</v>
      </c>
      <c r="I515" s="138">
        <f>'Прил. 7'!J346+'Прил. 7'!J715</f>
        <v>0</v>
      </c>
      <c r="J515" s="138">
        <f>'Прил. 7'!K346+'Прил. 7'!K715</f>
        <v>0</v>
      </c>
    </row>
    <row r="516" spans="2:10" ht="12.75" customHeight="1" hidden="1">
      <c r="B516" s="189" t="s">
        <v>391</v>
      </c>
      <c r="C516" s="137" t="s">
        <v>327</v>
      </c>
      <c r="D516" s="137" t="s">
        <v>333</v>
      </c>
      <c r="E516" s="213" t="s">
        <v>392</v>
      </c>
      <c r="F516" s="137"/>
      <c r="G516" s="137"/>
      <c r="H516" s="176">
        <f>H517</f>
        <v>0</v>
      </c>
      <c r="I516" s="176">
        <f>I517</f>
        <v>0</v>
      </c>
      <c r="J516" s="176">
        <f>J517</f>
        <v>0</v>
      </c>
    </row>
    <row r="517" spans="2:10" ht="27.75" customHeight="1" hidden="1">
      <c r="B517" s="189" t="s">
        <v>458</v>
      </c>
      <c r="C517" s="137" t="s">
        <v>327</v>
      </c>
      <c r="D517" s="137" t="s">
        <v>333</v>
      </c>
      <c r="E517" s="213" t="s">
        <v>459</v>
      </c>
      <c r="F517" s="137"/>
      <c r="G517" s="137"/>
      <c r="H517" s="176">
        <f>H518</f>
        <v>0</v>
      </c>
      <c r="I517" s="176">
        <f>I518</f>
        <v>0</v>
      </c>
      <c r="J517" s="176">
        <f>J518</f>
        <v>0</v>
      </c>
    </row>
    <row r="518" spans="2:10" ht="14.25" customHeight="1" hidden="1">
      <c r="B518" s="190" t="s">
        <v>403</v>
      </c>
      <c r="C518" s="137" t="s">
        <v>327</v>
      </c>
      <c r="D518" s="137" t="s">
        <v>333</v>
      </c>
      <c r="E518" s="213" t="s">
        <v>459</v>
      </c>
      <c r="F518" s="137" t="s">
        <v>404</v>
      </c>
      <c r="G518" s="137"/>
      <c r="H518" s="176">
        <f>H519</f>
        <v>0</v>
      </c>
      <c r="I518" s="176">
        <f>I519</f>
        <v>0</v>
      </c>
      <c r="J518" s="176">
        <f>J519</f>
        <v>0</v>
      </c>
    </row>
    <row r="519" spans="2:10" ht="14.25" customHeight="1" hidden="1">
      <c r="B519" s="190" t="s">
        <v>405</v>
      </c>
      <c r="C519" s="137" t="s">
        <v>327</v>
      </c>
      <c r="D519" s="137" t="s">
        <v>333</v>
      </c>
      <c r="E519" s="213" t="s">
        <v>459</v>
      </c>
      <c r="F519" s="137" t="s">
        <v>406</v>
      </c>
      <c r="G519" s="137"/>
      <c r="H519" s="176">
        <f>H520</f>
        <v>0</v>
      </c>
      <c r="I519" s="176">
        <f>I520</f>
        <v>0</v>
      </c>
      <c r="J519" s="176">
        <f>J520</f>
        <v>0</v>
      </c>
    </row>
    <row r="520" spans="2:10" ht="14.25" customHeight="1" hidden="1">
      <c r="B520" s="187" t="s">
        <v>387</v>
      </c>
      <c r="C520" s="137" t="s">
        <v>327</v>
      </c>
      <c r="D520" s="137" t="s">
        <v>333</v>
      </c>
      <c r="E520" s="213" t="s">
        <v>459</v>
      </c>
      <c r="F520" s="137" t="s">
        <v>406</v>
      </c>
      <c r="G520" s="137" t="s">
        <v>411</v>
      </c>
      <c r="H520" s="176"/>
      <c r="I520" s="176"/>
      <c r="J520" s="176"/>
    </row>
    <row r="521" spans="2:10" ht="16.5" customHeight="1" hidden="1">
      <c r="B521" s="271" t="s">
        <v>562</v>
      </c>
      <c r="C521" s="137" t="s">
        <v>327</v>
      </c>
      <c r="D521" s="137" t="s">
        <v>333</v>
      </c>
      <c r="E521" s="185" t="s">
        <v>563</v>
      </c>
      <c r="F521" s="137"/>
      <c r="G521" s="137"/>
      <c r="H521" s="176">
        <f>H525+H522</f>
        <v>0</v>
      </c>
      <c r="I521" s="176">
        <f>I525</f>
        <v>0</v>
      </c>
      <c r="J521" s="176">
        <f>J525</f>
        <v>0</v>
      </c>
    </row>
    <row r="522" spans="2:10" ht="14.25" hidden="1">
      <c r="B522" s="208" t="s">
        <v>403</v>
      </c>
      <c r="C522" s="137" t="s">
        <v>327</v>
      </c>
      <c r="D522" s="137" t="s">
        <v>333</v>
      </c>
      <c r="E522" s="185" t="s">
        <v>563</v>
      </c>
      <c r="F522" s="137" t="s">
        <v>404</v>
      </c>
      <c r="G522" s="137"/>
      <c r="H522" s="176">
        <f>H523</f>
        <v>0</v>
      </c>
      <c r="I522" s="176">
        <f>I523</f>
        <v>0</v>
      </c>
      <c r="J522" s="176">
        <f>J523</f>
        <v>0</v>
      </c>
    </row>
    <row r="523" spans="2:10" ht="14.25" hidden="1">
      <c r="B523" s="208" t="s">
        <v>405</v>
      </c>
      <c r="C523" s="137" t="s">
        <v>327</v>
      </c>
      <c r="D523" s="137" t="s">
        <v>333</v>
      </c>
      <c r="E523" s="185" t="s">
        <v>563</v>
      </c>
      <c r="F523" s="137" t="s">
        <v>406</v>
      </c>
      <c r="G523" s="137"/>
      <c r="H523" s="176">
        <f>H524</f>
        <v>0</v>
      </c>
      <c r="I523" s="176">
        <f>I524</f>
        <v>0</v>
      </c>
      <c r="J523" s="176">
        <f>J524</f>
        <v>0</v>
      </c>
    </row>
    <row r="524" spans="2:10" ht="14.25" hidden="1">
      <c r="B524" s="211" t="s">
        <v>387</v>
      </c>
      <c r="C524" s="137" t="s">
        <v>327</v>
      </c>
      <c r="D524" s="137" t="s">
        <v>333</v>
      </c>
      <c r="E524" s="185" t="s">
        <v>563</v>
      </c>
      <c r="F524" s="137" t="s">
        <v>406</v>
      </c>
      <c r="G524" s="137" t="s">
        <v>411</v>
      </c>
      <c r="H524" s="176">
        <f>'Прил. 7'!I719</f>
        <v>0</v>
      </c>
      <c r="I524" s="176"/>
      <c r="J524" s="176"/>
    </row>
    <row r="525" spans="2:10" ht="14.25" customHeight="1" hidden="1">
      <c r="B525" s="272" t="s">
        <v>564</v>
      </c>
      <c r="C525" s="137" t="s">
        <v>327</v>
      </c>
      <c r="D525" s="137" t="s">
        <v>333</v>
      </c>
      <c r="E525" s="185" t="s">
        <v>563</v>
      </c>
      <c r="F525" s="137" t="s">
        <v>476</v>
      </c>
      <c r="G525" s="137"/>
      <c r="H525" s="176">
        <f>H526</f>
        <v>0</v>
      </c>
      <c r="I525" s="176">
        <f>I526</f>
        <v>0</v>
      </c>
      <c r="J525" s="176">
        <f>J526</f>
        <v>0</v>
      </c>
    </row>
    <row r="526" spans="2:10" ht="14.25" customHeight="1" hidden="1">
      <c r="B526" s="272" t="s">
        <v>565</v>
      </c>
      <c r="C526" s="137" t="s">
        <v>327</v>
      </c>
      <c r="D526" s="137" t="s">
        <v>333</v>
      </c>
      <c r="E526" s="185" t="s">
        <v>563</v>
      </c>
      <c r="F526" s="137" t="s">
        <v>495</v>
      </c>
      <c r="G526" s="137"/>
      <c r="H526" s="176">
        <f>H527</f>
        <v>0</v>
      </c>
      <c r="I526" s="176">
        <f>I527</f>
        <v>0</v>
      </c>
      <c r="J526" s="176">
        <f>J527</f>
        <v>0</v>
      </c>
    </row>
    <row r="527" spans="2:10" ht="14.25" customHeight="1" hidden="1">
      <c r="B527" s="187" t="s">
        <v>387</v>
      </c>
      <c r="C527" s="137" t="s">
        <v>327</v>
      </c>
      <c r="D527" s="137" t="s">
        <v>333</v>
      </c>
      <c r="E527" s="185" t="s">
        <v>563</v>
      </c>
      <c r="F527" s="137" t="s">
        <v>495</v>
      </c>
      <c r="G527" s="137" t="s">
        <v>411</v>
      </c>
      <c r="H527" s="176">
        <f>'Прил. 7'!I560</f>
        <v>0</v>
      </c>
      <c r="I527" s="176">
        <f>'Прил. 7'!J560</f>
        <v>0</v>
      </c>
      <c r="J527" s="176">
        <f>'Прил. 7'!K560</f>
        <v>0</v>
      </c>
    </row>
    <row r="528" spans="2:10" ht="14.25" customHeight="1" hidden="1">
      <c r="B528" s="247" t="s">
        <v>391</v>
      </c>
      <c r="C528" s="137" t="s">
        <v>327</v>
      </c>
      <c r="D528" s="137" t="s">
        <v>333</v>
      </c>
      <c r="E528" s="13" t="s">
        <v>392</v>
      </c>
      <c r="F528" s="137"/>
      <c r="G528" s="137"/>
      <c r="H528" s="176">
        <f>H529</f>
        <v>0</v>
      </c>
      <c r="I528" s="176">
        <f>I529</f>
        <v>0</v>
      </c>
      <c r="J528" s="176">
        <f>J529</f>
        <v>0</v>
      </c>
    </row>
    <row r="529" spans="2:10" ht="28.5" customHeight="1" hidden="1">
      <c r="B529" s="273" t="s">
        <v>566</v>
      </c>
      <c r="C529" s="137" t="s">
        <v>327</v>
      </c>
      <c r="D529" s="137" t="s">
        <v>333</v>
      </c>
      <c r="E529" s="13" t="s">
        <v>558</v>
      </c>
      <c r="F529" s="137"/>
      <c r="G529" s="137"/>
      <c r="H529" s="176">
        <f>H530</f>
        <v>0</v>
      </c>
      <c r="I529" s="176">
        <f>I530</f>
        <v>0</v>
      </c>
      <c r="J529" s="176">
        <f>J530</f>
        <v>0</v>
      </c>
    </row>
    <row r="530" spans="2:10" ht="14.25" customHeight="1" hidden="1">
      <c r="B530" s="180" t="s">
        <v>475</v>
      </c>
      <c r="C530" s="137" t="s">
        <v>327</v>
      </c>
      <c r="D530" s="137" t="s">
        <v>333</v>
      </c>
      <c r="E530" s="13" t="s">
        <v>558</v>
      </c>
      <c r="F530" s="137" t="s">
        <v>476</v>
      </c>
      <c r="G530" s="137"/>
      <c r="H530" s="176">
        <f>H531</f>
        <v>0</v>
      </c>
      <c r="I530" s="176">
        <f>I531</f>
        <v>0</v>
      </c>
      <c r="J530" s="176">
        <f>J531</f>
        <v>0</v>
      </c>
    </row>
    <row r="531" spans="2:10" ht="14.25" customHeight="1" hidden="1">
      <c r="B531" s="187" t="s">
        <v>277</v>
      </c>
      <c r="C531" s="137" t="s">
        <v>327</v>
      </c>
      <c r="D531" s="137" t="s">
        <v>333</v>
      </c>
      <c r="E531" s="13" t="s">
        <v>558</v>
      </c>
      <c r="F531" s="137" t="s">
        <v>495</v>
      </c>
      <c r="G531" s="137"/>
      <c r="H531" s="176">
        <f>H532</f>
        <v>0</v>
      </c>
      <c r="I531" s="176">
        <f>I532</f>
        <v>0</v>
      </c>
      <c r="J531" s="176">
        <f>J532</f>
        <v>0</v>
      </c>
    </row>
    <row r="532" spans="2:10" ht="14.25" customHeight="1" hidden="1">
      <c r="B532" s="187" t="s">
        <v>387</v>
      </c>
      <c r="C532" s="137" t="s">
        <v>327</v>
      </c>
      <c r="D532" s="137" t="s">
        <v>333</v>
      </c>
      <c r="E532" s="13" t="s">
        <v>558</v>
      </c>
      <c r="F532" s="137" t="s">
        <v>495</v>
      </c>
      <c r="G532" s="137" t="s">
        <v>411</v>
      </c>
      <c r="H532" s="176">
        <f>'Прил. 7'!I564</f>
        <v>0</v>
      </c>
      <c r="I532" s="176">
        <f>'Прил. 7'!J564</f>
        <v>0</v>
      </c>
      <c r="J532" s="176">
        <f>'Прил. 7'!K564</f>
        <v>0</v>
      </c>
    </row>
    <row r="533" spans="2:10" ht="14.25" customHeight="1">
      <c r="B533" s="254" t="s">
        <v>334</v>
      </c>
      <c r="C533" s="179" t="s">
        <v>327</v>
      </c>
      <c r="D533" s="179" t="s">
        <v>335</v>
      </c>
      <c r="E533" s="213"/>
      <c r="F533" s="137"/>
      <c r="G533" s="137"/>
      <c r="H533" s="176">
        <f>H534+H545</f>
        <v>2496.7999999999997</v>
      </c>
      <c r="I533" s="176">
        <f>I534</f>
        <v>2313.4</v>
      </c>
      <c r="J533" s="176">
        <f>J534</f>
        <v>2513.4</v>
      </c>
    </row>
    <row r="534" spans="2:10" ht="14.25" customHeight="1">
      <c r="B534" s="187" t="s">
        <v>391</v>
      </c>
      <c r="C534" s="137" t="s">
        <v>327</v>
      </c>
      <c r="D534" s="137" t="s">
        <v>335</v>
      </c>
      <c r="E534" s="42" t="s">
        <v>418</v>
      </c>
      <c r="F534" s="137"/>
      <c r="G534" s="137"/>
      <c r="H534" s="176">
        <f>H535</f>
        <v>2496.7999999999997</v>
      </c>
      <c r="I534" s="176">
        <f>I535</f>
        <v>2313.4</v>
      </c>
      <c r="J534" s="176">
        <f>J535</f>
        <v>2513.4</v>
      </c>
    </row>
    <row r="535" spans="2:10" ht="14.25" customHeight="1">
      <c r="B535" s="192" t="s">
        <v>417</v>
      </c>
      <c r="C535" s="137" t="s">
        <v>327</v>
      </c>
      <c r="D535" s="137" t="s">
        <v>335</v>
      </c>
      <c r="E535" s="42" t="s">
        <v>418</v>
      </c>
      <c r="F535" s="137"/>
      <c r="G535" s="137"/>
      <c r="H535" s="176">
        <f>H538+H541+H544</f>
        <v>2496.7999999999997</v>
      </c>
      <c r="I535" s="176">
        <f>I538+I541+I544</f>
        <v>2313.4</v>
      </c>
      <c r="J535" s="176">
        <f>J538+J541+J544</f>
        <v>2513.4</v>
      </c>
    </row>
    <row r="536" spans="2:10" ht="40.5" customHeight="1">
      <c r="B536" s="180" t="s">
        <v>395</v>
      </c>
      <c r="C536" s="137" t="s">
        <v>327</v>
      </c>
      <c r="D536" s="137" t="s">
        <v>335</v>
      </c>
      <c r="E536" s="42" t="s">
        <v>418</v>
      </c>
      <c r="F536" s="137" t="s">
        <v>396</v>
      </c>
      <c r="G536" s="137"/>
      <c r="H536" s="176">
        <f>H537</f>
        <v>2274.2</v>
      </c>
      <c r="I536" s="176">
        <f>I537</f>
        <v>2213.4</v>
      </c>
      <c r="J536" s="176">
        <f>J537</f>
        <v>2413.4</v>
      </c>
    </row>
    <row r="537" spans="2:10" ht="14.25" customHeight="1">
      <c r="B537" s="187" t="s">
        <v>397</v>
      </c>
      <c r="C537" s="137" t="s">
        <v>327</v>
      </c>
      <c r="D537" s="137" t="s">
        <v>335</v>
      </c>
      <c r="E537" s="42" t="s">
        <v>418</v>
      </c>
      <c r="F537" s="137" t="s">
        <v>398</v>
      </c>
      <c r="G537" s="137"/>
      <c r="H537" s="176">
        <f>H538</f>
        <v>2274.2</v>
      </c>
      <c r="I537" s="176">
        <f>I538</f>
        <v>2213.4</v>
      </c>
      <c r="J537" s="176">
        <f>J538</f>
        <v>2413.4</v>
      </c>
    </row>
    <row r="538" spans="2:10" ht="14.25" customHeight="1">
      <c r="B538" s="187" t="s">
        <v>387</v>
      </c>
      <c r="C538" s="137" t="s">
        <v>327</v>
      </c>
      <c r="D538" s="137" t="s">
        <v>335</v>
      </c>
      <c r="E538" s="42" t="s">
        <v>418</v>
      </c>
      <c r="F538" s="137" t="s">
        <v>398</v>
      </c>
      <c r="G538" s="137">
        <v>2</v>
      </c>
      <c r="H538" s="176">
        <f>'Прил. 7'!I730</f>
        <v>2274.2</v>
      </c>
      <c r="I538" s="176">
        <f>'Прил. 7'!J730</f>
        <v>2213.4</v>
      </c>
      <c r="J538" s="176">
        <f>'Прил. 7'!K730</f>
        <v>2413.4</v>
      </c>
    </row>
    <row r="539" spans="2:10" ht="14.25" customHeight="1">
      <c r="B539" s="190" t="s">
        <v>403</v>
      </c>
      <c r="C539" s="137" t="s">
        <v>327</v>
      </c>
      <c r="D539" s="137" t="s">
        <v>335</v>
      </c>
      <c r="E539" s="42" t="s">
        <v>418</v>
      </c>
      <c r="F539" s="137" t="s">
        <v>404</v>
      </c>
      <c r="G539" s="137"/>
      <c r="H539" s="176">
        <f>H540</f>
        <v>212.6</v>
      </c>
      <c r="I539" s="176">
        <f>I540</f>
        <v>100</v>
      </c>
      <c r="J539" s="176">
        <f>J540</f>
        <v>100</v>
      </c>
    </row>
    <row r="540" spans="2:10" ht="14.25" customHeight="1">
      <c r="B540" s="190" t="s">
        <v>405</v>
      </c>
      <c r="C540" s="137" t="s">
        <v>327</v>
      </c>
      <c r="D540" s="137" t="s">
        <v>335</v>
      </c>
      <c r="E540" s="42" t="s">
        <v>418</v>
      </c>
      <c r="F540" s="137" t="s">
        <v>406</v>
      </c>
      <c r="G540" s="137"/>
      <c r="H540" s="176">
        <f>H541</f>
        <v>212.6</v>
      </c>
      <c r="I540" s="176">
        <f>I541</f>
        <v>100</v>
      </c>
      <c r="J540" s="176">
        <f>J541</f>
        <v>100</v>
      </c>
    </row>
    <row r="541" spans="2:10" ht="14.25" customHeight="1">
      <c r="B541" s="187" t="s">
        <v>387</v>
      </c>
      <c r="C541" s="137" t="s">
        <v>327</v>
      </c>
      <c r="D541" s="137" t="s">
        <v>335</v>
      </c>
      <c r="E541" s="42" t="s">
        <v>418</v>
      </c>
      <c r="F541" s="137" t="s">
        <v>406</v>
      </c>
      <c r="G541" s="137">
        <v>2</v>
      </c>
      <c r="H541" s="176">
        <f>'Прил. 7'!I733</f>
        <v>212.6</v>
      </c>
      <c r="I541" s="176">
        <f>'Прил. 7'!J733</f>
        <v>100</v>
      </c>
      <c r="J541" s="176">
        <f>'Прил. 7'!K733</f>
        <v>100</v>
      </c>
    </row>
    <row r="542" spans="2:10" ht="14.25" customHeight="1">
      <c r="B542" s="191" t="s">
        <v>407</v>
      </c>
      <c r="C542" s="137" t="s">
        <v>327</v>
      </c>
      <c r="D542" s="137" t="s">
        <v>335</v>
      </c>
      <c r="E542" s="42" t="s">
        <v>418</v>
      </c>
      <c r="F542" s="130">
        <v>800</v>
      </c>
      <c r="G542" s="193"/>
      <c r="H542" s="176">
        <f>H543</f>
        <v>10</v>
      </c>
      <c r="I542" s="176">
        <f>I543</f>
        <v>0</v>
      </c>
      <c r="J542" s="176">
        <f>J543</f>
        <v>0</v>
      </c>
    </row>
    <row r="543" spans="2:10" ht="14.25" customHeight="1">
      <c r="B543" s="191" t="s">
        <v>409</v>
      </c>
      <c r="C543" s="137" t="s">
        <v>327</v>
      </c>
      <c r="D543" s="137" t="s">
        <v>335</v>
      </c>
      <c r="E543" s="42" t="s">
        <v>418</v>
      </c>
      <c r="F543" s="130">
        <v>850</v>
      </c>
      <c r="G543" s="193"/>
      <c r="H543" s="176">
        <f>H544</f>
        <v>10</v>
      </c>
      <c r="I543" s="176">
        <f>I544</f>
        <v>0</v>
      </c>
      <c r="J543" s="176">
        <f>J544</f>
        <v>0</v>
      </c>
    </row>
    <row r="544" spans="2:10" ht="14.25" customHeight="1">
      <c r="B544" s="191" t="s">
        <v>387</v>
      </c>
      <c r="C544" s="137" t="s">
        <v>327</v>
      </c>
      <c r="D544" s="137" t="s">
        <v>335</v>
      </c>
      <c r="E544" s="42" t="s">
        <v>418</v>
      </c>
      <c r="F544" s="130">
        <v>850</v>
      </c>
      <c r="G544" s="130">
        <v>2</v>
      </c>
      <c r="H544" s="176">
        <f>'Прил. 7'!I736</f>
        <v>10</v>
      </c>
      <c r="I544" s="176">
        <f>'Прил. 7'!J736</f>
        <v>0</v>
      </c>
      <c r="J544" s="176">
        <f>'Прил. 7'!K736</f>
        <v>0</v>
      </c>
    </row>
    <row r="545" spans="2:10" ht="41.25" customHeight="1" hidden="1">
      <c r="B545" s="184" t="s">
        <v>399</v>
      </c>
      <c r="C545" s="137" t="s">
        <v>327</v>
      </c>
      <c r="D545" s="137" t="s">
        <v>335</v>
      </c>
      <c r="E545" s="13" t="s">
        <v>400</v>
      </c>
      <c r="F545" s="274"/>
      <c r="G545" s="274"/>
      <c r="H545" s="275">
        <f>H546</f>
        <v>0</v>
      </c>
      <c r="I545" s="275">
        <f>I546</f>
        <v>0</v>
      </c>
      <c r="J545" s="275">
        <f>J546</f>
        <v>0</v>
      </c>
    </row>
    <row r="546" spans="2:10" ht="41.25" customHeight="1" hidden="1">
      <c r="B546" s="186" t="s">
        <v>395</v>
      </c>
      <c r="C546" s="137" t="s">
        <v>327</v>
      </c>
      <c r="D546" s="137" t="s">
        <v>335</v>
      </c>
      <c r="E546" s="13" t="s">
        <v>400</v>
      </c>
      <c r="F546" s="137" t="s">
        <v>396</v>
      </c>
      <c r="G546" s="137"/>
      <c r="H546" s="275">
        <f>H547</f>
        <v>0</v>
      </c>
      <c r="I546" s="275">
        <f>I547</f>
        <v>0</v>
      </c>
      <c r="J546" s="275">
        <f>J547</f>
        <v>0</v>
      </c>
    </row>
    <row r="547" spans="2:10" ht="14.25" customHeight="1" hidden="1">
      <c r="B547" s="187" t="s">
        <v>397</v>
      </c>
      <c r="C547" s="137" t="s">
        <v>327</v>
      </c>
      <c r="D547" s="137" t="s">
        <v>335</v>
      </c>
      <c r="E547" s="13" t="s">
        <v>400</v>
      </c>
      <c r="F547" s="137" t="s">
        <v>398</v>
      </c>
      <c r="G547" s="137"/>
      <c r="H547" s="138">
        <f>H548</f>
        <v>0</v>
      </c>
      <c r="I547" s="138">
        <f>I548</f>
        <v>0</v>
      </c>
      <c r="J547" s="138">
        <f>J548</f>
        <v>0</v>
      </c>
    </row>
    <row r="548" spans="2:10" ht="14.25" customHeight="1" hidden="1">
      <c r="B548" s="187" t="s">
        <v>388</v>
      </c>
      <c r="C548" s="137" t="s">
        <v>327</v>
      </c>
      <c r="D548" s="137" t="s">
        <v>335</v>
      </c>
      <c r="E548" s="13" t="s">
        <v>400</v>
      </c>
      <c r="F548" s="137" t="s">
        <v>398</v>
      </c>
      <c r="G548" s="137" t="s">
        <v>449</v>
      </c>
      <c r="H548" s="138">
        <f>'Прил. 7'!I740</f>
        <v>0</v>
      </c>
      <c r="I548" s="138">
        <f>'Прил. 7'!J740</f>
        <v>0</v>
      </c>
      <c r="J548" s="138">
        <f>'Прил. 7'!K740</f>
        <v>0</v>
      </c>
    </row>
    <row r="549" spans="2:10" ht="14.25" customHeight="1" hidden="1">
      <c r="B549" s="276" t="s">
        <v>336</v>
      </c>
      <c r="C549" s="135" t="s">
        <v>337</v>
      </c>
      <c r="D549" s="135"/>
      <c r="E549" s="14"/>
      <c r="F549" s="152"/>
      <c r="G549" s="152"/>
      <c r="H549" s="133">
        <f>H552</f>
        <v>0</v>
      </c>
      <c r="I549" s="133">
        <f>I552</f>
        <v>0</v>
      </c>
      <c r="J549" s="133">
        <f>J552</f>
        <v>0</v>
      </c>
    </row>
    <row r="550" spans="2:10" ht="14.25" customHeight="1" hidden="1">
      <c r="B550" s="177" t="s">
        <v>387</v>
      </c>
      <c r="C550" s="135"/>
      <c r="D550" s="135"/>
      <c r="E550" s="14"/>
      <c r="F550" s="152"/>
      <c r="G550" s="152">
        <v>2</v>
      </c>
      <c r="H550" s="133">
        <f>H557</f>
        <v>0</v>
      </c>
      <c r="I550" s="133"/>
      <c r="J550" s="133"/>
    </row>
    <row r="551" spans="2:10" ht="14.25" customHeight="1" hidden="1">
      <c r="B551" s="177" t="s">
        <v>388</v>
      </c>
      <c r="C551" s="135"/>
      <c r="D551" s="135"/>
      <c r="E551" s="14"/>
      <c r="F551" s="152"/>
      <c r="G551" s="152">
        <v>3</v>
      </c>
      <c r="H551" s="133">
        <f>H558</f>
        <v>0</v>
      </c>
      <c r="I551" s="133">
        <f>I552</f>
        <v>0</v>
      </c>
      <c r="J551" s="133">
        <f>J552</f>
        <v>0</v>
      </c>
    </row>
    <row r="552" spans="2:10" ht="14.25" customHeight="1" hidden="1">
      <c r="B552" s="277" t="s">
        <v>338</v>
      </c>
      <c r="C552" s="179" t="s">
        <v>337</v>
      </c>
      <c r="D552" s="179" t="s">
        <v>339</v>
      </c>
      <c r="E552" s="278"/>
      <c r="F552" s="279"/>
      <c r="G552" s="279"/>
      <c r="H552" s="280">
        <f>H554</f>
        <v>0</v>
      </c>
      <c r="I552" s="280">
        <f>I554</f>
        <v>0</v>
      </c>
      <c r="J552" s="280">
        <f>J554</f>
        <v>0</v>
      </c>
    </row>
    <row r="553" spans="2:10" ht="27.75" customHeight="1" hidden="1">
      <c r="B553" s="273" t="s">
        <v>566</v>
      </c>
      <c r="C553" s="137" t="s">
        <v>337</v>
      </c>
      <c r="D553" s="137" t="s">
        <v>339</v>
      </c>
      <c r="E553" s="13" t="s">
        <v>543</v>
      </c>
      <c r="F553" s="153"/>
      <c r="G553" s="153"/>
      <c r="H553" s="138">
        <f>H554</f>
        <v>0</v>
      </c>
      <c r="I553" s="138">
        <f>I554</f>
        <v>0</v>
      </c>
      <c r="J553" s="138">
        <f>J554</f>
        <v>0</v>
      </c>
    </row>
    <row r="554" spans="2:10" ht="27.75" customHeight="1" hidden="1">
      <c r="B554" s="191" t="s">
        <v>567</v>
      </c>
      <c r="C554" s="137" t="s">
        <v>337</v>
      </c>
      <c r="D554" s="137" t="s">
        <v>339</v>
      </c>
      <c r="E554" s="13" t="s">
        <v>568</v>
      </c>
      <c r="F554" s="153"/>
      <c r="G554" s="153"/>
      <c r="H554" s="138">
        <f>H555</f>
        <v>0</v>
      </c>
      <c r="I554" s="138">
        <f>I555</f>
        <v>0</v>
      </c>
      <c r="J554" s="138">
        <f>J555</f>
        <v>0</v>
      </c>
    </row>
    <row r="555" spans="2:10" ht="14.25" customHeight="1" hidden="1">
      <c r="B555" s="190" t="s">
        <v>403</v>
      </c>
      <c r="C555" s="137" t="s">
        <v>337</v>
      </c>
      <c r="D555" s="137" t="s">
        <v>339</v>
      </c>
      <c r="E555" s="13" t="s">
        <v>568</v>
      </c>
      <c r="F555" s="153">
        <v>200</v>
      </c>
      <c r="G555" s="153"/>
      <c r="H555" s="138">
        <f>H556</f>
        <v>0</v>
      </c>
      <c r="I555" s="138">
        <f>I556</f>
        <v>0</v>
      </c>
      <c r="J555" s="138">
        <f>J556</f>
        <v>0</v>
      </c>
    </row>
    <row r="556" spans="2:10" ht="14.25" customHeight="1" hidden="1">
      <c r="B556" s="190" t="s">
        <v>405</v>
      </c>
      <c r="C556" s="137" t="s">
        <v>337</v>
      </c>
      <c r="D556" s="137" t="s">
        <v>339</v>
      </c>
      <c r="E556" s="13" t="s">
        <v>568</v>
      </c>
      <c r="F556" s="153">
        <v>240</v>
      </c>
      <c r="G556" s="153"/>
      <c r="H556" s="138">
        <f>H558+H557</f>
        <v>0</v>
      </c>
      <c r="I556" s="138">
        <f>I558</f>
        <v>0</v>
      </c>
      <c r="J556" s="138">
        <f>J558</f>
        <v>0</v>
      </c>
    </row>
    <row r="557" spans="2:10" ht="14.25" customHeight="1" hidden="1">
      <c r="B557" s="187" t="s">
        <v>387</v>
      </c>
      <c r="C557" s="137" t="s">
        <v>337</v>
      </c>
      <c r="D557" s="137" t="s">
        <v>339</v>
      </c>
      <c r="E557" s="13" t="s">
        <v>568</v>
      </c>
      <c r="F557" s="153">
        <v>240</v>
      </c>
      <c r="G557" s="153">
        <v>2</v>
      </c>
      <c r="H557" s="138">
        <f>'Прил. 7'!I747</f>
        <v>0</v>
      </c>
      <c r="I557" s="138">
        <f>'Прил. 7'!J747</f>
        <v>0</v>
      </c>
      <c r="J557" s="138">
        <f>'Прил. 7'!K747</f>
        <v>0</v>
      </c>
    </row>
    <row r="558" spans="2:10" ht="15.75" customHeight="1" hidden="1">
      <c r="B558" s="187" t="s">
        <v>388</v>
      </c>
      <c r="C558" s="137" t="s">
        <v>337</v>
      </c>
      <c r="D558" s="137" t="s">
        <v>339</v>
      </c>
      <c r="E558" s="13" t="s">
        <v>568</v>
      </c>
      <c r="F558" s="153">
        <v>240</v>
      </c>
      <c r="G558" s="153">
        <v>3</v>
      </c>
      <c r="H558" s="138">
        <f>'Прил. 7'!I748</f>
        <v>0</v>
      </c>
      <c r="I558" s="138">
        <f>'Прил. 7'!J748</f>
        <v>0</v>
      </c>
      <c r="J558" s="138">
        <f>'Прил. 7'!K748</f>
        <v>0</v>
      </c>
    </row>
    <row r="559" spans="2:10" ht="12.75" customHeight="1">
      <c r="B559" s="177" t="s">
        <v>340</v>
      </c>
      <c r="C559" s="135" t="s">
        <v>341</v>
      </c>
      <c r="D559" s="135"/>
      <c r="E559" s="135"/>
      <c r="F559" s="135"/>
      <c r="G559" s="135"/>
      <c r="H559" s="175">
        <f>H563+H595+H659+H708+H803</f>
        <v>182051.10000000003</v>
      </c>
      <c r="I559" s="175">
        <f>I563+I595+I659+I708+I803</f>
        <v>150488.8</v>
      </c>
      <c r="J559" s="175">
        <f>J563+J595+J659+J708+J803</f>
        <v>140535.5</v>
      </c>
    </row>
    <row r="560" spans="2:10" ht="12.75" customHeight="1">
      <c r="B560" s="177" t="s">
        <v>387</v>
      </c>
      <c r="C560" s="135"/>
      <c r="D560" s="135"/>
      <c r="E560" s="135"/>
      <c r="F560" s="135"/>
      <c r="G560" s="135" t="s">
        <v>411</v>
      </c>
      <c r="H560" s="175">
        <f>H570+H609+H615+H619+H641+H647+H666+H686+H714+H791+H810+H813+H816+H821+H824+H827+H719+H602+H670+H673+H676+H679+H580+H658+H691+H698+H705+H797+H802</f>
        <v>66889.89999999998</v>
      </c>
      <c r="I560" s="175">
        <f>I570+I609+I615+I619+I641+I647+I666+I686+I714+I791+I810+I813+I816+I821+I824+I827+I719+I602+I670+I673+I676+I679+I580+I658+I691+I698+I705+I797+I802</f>
        <v>62955.5</v>
      </c>
      <c r="J560" s="175">
        <f>J570+J609+J615+J619+J641+J647+J666+J686+J714+J791+J810+J813+J816+J821+J824+J827+J719+J602+J670+J673+J676+J679+J580+J658+J691+J698+J705+J797+J802</f>
        <v>57579.2</v>
      </c>
    </row>
    <row r="561" spans="2:10" ht="12.75" customHeight="1">
      <c r="B561" s="177" t="s">
        <v>388</v>
      </c>
      <c r="C561" s="135"/>
      <c r="D561" s="135"/>
      <c r="E561" s="135"/>
      <c r="F561" s="135"/>
      <c r="G561" s="135" t="s">
        <v>449</v>
      </c>
      <c r="H561" s="175">
        <f>H575+H594+H614+H620+H625+H630+H642+H648+H653+H831+H692+H699+H706</f>
        <v>103823.20000000001</v>
      </c>
      <c r="I561" s="175">
        <f>I575+I594+I614+I620+I625+I630+I642+I648+I653+I831+I692+I699+I706</f>
        <v>76420</v>
      </c>
      <c r="J561" s="175">
        <f>J575+J594+J614+J620+J625+J630+J642+J648+J653+J831+J692+J699+J706</f>
        <v>72080.8</v>
      </c>
    </row>
    <row r="562" spans="2:10" ht="12.75" customHeight="1">
      <c r="B562" s="177" t="s">
        <v>389</v>
      </c>
      <c r="C562" s="135"/>
      <c r="D562" s="135"/>
      <c r="E562" s="135"/>
      <c r="F562" s="135"/>
      <c r="G562" s="135" t="s">
        <v>421</v>
      </c>
      <c r="H562" s="175">
        <f>H649+H621+H636+H693+H700+H707</f>
        <v>11338</v>
      </c>
      <c r="I562" s="175">
        <f>I649+I621+I636+I693+I700+I707</f>
        <v>11113.3</v>
      </c>
      <c r="J562" s="175">
        <f>J649+J621+J636+J693+J700+J707</f>
        <v>10875.5</v>
      </c>
    </row>
    <row r="563" spans="2:10" ht="12.75" customHeight="1">
      <c r="B563" s="233" t="s">
        <v>342</v>
      </c>
      <c r="C563" s="179" t="s">
        <v>341</v>
      </c>
      <c r="D563" s="179" t="s">
        <v>343</v>
      </c>
      <c r="E563" s="135"/>
      <c r="F563" s="135"/>
      <c r="G563" s="135"/>
      <c r="H563" s="176">
        <f>H564+H571+H590+H576</f>
        <v>24967.9</v>
      </c>
      <c r="I563" s="176">
        <f>I564+I571+I590+I576</f>
        <v>23138.6</v>
      </c>
      <c r="J563" s="176">
        <f>J564+J571+J590+J576</f>
        <v>18894.7</v>
      </c>
    </row>
    <row r="564" spans="2:10" ht="27.75" customHeight="1">
      <c r="B564" s="281" t="s">
        <v>569</v>
      </c>
      <c r="C564" s="137" t="s">
        <v>341</v>
      </c>
      <c r="D564" s="137" t="s">
        <v>343</v>
      </c>
      <c r="E564" s="56" t="s">
        <v>570</v>
      </c>
      <c r="F564" s="137"/>
      <c r="G564" s="137"/>
      <c r="H564" s="176">
        <f aca="true" t="shared" si="3" ref="H564:H569">H565</f>
        <v>10515.9</v>
      </c>
      <c r="I564" s="176">
        <f aca="true" t="shared" si="4" ref="I564:I569">I565</f>
        <v>10926.9</v>
      </c>
      <c r="J564" s="176">
        <f aca="true" t="shared" si="5" ref="J564:J569">J565</f>
        <v>7106.6</v>
      </c>
    </row>
    <row r="565" spans="2:10" ht="14.25" customHeight="1">
      <c r="B565" s="215" t="s">
        <v>571</v>
      </c>
      <c r="C565" s="137" t="s">
        <v>341</v>
      </c>
      <c r="D565" s="137" t="s">
        <v>343</v>
      </c>
      <c r="E565" s="213" t="s">
        <v>572</v>
      </c>
      <c r="F565" s="137"/>
      <c r="G565" s="137"/>
      <c r="H565" s="176">
        <f t="shared" si="3"/>
        <v>10515.9</v>
      </c>
      <c r="I565" s="176">
        <f t="shared" si="4"/>
        <v>10926.9</v>
      </c>
      <c r="J565" s="176">
        <f t="shared" si="5"/>
        <v>7106.6</v>
      </c>
    </row>
    <row r="566" spans="2:10" ht="14.25" customHeight="1">
      <c r="B566" s="215" t="s">
        <v>573</v>
      </c>
      <c r="C566" s="137" t="s">
        <v>341</v>
      </c>
      <c r="D566" s="137" t="s">
        <v>343</v>
      </c>
      <c r="E566" s="213" t="s">
        <v>574</v>
      </c>
      <c r="F566" s="137"/>
      <c r="G566" s="137"/>
      <c r="H566" s="176">
        <f t="shared" si="3"/>
        <v>10515.9</v>
      </c>
      <c r="I566" s="176">
        <f t="shared" si="4"/>
        <v>10926.9</v>
      </c>
      <c r="J566" s="176">
        <f t="shared" si="5"/>
        <v>7106.6</v>
      </c>
    </row>
    <row r="567" spans="2:10" ht="14.25" customHeight="1">
      <c r="B567" s="214" t="s">
        <v>575</v>
      </c>
      <c r="C567" s="137" t="s">
        <v>341</v>
      </c>
      <c r="D567" s="137" t="s">
        <v>343</v>
      </c>
      <c r="E567" s="56" t="s">
        <v>576</v>
      </c>
      <c r="F567" s="137"/>
      <c r="G567" s="137"/>
      <c r="H567" s="176">
        <f t="shared" si="3"/>
        <v>10515.9</v>
      </c>
      <c r="I567" s="176">
        <f t="shared" si="4"/>
        <v>10926.9</v>
      </c>
      <c r="J567" s="176">
        <f t="shared" si="5"/>
        <v>7106.6</v>
      </c>
    </row>
    <row r="568" spans="2:10" ht="14.25" customHeight="1">
      <c r="B568" s="187" t="s">
        <v>577</v>
      </c>
      <c r="C568" s="137" t="s">
        <v>341</v>
      </c>
      <c r="D568" s="137" t="s">
        <v>343</v>
      </c>
      <c r="E568" s="56" t="s">
        <v>576</v>
      </c>
      <c r="F568" s="137" t="s">
        <v>479</v>
      </c>
      <c r="G568" s="137"/>
      <c r="H568" s="176">
        <f t="shared" si="3"/>
        <v>10515.9</v>
      </c>
      <c r="I568" s="176">
        <f t="shared" si="4"/>
        <v>10926.9</v>
      </c>
      <c r="J568" s="176">
        <f t="shared" si="5"/>
        <v>7106.6</v>
      </c>
    </row>
    <row r="569" spans="2:10" ht="12.75" customHeight="1">
      <c r="B569" s="187" t="s">
        <v>578</v>
      </c>
      <c r="C569" s="137" t="s">
        <v>341</v>
      </c>
      <c r="D569" s="137" t="s">
        <v>343</v>
      </c>
      <c r="E569" s="56" t="s">
        <v>576</v>
      </c>
      <c r="F569" s="137">
        <v>610</v>
      </c>
      <c r="G569" s="137"/>
      <c r="H569" s="176">
        <f t="shared" si="3"/>
        <v>10515.9</v>
      </c>
      <c r="I569" s="176">
        <f t="shared" si="4"/>
        <v>10926.9</v>
      </c>
      <c r="J569" s="176">
        <f t="shared" si="5"/>
        <v>7106.6</v>
      </c>
    </row>
    <row r="570" spans="2:16" ht="14.25" customHeight="1">
      <c r="B570" s="187" t="s">
        <v>387</v>
      </c>
      <c r="C570" s="137" t="s">
        <v>341</v>
      </c>
      <c r="D570" s="137" t="s">
        <v>343</v>
      </c>
      <c r="E570" s="56" t="s">
        <v>576</v>
      </c>
      <c r="F570" s="137">
        <v>610</v>
      </c>
      <c r="G570" s="137">
        <v>2</v>
      </c>
      <c r="H570" s="176">
        <f>'Прил. 7'!I794</f>
        <v>10515.9</v>
      </c>
      <c r="I570" s="176">
        <f>'Прил. 7'!J794</f>
        <v>10926.9</v>
      </c>
      <c r="J570" s="176">
        <f>'Прил. 7'!K794</f>
        <v>7106.6</v>
      </c>
      <c r="L570" s="282"/>
      <c r="M570" s="282"/>
      <c r="N570" s="282"/>
      <c r="O570" s="282"/>
      <c r="P570" s="282"/>
    </row>
    <row r="571" spans="2:10" ht="66.75" customHeight="1">
      <c r="B571" s="283" t="s">
        <v>579</v>
      </c>
      <c r="C571" s="137" t="s">
        <v>341</v>
      </c>
      <c r="D571" s="137" t="s">
        <v>343</v>
      </c>
      <c r="E571" s="284" t="s">
        <v>580</v>
      </c>
      <c r="F571" s="137"/>
      <c r="G571" s="137"/>
      <c r="H571" s="176">
        <f>H572</f>
        <v>14452</v>
      </c>
      <c r="I571" s="176">
        <f>I572</f>
        <v>12211.7</v>
      </c>
      <c r="J571" s="176">
        <f>J572</f>
        <v>11788.1</v>
      </c>
    </row>
    <row r="572" spans="2:10" ht="14.25" customHeight="1">
      <c r="B572" s="215" t="s">
        <v>573</v>
      </c>
      <c r="C572" s="137" t="s">
        <v>341</v>
      </c>
      <c r="D572" s="137" t="s">
        <v>343</v>
      </c>
      <c r="E572" s="284" t="s">
        <v>581</v>
      </c>
      <c r="F572" s="137"/>
      <c r="G572" s="137"/>
      <c r="H572" s="176">
        <f>H573</f>
        <v>14452</v>
      </c>
      <c r="I572" s="176">
        <f>I573</f>
        <v>12211.7</v>
      </c>
      <c r="J572" s="176">
        <f>J573</f>
        <v>11788.1</v>
      </c>
    </row>
    <row r="573" spans="2:10" ht="14.25" customHeight="1">
      <c r="B573" s="187" t="s">
        <v>577</v>
      </c>
      <c r="C573" s="137" t="s">
        <v>341</v>
      </c>
      <c r="D573" s="137" t="s">
        <v>343</v>
      </c>
      <c r="E573" s="284" t="s">
        <v>581</v>
      </c>
      <c r="F573" s="137" t="s">
        <v>479</v>
      </c>
      <c r="G573" s="137"/>
      <c r="H573" s="176">
        <f>H574</f>
        <v>14452</v>
      </c>
      <c r="I573" s="176">
        <f>I574</f>
        <v>12211.7</v>
      </c>
      <c r="J573" s="176">
        <f>J574</f>
        <v>11788.1</v>
      </c>
    </row>
    <row r="574" spans="2:10" ht="14.25" customHeight="1">
      <c r="B574" s="187" t="s">
        <v>578</v>
      </c>
      <c r="C574" s="137" t="s">
        <v>341</v>
      </c>
      <c r="D574" s="137" t="s">
        <v>343</v>
      </c>
      <c r="E574" s="284" t="s">
        <v>581</v>
      </c>
      <c r="F574" s="137">
        <v>610</v>
      </c>
      <c r="G574" s="137"/>
      <c r="H574" s="176">
        <f>H575</f>
        <v>14452</v>
      </c>
      <c r="I574" s="176">
        <f>I575</f>
        <v>12211.7</v>
      </c>
      <c r="J574" s="176">
        <f>J575</f>
        <v>11788.1</v>
      </c>
    </row>
    <row r="575" spans="2:10" ht="14.25" customHeight="1">
      <c r="B575" s="215" t="s">
        <v>388</v>
      </c>
      <c r="C575" s="137" t="s">
        <v>341</v>
      </c>
      <c r="D575" s="137" t="s">
        <v>343</v>
      </c>
      <c r="E575" s="284" t="s">
        <v>581</v>
      </c>
      <c r="F575" s="137">
        <v>610</v>
      </c>
      <c r="G575" s="137" t="s">
        <v>449</v>
      </c>
      <c r="H575" s="176">
        <f>'Прил. 7'!I799</f>
        <v>14452</v>
      </c>
      <c r="I575" s="176">
        <f>'Прил. 7'!J799</f>
        <v>12211.7</v>
      </c>
      <c r="J575" s="176">
        <f>'Прил. 7'!K799</f>
        <v>11788.1</v>
      </c>
    </row>
    <row r="576" spans="2:10" ht="28.5" customHeight="1" hidden="1">
      <c r="B576" s="212" t="s">
        <v>443</v>
      </c>
      <c r="C576" s="137" t="s">
        <v>341</v>
      </c>
      <c r="D576" s="137" t="s">
        <v>343</v>
      </c>
      <c r="E576" s="56" t="s">
        <v>432</v>
      </c>
      <c r="F576" s="137"/>
      <c r="G576" s="137"/>
      <c r="H576" s="138">
        <f>H577</f>
        <v>0</v>
      </c>
      <c r="I576" s="138">
        <f>I577</f>
        <v>0</v>
      </c>
      <c r="J576" s="138">
        <f>J577</f>
        <v>0</v>
      </c>
    </row>
    <row r="577" spans="2:10" ht="12.75" customHeight="1" hidden="1">
      <c r="B577" s="182" t="s">
        <v>415</v>
      </c>
      <c r="C577" s="137" t="s">
        <v>341</v>
      </c>
      <c r="D577" s="137" t="s">
        <v>343</v>
      </c>
      <c r="E577" s="213" t="s">
        <v>444</v>
      </c>
      <c r="F577" s="137"/>
      <c r="G577" s="137"/>
      <c r="H577" s="138">
        <f>H578</f>
        <v>0</v>
      </c>
      <c r="I577" s="138">
        <f>I578</f>
        <v>0</v>
      </c>
      <c r="J577" s="138">
        <f>J578</f>
        <v>0</v>
      </c>
    </row>
    <row r="578" spans="2:10" ht="12.75" customHeight="1" hidden="1">
      <c r="B578" s="180" t="s">
        <v>577</v>
      </c>
      <c r="C578" s="137" t="s">
        <v>341</v>
      </c>
      <c r="D578" s="137" t="s">
        <v>343</v>
      </c>
      <c r="E578" s="213" t="s">
        <v>444</v>
      </c>
      <c r="F578" s="137" t="s">
        <v>479</v>
      </c>
      <c r="G578" s="137"/>
      <c r="H578" s="138">
        <f>H579</f>
        <v>0</v>
      </c>
      <c r="I578" s="138">
        <f>I579</f>
        <v>0</v>
      </c>
      <c r="J578" s="138">
        <f>J579</f>
        <v>0</v>
      </c>
    </row>
    <row r="579" spans="2:10" ht="12.75" customHeight="1" hidden="1">
      <c r="B579" s="180" t="s">
        <v>578</v>
      </c>
      <c r="C579" s="137" t="s">
        <v>341</v>
      </c>
      <c r="D579" s="137" t="s">
        <v>343</v>
      </c>
      <c r="E579" s="213" t="s">
        <v>444</v>
      </c>
      <c r="F579" s="137" t="s">
        <v>582</v>
      </c>
      <c r="G579" s="137"/>
      <c r="H579" s="138">
        <f>H580</f>
        <v>0</v>
      </c>
      <c r="I579" s="138">
        <f>I580</f>
        <v>0</v>
      </c>
      <c r="J579" s="138">
        <f>J580</f>
        <v>0</v>
      </c>
    </row>
    <row r="580" spans="2:10" ht="14.25" customHeight="1" hidden="1">
      <c r="B580" s="180" t="s">
        <v>387</v>
      </c>
      <c r="C580" s="137" t="s">
        <v>341</v>
      </c>
      <c r="D580" s="137" t="s">
        <v>343</v>
      </c>
      <c r="E580" s="213" t="s">
        <v>444</v>
      </c>
      <c r="F580" s="137" t="s">
        <v>582</v>
      </c>
      <c r="G580" s="137" t="s">
        <v>411</v>
      </c>
      <c r="H580" s="138">
        <f>'Прил. 7'!I809</f>
        <v>0</v>
      </c>
      <c r="I580" s="138">
        <f>'Прил. 7'!J809</f>
        <v>0</v>
      </c>
      <c r="J580" s="138">
        <f>'Прил. 7'!K809</f>
        <v>0</v>
      </c>
    </row>
    <row r="581" spans="2:10" ht="14.25" customHeight="1" hidden="1">
      <c r="B581" s="187"/>
      <c r="C581" s="137"/>
      <c r="D581" s="137"/>
      <c r="E581" s="56"/>
      <c r="F581" s="137"/>
      <c r="G581" s="137"/>
      <c r="H581" s="176"/>
      <c r="I581" s="176"/>
      <c r="J581" s="176"/>
    </row>
    <row r="582" spans="2:10" ht="14.25" customHeight="1" hidden="1">
      <c r="B582" s="215"/>
      <c r="C582" s="137"/>
      <c r="D582" s="137"/>
      <c r="E582" s="56"/>
      <c r="F582" s="137"/>
      <c r="G582" s="137"/>
      <c r="H582" s="176"/>
      <c r="I582" s="176"/>
      <c r="J582" s="176"/>
    </row>
    <row r="583" spans="2:10" ht="14.25" customHeight="1" hidden="1">
      <c r="B583" s="187"/>
      <c r="C583" s="137"/>
      <c r="D583" s="137"/>
      <c r="E583" s="56"/>
      <c r="F583" s="137"/>
      <c r="G583" s="137"/>
      <c r="H583" s="176"/>
      <c r="I583" s="176"/>
      <c r="J583" s="176"/>
    </row>
    <row r="584" spans="2:10" ht="14.25" customHeight="1" hidden="1">
      <c r="B584" s="187"/>
      <c r="C584" s="137"/>
      <c r="D584" s="137"/>
      <c r="E584" s="56"/>
      <c r="F584" s="137"/>
      <c r="G584" s="137"/>
      <c r="H584" s="176"/>
      <c r="I584" s="176"/>
      <c r="J584" s="176"/>
    </row>
    <row r="585" spans="2:10" ht="14.25" customHeight="1" hidden="1">
      <c r="B585" s="215"/>
      <c r="C585" s="137"/>
      <c r="D585" s="137"/>
      <c r="E585" s="56"/>
      <c r="F585" s="137"/>
      <c r="G585" s="137"/>
      <c r="H585" s="176"/>
      <c r="I585" s="176"/>
      <c r="J585" s="176"/>
    </row>
    <row r="586" spans="2:10" ht="14.25" customHeight="1" hidden="1">
      <c r="B586" s="192"/>
      <c r="C586" s="137"/>
      <c r="D586" s="137"/>
      <c r="E586" s="56"/>
      <c r="F586" s="137"/>
      <c r="G586" s="137"/>
      <c r="H586" s="176"/>
      <c r="I586" s="176"/>
      <c r="J586" s="176"/>
    </row>
    <row r="587" spans="2:10" ht="14.25" customHeight="1" hidden="1">
      <c r="B587" s="187"/>
      <c r="C587" s="137"/>
      <c r="D587" s="137"/>
      <c r="E587" s="56"/>
      <c r="F587" s="137"/>
      <c r="G587" s="137"/>
      <c r="H587" s="176"/>
      <c r="I587" s="176"/>
      <c r="J587" s="176"/>
    </row>
    <row r="588" spans="2:10" ht="14.25" customHeight="1" hidden="1">
      <c r="B588" s="187"/>
      <c r="C588" s="137"/>
      <c r="D588" s="137"/>
      <c r="E588" s="56"/>
      <c r="F588" s="137"/>
      <c r="G588" s="137"/>
      <c r="H588" s="176"/>
      <c r="I588" s="176"/>
      <c r="J588" s="176"/>
    </row>
    <row r="589" spans="2:10" ht="14.25" customHeight="1" hidden="1">
      <c r="B589" s="187"/>
      <c r="C589" s="137"/>
      <c r="D589" s="137"/>
      <c r="E589" s="56"/>
      <c r="F589" s="137"/>
      <c r="G589" s="137"/>
      <c r="H589" s="176"/>
      <c r="I589" s="176"/>
      <c r="J589" s="176"/>
    </row>
    <row r="590" spans="2:10" ht="12.75" customHeight="1" hidden="1">
      <c r="B590" s="187" t="s">
        <v>391</v>
      </c>
      <c r="C590" s="137" t="s">
        <v>341</v>
      </c>
      <c r="D590" s="137" t="s">
        <v>343</v>
      </c>
      <c r="E590" s="56" t="s">
        <v>392</v>
      </c>
      <c r="F590" s="137"/>
      <c r="G590" s="137"/>
      <c r="H590" s="176">
        <f>H591</f>
        <v>0</v>
      </c>
      <c r="I590" s="176">
        <f>I591</f>
        <v>0</v>
      </c>
      <c r="J590" s="176">
        <f>J591</f>
        <v>0</v>
      </c>
    </row>
    <row r="591" spans="2:10" ht="27.75" customHeight="1" hidden="1">
      <c r="B591" s="180" t="s">
        <v>540</v>
      </c>
      <c r="C591" s="137" t="s">
        <v>341</v>
      </c>
      <c r="D591" s="137" t="s">
        <v>343</v>
      </c>
      <c r="E591" s="56" t="s">
        <v>541</v>
      </c>
      <c r="F591" s="137"/>
      <c r="G591" s="137"/>
      <c r="H591" s="176">
        <f>H592</f>
        <v>0</v>
      </c>
      <c r="I591" s="176">
        <f>I592</f>
        <v>0</v>
      </c>
      <c r="J591" s="176">
        <f>J592</f>
        <v>0</v>
      </c>
    </row>
    <row r="592" spans="2:10" ht="14.25" customHeight="1" hidden="1">
      <c r="B592" s="187" t="s">
        <v>577</v>
      </c>
      <c r="C592" s="137" t="s">
        <v>341</v>
      </c>
      <c r="D592" s="137" t="s">
        <v>343</v>
      </c>
      <c r="E592" s="56" t="s">
        <v>541</v>
      </c>
      <c r="F592" s="137" t="s">
        <v>479</v>
      </c>
      <c r="G592" s="137"/>
      <c r="H592" s="176">
        <f>H593</f>
        <v>0</v>
      </c>
      <c r="I592" s="176">
        <f>I593</f>
        <v>0</v>
      </c>
      <c r="J592" s="176">
        <f>J593</f>
        <v>0</v>
      </c>
    </row>
    <row r="593" spans="2:10" ht="14.25" customHeight="1" hidden="1">
      <c r="B593" s="187" t="s">
        <v>578</v>
      </c>
      <c r="C593" s="137" t="s">
        <v>341</v>
      </c>
      <c r="D593" s="137" t="s">
        <v>343</v>
      </c>
      <c r="E593" s="56" t="s">
        <v>541</v>
      </c>
      <c r="F593" s="137">
        <v>610</v>
      </c>
      <c r="G593" s="137"/>
      <c r="H593" s="176">
        <f>H594</f>
        <v>0</v>
      </c>
      <c r="I593" s="176">
        <f>I594</f>
        <v>0</v>
      </c>
      <c r="J593" s="176">
        <f>J594</f>
        <v>0</v>
      </c>
    </row>
    <row r="594" spans="2:10" ht="14.25" customHeight="1" hidden="1">
      <c r="B594" s="215" t="s">
        <v>388</v>
      </c>
      <c r="C594" s="137" t="s">
        <v>341</v>
      </c>
      <c r="D594" s="137" t="s">
        <v>343</v>
      </c>
      <c r="E594" s="56" t="s">
        <v>541</v>
      </c>
      <c r="F594" s="137">
        <v>610</v>
      </c>
      <c r="G594" s="137" t="s">
        <v>449</v>
      </c>
      <c r="H594" s="176"/>
      <c r="I594" s="176"/>
      <c r="J594" s="176"/>
    </row>
    <row r="595" spans="2:10" ht="12.75" customHeight="1">
      <c r="B595" s="233" t="s">
        <v>344</v>
      </c>
      <c r="C595" s="179" t="s">
        <v>341</v>
      </c>
      <c r="D595" s="179" t="s">
        <v>345</v>
      </c>
      <c r="E595" s="137"/>
      <c r="F595" s="137"/>
      <c r="G595" s="137"/>
      <c r="H595" s="176">
        <f>H603+H650+H596+H654</f>
        <v>126028.00000000001</v>
      </c>
      <c r="I595" s="176">
        <f>I603+I650+I596+I654</f>
        <v>110646.2</v>
      </c>
      <c r="J595" s="176">
        <f>J603+J650+J596+J654</f>
        <v>104441.09999999999</v>
      </c>
    </row>
    <row r="596" spans="2:10" ht="41.25" customHeight="1">
      <c r="B596" s="285" t="s">
        <v>440</v>
      </c>
      <c r="C596" s="137" t="s">
        <v>341</v>
      </c>
      <c r="D596" s="137" t="s">
        <v>345</v>
      </c>
      <c r="E596" s="22" t="s">
        <v>441</v>
      </c>
      <c r="F596" s="137"/>
      <c r="G596" s="137"/>
      <c r="H596" s="138">
        <f>H599</f>
        <v>37.5</v>
      </c>
      <c r="I596" s="138">
        <f>I599</f>
        <v>0</v>
      </c>
      <c r="J596" s="138">
        <f>J599</f>
        <v>0</v>
      </c>
    </row>
    <row r="597" spans="2:10" ht="12.75" customHeight="1" hidden="1">
      <c r="B597" s="192"/>
      <c r="C597" s="137" t="s">
        <v>341</v>
      </c>
      <c r="D597" s="137" t="s">
        <v>345</v>
      </c>
      <c r="E597" s="22" t="s">
        <v>432</v>
      </c>
      <c r="F597" s="137"/>
      <c r="G597" s="137"/>
      <c r="H597" s="138">
        <f>H598</f>
        <v>37.5</v>
      </c>
      <c r="I597" s="138"/>
      <c r="J597" s="138"/>
    </row>
    <row r="598" spans="2:10" ht="12.75" customHeight="1" hidden="1">
      <c r="B598" s="192"/>
      <c r="C598" s="137" t="s">
        <v>341</v>
      </c>
      <c r="D598" s="137" t="s">
        <v>345</v>
      </c>
      <c r="E598" s="22" t="s">
        <v>432</v>
      </c>
      <c r="F598" s="137"/>
      <c r="G598" s="137"/>
      <c r="H598" s="138">
        <f>H599</f>
        <v>37.5</v>
      </c>
      <c r="I598" s="138"/>
      <c r="J598" s="138"/>
    </row>
    <row r="599" spans="2:10" ht="12.75" customHeight="1">
      <c r="B599" s="192" t="s">
        <v>415</v>
      </c>
      <c r="C599" s="137" t="s">
        <v>341</v>
      </c>
      <c r="D599" s="137" t="s">
        <v>345</v>
      </c>
      <c r="E599" s="13" t="s">
        <v>442</v>
      </c>
      <c r="F599" s="137"/>
      <c r="G599" s="137"/>
      <c r="H599" s="138">
        <f>H600</f>
        <v>37.5</v>
      </c>
      <c r="I599" s="138">
        <f>I600</f>
        <v>0</v>
      </c>
      <c r="J599" s="138">
        <f>J600</f>
        <v>0</v>
      </c>
    </row>
    <row r="600" spans="2:10" ht="12.75" customHeight="1">
      <c r="B600" s="190" t="s">
        <v>403</v>
      </c>
      <c r="C600" s="137" t="s">
        <v>341</v>
      </c>
      <c r="D600" s="137" t="s">
        <v>345</v>
      </c>
      <c r="E600" s="13" t="s">
        <v>442</v>
      </c>
      <c r="F600" s="137" t="s">
        <v>404</v>
      </c>
      <c r="G600" s="137"/>
      <c r="H600" s="138">
        <f>H601</f>
        <v>37.5</v>
      </c>
      <c r="I600" s="138">
        <f>I601</f>
        <v>0</v>
      </c>
      <c r="J600" s="138">
        <f>J601</f>
        <v>0</v>
      </c>
    </row>
    <row r="601" spans="2:10" ht="12.75" customHeight="1">
      <c r="B601" s="190" t="s">
        <v>405</v>
      </c>
      <c r="C601" s="137" t="s">
        <v>341</v>
      </c>
      <c r="D601" s="137" t="s">
        <v>345</v>
      </c>
      <c r="E601" s="13" t="s">
        <v>442</v>
      </c>
      <c r="F601" s="137" t="s">
        <v>406</v>
      </c>
      <c r="G601" s="137"/>
      <c r="H601" s="138">
        <f>H602</f>
        <v>37.5</v>
      </c>
      <c r="I601" s="138">
        <f>I602</f>
        <v>0</v>
      </c>
      <c r="J601" s="138">
        <f>J602</f>
        <v>0</v>
      </c>
    </row>
    <row r="602" spans="2:10" ht="12.75" customHeight="1">
      <c r="B602" s="187" t="s">
        <v>387</v>
      </c>
      <c r="C602" s="137" t="s">
        <v>341</v>
      </c>
      <c r="D602" s="137" t="s">
        <v>345</v>
      </c>
      <c r="E602" s="13" t="s">
        <v>442</v>
      </c>
      <c r="F602" s="137" t="s">
        <v>406</v>
      </c>
      <c r="G602" s="137">
        <v>2</v>
      </c>
      <c r="H602" s="138">
        <f>'Прил. 7'!I818</f>
        <v>37.5</v>
      </c>
      <c r="I602" s="138">
        <f>'Прил. 7'!J818</f>
        <v>0</v>
      </c>
      <c r="J602" s="138">
        <f>'Прил. 7'!K818</f>
        <v>0</v>
      </c>
    </row>
    <row r="603" spans="2:10" ht="26.25" customHeight="1">
      <c r="B603" s="281" t="s">
        <v>569</v>
      </c>
      <c r="C603" s="137" t="s">
        <v>341</v>
      </c>
      <c r="D603" s="137" t="s">
        <v>345</v>
      </c>
      <c r="E603" s="56" t="s">
        <v>570</v>
      </c>
      <c r="F603" s="137"/>
      <c r="G603" s="137"/>
      <c r="H603" s="176">
        <f>H604</f>
        <v>125890.50000000001</v>
      </c>
      <c r="I603" s="176">
        <f>I604</f>
        <v>110646.2</v>
      </c>
      <c r="J603" s="176">
        <f>J604</f>
        <v>104441.09999999999</v>
      </c>
    </row>
    <row r="604" spans="2:10" ht="14.25" customHeight="1">
      <c r="B604" s="286" t="s">
        <v>583</v>
      </c>
      <c r="C604" s="137" t="s">
        <v>341</v>
      </c>
      <c r="D604" s="137" t="s">
        <v>345</v>
      </c>
      <c r="E604" s="56" t="s">
        <v>584</v>
      </c>
      <c r="F604" s="137"/>
      <c r="G604" s="137"/>
      <c r="H604" s="176">
        <f>H605+H610+H616+H622+H626+H631+H637+H643</f>
        <v>125890.50000000001</v>
      </c>
      <c r="I604" s="176">
        <f>I605+I610+I616+I622+I626+I631+I637+I643</f>
        <v>110646.2</v>
      </c>
      <c r="J604" s="176">
        <f>J605+J610+J616+J622+J626+J631+J637+J643</f>
        <v>104441.09999999999</v>
      </c>
    </row>
    <row r="605" spans="2:10" ht="28.5">
      <c r="B605" s="187" t="s">
        <v>585</v>
      </c>
      <c r="C605" s="137" t="s">
        <v>341</v>
      </c>
      <c r="D605" s="137" t="s">
        <v>345</v>
      </c>
      <c r="E605" s="56" t="s">
        <v>586</v>
      </c>
      <c r="F605" s="137"/>
      <c r="G605" s="137"/>
      <c r="H605" s="176">
        <f>H606</f>
        <v>33983.2</v>
      </c>
      <c r="I605" s="176">
        <f>I606</f>
        <v>32080.1</v>
      </c>
      <c r="J605" s="176">
        <f>J606</f>
        <v>30102.8</v>
      </c>
    </row>
    <row r="606" spans="2:10" ht="12.75" customHeight="1">
      <c r="B606" s="190" t="s">
        <v>587</v>
      </c>
      <c r="C606" s="137" t="s">
        <v>341</v>
      </c>
      <c r="D606" s="137" t="s">
        <v>345</v>
      </c>
      <c r="E606" s="56" t="s">
        <v>588</v>
      </c>
      <c r="F606" s="137"/>
      <c r="G606" s="137"/>
      <c r="H606" s="176">
        <f>H607</f>
        <v>33983.2</v>
      </c>
      <c r="I606" s="176">
        <f>I607</f>
        <v>32080.1</v>
      </c>
      <c r="J606" s="176">
        <f>J607</f>
        <v>30102.8</v>
      </c>
    </row>
    <row r="607" spans="2:10" ht="28.5">
      <c r="B607" s="187" t="s">
        <v>577</v>
      </c>
      <c r="C607" s="137" t="s">
        <v>341</v>
      </c>
      <c r="D607" s="137" t="s">
        <v>345</v>
      </c>
      <c r="E607" s="56" t="s">
        <v>588</v>
      </c>
      <c r="F607" s="137" t="s">
        <v>479</v>
      </c>
      <c r="G607" s="137"/>
      <c r="H607" s="176">
        <f>H608</f>
        <v>33983.2</v>
      </c>
      <c r="I607" s="176">
        <f>I608</f>
        <v>32080.1</v>
      </c>
      <c r="J607" s="176">
        <f>J608</f>
        <v>30102.8</v>
      </c>
    </row>
    <row r="608" spans="2:10" ht="14.25" customHeight="1">
      <c r="B608" s="187" t="s">
        <v>578</v>
      </c>
      <c r="C608" s="137" t="s">
        <v>341</v>
      </c>
      <c r="D608" s="137" t="s">
        <v>345</v>
      </c>
      <c r="E608" s="56" t="s">
        <v>588</v>
      </c>
      <c r="F608" s="137">
        <v>610</v>
      </c>
      <c r="G608" s="137"/>
      <c r="H608" s="176">
        <f>H609</f>
        <v>33983.2</v>
      </c>
      <c r="I608" s="176">
        <f>I609</f>
        <v>32080.1</v>
      </c>
      <c r="J608" s="176">
        <f>J609</f>
        <v>30102.8</v>
      </c>
    </row>
    <row r="609" spans="2:10" ht="14.25" customHeight="1">
      <c r="B609" s="187" t="s">
        <v>387</v>
      </c>
      <c r="C609" s="137" t="s">
        <v>341</v>
      </c>
      <c r="D609" s="137" t="s">
        <v>345</v>
      </c>
      <c r="E609" s="56" t="s">
        <v>588</v>
      </c>
      <c r="F609" s="137">
        <v>610</v>
      </c>
      <c r="G609" s="137">
        <v>2</v>
      </c>
      <c r="H609" s="176">
        <f>'Прил. 7'!I823</f>
        <v>33983.2</v>
      </c>
      <c r="I609" s="176">
        <f>'Прил. 7'!J823</f>
        <v>32080.1</v>
      </c>
      <c r="J609" s="176">
        <f>'Прил. 7'!K823</f>
        <v>30102.8</v>
      </c>
    </row>
    <row r="610" spans="2:10" ht="14.25" customHeight="1">
      <c r="B610" s="187" t="s">
        <v>589</v>
      </c>
      <c r="C610" s="137" t="s">
        <v>341</v>
      </c>
      <c r="D610" s="137" t="s">
        <v>345</v>
      </c>
      <c r="E610" s="56" t="s">
        <v>590</v>
      </c>
      <c r="F610" s="137"/>
      <c r="G610" s="137"/>
      <c r="H610" s="176">
        <f>H611</f>
        <v>5197.6</v>
      </c>
      <c r="I610" s="176">
        <f>I611</f>
        <v>6415.8</v>
      </c>
      <c r="J610" s="176">
        <f>J611</f>
        <v>6273</v>
      </c>
    </row>
    <row r="611" spans="2:10" ht="27.75" customHeight="1">
      <c r="B611" s="180" t="s">
        <v>591</v>
      </c>
      <c r="C611" s="137" t="s">
        <v>341</v>
      </c>
      <c r="D611" s="137" t="s">
        <v>345</v>
      </c>
      <c r="E611" s="56" t="s">
        <v>592</v>
      </c>
      <c r="F611" s="137"/>
      <c r="G611" s="137"/>
      <c r="H611" s="176">
        <f>H612</f>
        <v>5197.6</v>
      </c>
      <c r="I611" s="176">
        <f>I612</f>
        <v>6415.8</v>
      </c>
      <c r="J611" s="176">
        <f>J612</f>
        <v>6273</v>
      </c>
    </row>
    <row r="612" spans="2:10" ht="28.5">
      <c r="B612" s="180" t="s">
        <v>577</v>
      </c>
      <c r="C612" s="137" t="s">
        <v>341</v>
      </c>
      <c r="D612" s="137" t="s">
        <v>345</v>
      </c>
      <c r="E612" s="56" t="s">
        <v>592</v>
      </c>
      <c r="F612" s="137" t="s">
        <v>479</v>
      </c>
      <c r="G612" s="137"/>
      <c r="H612" s="176">
        <f>H613</f>
        <v>5197.6</v>
      </c>
      <c r="I612" s="176">
        <f>I613</f>
        <v>6415.8</v>
      </c>
      <c r="J612" s="176">
        <f>J613</f>
        <v>6273</v>
      </c>
    </row>
    <row r="613" spans="2:10" ht="14.25" customHeight="1">
      <c r="B613" s="187" t="s">
        <v>578</v>
      </c>
      <c r="C613" s="137" t="s">
        <v>341</v>
      </c>
      <c r="D613" s="137" t="s">
        <v>345</v>
      </c>
      <c r="E613" s="56" t="s">
        <v>592</v>
      </c>
      <c r="F613" s="137">
        <v>610</v>
      </c>
      <c r="G613" s="137"/>
      <c r="H613" s="176">
        <f>H615+H614</f>
        <v>5197.6</v>
      </c>
      <c r="I613" s="176">
        <f>I615+I614</f>
        <v>6415.8</v>
      </c>
      <c r="J613" s="176">
        <f>J615+J614</f>
        <v>6273</v>
      </c>
    </row>
    <row r="614" spans="2:10" ht="14.25" customHeight="1">
      <c r="B614" s="215" t="s">
        <v>388</v>
      </c>
      <c r="C614" s="137" t="s">
        <v>341</v>
      </c>
      <c r="D614" s="137" t="s">
        <v>345</v>
      </c>
      <c r="E614" s="56" t="s">
        <v>592</v>
      </c>
      <c r="F614" s="137" t="s">
        <v>582</v>
      </c>
      <c r="G614" s="137" t="s">
        <v>449</v>
      </c>
      <c r="H614" s="176">
        <f>'Прил. 7'!I828</f>
        <v>2578.5</v>
      </c>
      <c r="I614" s="176">
        <f>'Прил. 7'!J828</f>
        <v>3207.9</v>
      </c>
      <c r="J614" s="176">
        <f>'Прил. 7'!K828</f>
        <v>3136.5</v>
      </c>
    </row>
    <row r="615" spans="2:10" ht="14.25" customHeight="1">
      <c r="B615" s="215" t="s">
        <v>387</v>
      </c>
      <c r="C615" s="137" t="s">
        <v>341</v>
      </c>
      <c r="D615" s="137" t="s">
        <v>345</v>
      </c>
      <c r="E615" s="56" t="s">
        <v>593</v>
      </c>
      <c r="F615" s="137">
        <v>610</v>
      </c>
      <c r="G615" s="137" t="s">
        <v>411</v>
      </c>
      <c r="H615" s="176">
        <f>'Прил. 7'!I829</f>
        <v>2619.1</v>
      </c>
      <c r="I615" s="176">
        <f>'Прил. 7'!J829</f>
        <v>3207.9</v>
      </c>
      <c r="J615" s="176">
        <f>'Прил. 7'!K829</f>
        <v>3136.5</v>
      </c>
    </row>
    <row r="616" spans="2:10" ht="28.5">
      <c r="B616" s="182" t="s">
        <v>594</v>
      </c>
      <c r="C616" s="137" t="s">
        <v>341</v>
      </c>
      <c r="D616" s="137" t="s">
        <v>345</v>
      </c>
      <c r="E616" s="56" t="s">
        <v>595</v>
      </c>
      <c r="F616" s="137"/>
      <c r="G616" s="137"/>
      <c r="H616" s="176">
        <f>H617</f>
        <v>3913.8</v>
      </c>
      <c r="I616" s="176">
        <f>I617</f>
        <v>3664.4</v>
      </c>
      <c r="J616" s="176">
        <f>J617</f>
        <v>3363.5</v>
      </c>
    </row>
    <row r="617" spans="2:10" ht="27.75" customHeight="1">
      <c r="B617" s="180" t="s">
        <v>577</v>
      </c>
      <c r="C617" s="137" t="s">
        <v>341</v>
      </c>
      <c r="D617" s="137" t="s">
        <v>345</v>
      </c>
      <c r="E617" s="56" t="s">
        <v>596</v>
      </c>
      <c r="F617" s="137" t="s">
        <v>479</v>
      </c>
      <c r="G617" s="137"/>
      <c r="H617" s="176">
        <f>H618</f>
        <v>3913.8</v>
      </c>
      <c r="I617" s="176">
        <f>I618</f>
        <v>3664.4</v>
      </c>
      <c r="J617" s="176">
        <f>J618</f>
        <v>3363.5</v>
      </c>
    </row>
    <row r="618" spans="2:10" ht="14.25" customHeight="1">
      <c r="B618" s="187" t="s">
        <v>578</v>
      </c>
      <c r="C618" s="137" t="s">
        <v>341</v>
      </c>
      <c r="D618" s="137" t="s">
        <v>345</v>
      </c>
      <c r="E618" s="56" t="s">
        <v>596</v>
      </c>
      <c r="F618" s="137">
        <v>610</v>
      </c>
      <c r="G618" s="137"/>
      <c r="H618" s="176">
        <f>H620+H619+H621</f>
        <v>3913.8</v>
      </c>
      <c r="I618" s="176">
        <f>I620+I619+I621</f>
        <v>3664.4</v>
      </c>
      <c r="J618" s="176">
        <f>J620+J619+J621</f>
        <v>3363.5</v>
      </c>
    </row>
    <row r="619" spans="2:10" ht="14.25" customHeight="1">
      <c r="B619" s="215" t="s">
        <v>387</v>
      </c>
      <c r="C619" s="137" t="s">
        <v>341</v>
      </c>
      <c r="D619" s="137" t="s">
        <v>345</v>
      </c>
      <c r="E619" s="56" t="s">
        <v>596</v>
      </c>
      <c r="F619" s="137">
        <v>610</v>
      </c>
      <c r="G619" s="137" t="s">
        <v>411</v>
      </c>
      <c r="H619" s="176">
        <f>'Прил. 7'!I833</f>
        <v>39.1</v>
      </c>
      <c r="I619" s="176">
        <f>'Прил. 7'!J833</f>
        <v>36.6</v>
      </c>
      <c r="J619" s="176">
        <f>'Прил. 7'!K833</f>
        <v>33.6</v>
      </c>
    </row>
    <row r="620" spans="2:10" ht="14.25" customHeight="1">
      <c r="B620" s="215" t="s">
        <v>388</v>
      </c>
      <c r="C620" s="137" t="s">
        <v>341</v>
      </c>
      <c r="D620" s="137" t="s">
        <v>345</v>
      </c>
      <c r="E620" s="56" t="s">
        <v>596</v>
      </c>
      <c r="F620" s="137">
        <v>610</v>
      </c>
      <c r="G620" s="137" t="s">
        <v>449</v>
      </c>
      <c r="H620" s="176">
        <f>'Прил. 7'!I834</f>
        <v>348.7</v>
      </c>
      <c r="I620" s="176">
        <f>'Прил. 7'!J834</f>
        <v>326.5</v>
      </c>
      <c r="J620" s="176">
        <f>'Прил. 7'!K834</f>
        <v>266.4</v>
      </c>
    </row>
    <row r="621" spans="2:10" ht="14.25" customHeight="1">
      <c r="B621" s="187" t="s">
        <v>389</v>
      </c>
      <c r="C621" s="137" t="s">
        <v>341</v>
      </c>
      <c r="D621" s="137" t="s">
        <v>345</v>
      </c>
      <c r="E621" s="56" t="s">
        <v>596</v>
      </c>
      <c r="F621" s="137">
        <v>610</v>
      </c>
      <c r="G621" s="137" t="s">
        <v>421</v>
      </c>
      <c r="H621" s="176">
        <f>'Прил. 7'!I835</f>
        <v>3526</v>
      </c>
      <c r="I621" s="176">
        <f>'Прил. 7'!J835</f>
        <v>3301.3</v>
      </c>
      <c r="J621" s="176">
        <f>'Прил. 7'!K835</f>
        <v>3063.5</v>
      </c>
    </row>
    <row r="622" spans="2:10" ht="85.5">
      <c r="B622" s="182" t="s">
        <v>597</v>
      </c>
      <c r="C622" s="137" t="s">
        <v>341</v>
      </c>
      <c r="D622" s="137" t="s">
        <v>345</v>
      </c>
      <c r="E622" s="56" t="s">
        <v>598</v>
      </c>
      <c r="F622" s="137"/>
      <c r="G622" s="137"/>
      <c r="H622" s="176">
        <f>H623</f>
        <v>73519.6</v>
      </c>
      <c r="I622" s="176">
        <f>I623</f>
        <v>59157.5</v>
      </c>
      <c r="J622" s="176">
        <f>J623</f>
        <v>55413.6</v>
      </c>
    </row>
    <row r="623" spans="2:10" ht="28.5">
      <c r="B623" s="187" t="s">
        <v>577</v>
      </c>
      <c r="C623" s="137" t="s">
        <v>341</v>
      </c>
      <c r="D623" s="137" t="s">
        <v>345</v>
      </c>
      <c r="E623" s="56" t="s">
        <v>599</v>
      </c>
      <c r="F623" s="137" t="s">
        <v>479</v>
      </c>
      <c r="G623" s="137"/>
      <c r="H623" s="176">
        <f>H624</f>
        <v>73519.6</v>
      </c>
      <c r="I623" s="176">
        <f>I624</f>
        <v>59157.5</v>
      </c>
      <c r="J623" s="176">
        <f>J624</f>
        <v>55413.6</v>
      </c>
    </row>
    <row r="624" spans="2:10" ht="14.25" customHeight="1">
      <c r="B624" s="187" t="s">
        <v>578</v>
      </c>
      <c r="C624" s="137" t="s">
        <v>341</v>
      </c>
      <c r="D624" s="137" t="s">
        <v>345</v>
      </c>
      <c r="E624" s="56" t="s">
        <v>599</v>
      </c>
      <c r="F624" s="137">
        <v>610</v>
      </c>
      <c r="G624" s="137"/>
      <c r="H624" s="176">
        <f>H625</f>
        <v>73519.6</v>
      </c>
      <c r="I624" s="176">
        <f>I625</f>
        <v>59157.5</v>
      </c>
      <c r="J624" s="176">
        <f>J625</f>
        <v>55413.6</v>
      </c>
    </row>
    <row r="625" spans="2:10" ht="14.25" customHeight="1">
      <c r="B625" s="215" t="s">
        <v>388</v>
      </c>
      <c r="C625" s="137" t="s">
        <v>341</v>
      </c>
      <c r="D625" s="137" t="s">
        <v>345</v>
      </c>
      <c r="E625" s="56" t="s">
        <v>599</v>
      </c>
      <c r="F625" s="137">
        <v>610</v>
      </c>
      <c r="G625" s="137" t="s">
        <v>449</v>
      </c>
      <c r="H625" s="176">
        <f>'Прил. 7'!I839</f>
        <v>73519.6</v>
      </c>
      <c r="I625" s="176">
        <f>'Прил. 7'!J839</f>
        <v>59157.5</v>
      </c>
      <c r="J625" s="176">
        <f>'Прил. 7'!K839</f>
        <v>55413.6</v>
      </c>
    </row>
    <row r="626" spans="2:10" ht="14.25" customHeight="1">
      <c r="B626" s="187" t="s">
        <v>600</v>
      </c>
      <c r="C626" s="137" t="s">
        <v>341</v>
      </c>
      <c r="D626" s="137" t="s">
        <v>345</v>
      </c>
      <c r="E626" s="56" t="s">
        <v>601</v>
      </c>
      <c r="F626" s="137"/>
      <c r="G626" s="137"/>
      <c r="H626" s="176">
        <f>H628</f>
        <v>1464.3</v>
      </c>
      <c r="I626" s="176">
        <f>I628</f>
        <v>1516.4</v>
      </c>
      <c r="J626" s="176">
        <f>J628</f>
        <v>1476.2</v>
      </c>
    </row>
    <row r="627" spans="2:10" ht="12.75" customHeight="1">
      <c r="B627" s="190" t="s">
        <v>415</v>
      </c>
      <c r="C627" s="137" t="s">
        <v>341</v>
      </c>
      <c r="D627" s="137" t="s">
        <v>345</v>
      </c>
      <c r="E627" s="56" t="s">
        <v>602</v>
      </c>
      <c r="F627" s="137"/>
      <c r="G627" s="137"/>
      <c r="H627" s="176">
        <f>H628</f>
        <v>1464.3</v>
      </c>
      <c r="I627" s="176">
        <f>I628</f>
        <v>1516.4</v>
      </c>
      <c r="J627" s="176">
        <f>J628</f>
        <v>1476.2</v>
      </c>
    </row>
    <row r="628" spans="2:10" ht="14.25" customHeight="1">
      <c r="B628" s="187" t="s">
        <v>577</v>
      </c>
      <c r="C628" s="137" t="s">
        <v>341</v>
      </c>
      <c r="D628" s="137" t="s">
        <v>345</v>
      </c>
      <c r="E628" s="56" t="s">
        <v>602</v>
      </c>
      <c r="F628" s="137" t="s">
        <v>479</v>
      </c>
      <c r="G628" s="137"/>
      <c r="H628" s="176">
        <f>H629</f>
        <v>1464.3</v>
      </c>
      <c r="I628" s="176">
        <f>I629</f>
        <v>1516.4</v>
      </c>
      <c r="J628" s="176">
        <f>J629</f>
        <v>1476.2</v>
      </c>
    </row>
    <row r="629" spans="2:10" ht="14.25" customHeight="1">
      <c r="B629" s="187" t="s">
        <v>578</v>
      </c>
      <c r="C629" s="137" t="s">
        <v>341</v>
      </c>
      <c r="D629" s="137" t="s">
        <v>345</v>
      </c>
      <c r="E629" s="56" t="s">
        <v>602</v>
      </c>
      <c r="F629" s="137">
        <v>610</v>
      </c>
      <c r="G629" s="137"/>
      <c r="H629" s="176">
        <f>H630</f>
        <v>1464.3</v>
      </c>
      <c r="I629" s="176">
        <f>I630</f>
        <v>1516.4</v>
      </c>
      <c r="J629" s="176">
        <f>J630</f>
        <v>1476.2</v>
      </c>
    </row>
    <row r="630" spans="2:10" ht="14.25" customHeight="1">
      <c r="B630" s="215" t="s">
        <v>388</v>
      </c>
      <c r="C630" s="137" t="s">
        <v>341</v>
      </c>
      <c r="D630" s="137" t="s">
        <v>345</v>
      </c>
      <c r="E630" s="56" t="s">
        <v>602</v>
      </c>
      <c r="F630" s="137">
        <v>610</v>
      </c>
      <c r="G630" s="137" t="s">
        <v>449</v>
      </c>
      <c r="H630" s="176">
        <f>'Прил. 7'!I844</f>
        <v>1464.3</v>
      </c>
      <c r="I630" s="176">
        <f>'Прил. 7'!J844</f>
        <v>1516.4</v>
      </c>
      <c r="J630" s="176">
        <f>'Прил. 7'!K844</f>
        <v>1476.2</v>
      </c>
    </row>
    <row r="631" spans="2:10" ht="15.75" customHeight="1">
      <c r="B631" s="187" t="s">
        <v>600</v>
      </c>
      <c r="C631" s="137" t="s">
        <v>341</v>
      </c>
      <c r="D631" s="137" t="s">
        <v>345</v>
      </c>
      <c r="E631" s="56" t="s">
        <v>603</v>
      </c>
      <c r="F631" s="137"/>
      <c r="G631" s="137"/>
      <c r="H631" s="176">
        <f>H633</f>
        <v>7812</v>
      </c>
      <c r="I631" s="176">
        <f>I633</f>
        <v>7812</v>
      </c>
      <c r="J631" s="176">
        <f>J633</f>
        <v>7812</v>
      </c>
    </row>
    <row r="632" spans="2:10" ht="12.75" customHeight="1">
      <c r="B632" s="190" t="s">
        <v>587</v>
      </c>
      <c r="C632" s="137" t="s">
        <v>341</v>
      </c>
      <c r="D632" s="137" t="s">
        <v>345</v>
      </c>
      <c r="E632" s="56" t="s">
        <v>604</v>
      </c>
      <c r="F632" s="137"/>
      <c r="G632" s="137"/>
      <c r="H632" s="176">
        <f>H633</f>
        <v>7812</v>
      </c>
      <c r="I632" s="176">
        <f>I633</f>
        <v>7812</v>
      </c>
      <c r="J632" s="176">
        <f>J633</f>
        <v>7812</v>
      </c>
    </row>
    <row r="633" spans="2:10" ht="12.75" customHeight="1">
      <c r="B633" s="187" t="s">
        <v>577</v>
      </c>
      <c r="C633" s="137" t="s">
        <v>341</v>
      </c>
      <c r="D633" s="137" t="s">
        <v>345</v>
      </c>
      <c r="E633" s="56" t="s">
        <v>604</v>
      </c>
      <c r="F633" s="137" t="s">
        <v>479</v>
      </c>
      <c r="G633" s="137"/>
      <c r="H633" s="176">
        <f>H634</f>
        <v>7812</v>
      </c>
      <c r="I633" s="176">
        <f>I634</f>
        <v>7812</v>
      </c>
      <c r="J633" s="176">
        <f>J634</f>
        <v>7812</v>
      </c>
    </row>
    <row r="634" spans="2:10" ht="12.75" customHeight="1">
      <c r="B634" s="187" t="s">
        <v>578</v>
      </c>
      <c r="C634" s="137" t="s">
        <v>341</v>
      </c>
      <c r="D634" s="137" t="s">
        <v>345</v>
      </c>
      <c r="E634" s="56" t="s">
        <v>604</v>
      </c>
      <c r="F634" s="137">
        <v>610</v>
      </c>
      <c r="G634" s="137"/>
      <c r="H634" s="176">
        <f>H635</f>
        <v>7812</v>
      </c>
      <c r="I634" s="176">
        <f>I635</f>
        <v>7812</v>
      </c>
      <c r="J634" s="176">
        <f>J635</f>
        <v>7812</v>
      </c>
    </row>
    <row r="635" spans="2:10" ht="12.75" customHeight="1">
      <c r="B635" s="187" t="s">
        <v>578</v>
      </c>
      <c r="C635" s="137" t="s">
        <v>341</v>
      </c>
      <c r="D635" s="137" t="s">
        <v>345</v>
      </c>
      <c r="E635" s="56" t="s">
        <v>604</v>
      </c>
      <c r="F635" s="137">
        <v>610</v>
      </c>
      <c r="G635" s="137"/>
      <c r="H635" s="176">
        <f>H636</f>
        <v>7812</v>
      </c>
      <c r="I635" s="176">
        <f>I636</f>
        <v>7812</v>
      </c>
      <c r="J635" s="176">
        <f>J636</f>
        <v>7812</v>
      </c>
    </row>
    <row r="636" spans="2:10" ht="14.25" customHeight="1">
      <c r="B636" s="187" t="s">
        <v>389</v>
      </c>
      <c r="C636" s="137" t="s">
        <v>341</v>
      </c>
      <c r="D636" s="137" t="s">
        <v>345</v>
      </c>
      <c r="E636" s="56" t="s">
        <v>604</v>
      </c>
      <c r="F636" s="137">
        <v>610</v>
      </c>
      <c r="G636" s="137" t="s">
        <v>421</v>
      </c>
      <c r="H636" s="176">
        <f>'Прил. 7'!I850</f>
        <v>7812</v>
      </c>
      <c r="I636" s="176">
        <f>'Прил. 7'!J850</f>
        <v>7812</v>
      </c>
      <c r="J636" s="176">
        <f>'Прил. 7'!K850</f>
        <v>7812</v>
      </c>
    </row>
    <row r="637" spans="2:10" ht="27.75" customHeight="1" hidden="1">
      <c r="B637" s="187" t="s">
        <v>605</v>
      </c>
      <c r="C637" s="137" t="s">
        <v>341</v>
      </c>
      <c r="D637" s="137" t="s">
        <v>345</v>
      </c>
      <c r="E637" s="56" t="s">
        <v>606</v>
      </c>
      <c r="F637" s="137"/>
      <c r="G637" s="137"/>
      <c r="H637" s="176">
        <f>H639</f>
        <v>0</v>
      </c>
      <c r="I637" s="176">
        <f>I639</f>
        <v>0</v>
      </c>
      <c r="J637" s="176">
        <f>J639</f>
        <v>0</v>
      </c>
    </row>
    <row r="638" spans="2:10" ht="12.75" customHeight="1" hidden="1">
      <c r="B638" s="190" t="s">
        <v>415</v>
      </c>
      <c r="C638" s="137" t="s">
        <v>341</v>
      </c>
      <c r="D638" s="137" t="s">
        <v>345</v>
      </c>
      <c r="E638" s="56" t="s">
        <v>607</v>
      </c>
      <c r="F638" s="137"/>
      <c r="G638" s="137"/>
      <c r="H638" s="176">
        <f>H639</f>
        <v>0</v>
      </c>
      <c r="I638" s="176">
        <f>I639</f>
        <v>0</v>
      </c>
      <c r="J638" s="176">
        <f>J639</f>
        <v>0</v>
      </c>
    </row>
    <row r="639" spans="2:10" ht="12.75" customHeight="1" hidden="1">
      <c r="B639" s="187" t="s">
        <v>577</v>
      </c>
      <c r="C639" s="137" t="s">
        <v>341</v>
      </c>
      <c r="D639" s="137" t="s">
        <v>345</v>
      </c>
      <c r="E639" s="56" t="s">
        <v>607</v>
      </c>
      <c r="F639" s="137" t="s">
        <v>479</v>
      </c>
      <c r="G639" s="137"/>
      <c r="H639" s="176">
        <f>H640</f>
        <v>0</v>
      </c>
      <c r="I639" s="176">
        <f>I640</f>
        <v>0</v>
      </c>
      <c r="J639" s="176">
        <f>J640</f>
        <v>0</v>
      </c>
    </row>
    <row r="640" spans="2:10" ht="12.75" customHeight="1" hidden="1">
      <c r="B640" s="187" t="s">
        <v>578</v>
      </c>
      <c r="C640" s="137" t="s">
        <v>341</v>
      </c>
      <c r="D640" s="137" t="s">
        <v>345</v>
      </c>
      <c r="E640" s="56" t="s">
        <v>607</v>
      </c>
      <c r="F640" s="137">
        <v>610</v>
      </c>
      <c r="G640" s="137"/>
      <c r="H640" s="176">
        <f>H641+H642</f>
        <v>0</v>
      </c>
      <c r="I640" s="176">
        <f>I641+I642</f>
        <v>0</v>
      </c>
      <c r="J640" s="176">
        <f>J641+J642</f>
        <v>0</v>
      </c>
    </row>
    <row r="641" spans="2:10" ht="14.25" customHeight="1" hidden="1">
      <c r="B641" s="187" t="s">
        <v>387</v>
      </c>
      <c r="C641" s="137" t="s">
        <v>341</v>
      </c>
      <c r="D641" s="137" t="s">
        <v>345</v>
      </c>
      <c r="E641" s="56" t="s">
        <v>608</v>
      </c>
      <c r="F641" s="137">
        <v>610</v>
      </c>
      <c r="G641" s="137">
        <v>2</v>
      </c>
      <c r="H641" s="176"/>
      <c r="I641" s="176"/>
      <c r="J641" s="176"/>
    </row>
    <row r="642" spans="2:10" ht="14.25" customHeight="1" hidden="1">
      <c r="B642" s="215" t="s">
        <v>388</v>
      </c>
      <c r="C642" s="137" t="s">
        <v>341</v>
      </c>
      <c r="D642" s="137" t="s">
        <v>345</v>
      </c>
      <c r="E642" s="56" t="s">
        <v>609</v>
      </c>
      <c r="F642" s="137">
        <v>610</v>
      </c>
      <c r="G642" s="137" t="s">
        <v>449</v>
      </c>
      <c r="H642" s="176"/>
      <c r="I642" s="176"/>
      <c r="J642" s="176"/>
    </row>
    <row r="643" spans="2:10" ht="29.25" customHeight="1" hidden="1">
      <c r="B643" s="182" t="s">
        <v>610</v>
      </c>
      <c r="C643" s="137" t="s">
        <v>341</v>
      </c>
      <c r="D643" s="137" t="s">
        <v>345</v>
      </c>
      <c r="E643" s="56" t="s">
        <v>611</v>
      </c>
      <c r="F643" s="137"/>
      <c r="G643" s="137"/>
      <c r="H643" s="176">
        <f>H644</f>
        <v>0</v>
      </c>
      <c r="I643" s="176">
        <f>I645</f>
        <v>0</v>
      </c>
      <c r="J643" s="176">
        <f>J644</f>
        <v>0</v>
      </c>
    </row>
    <row r="644" spans="2:10" ht="28.5" customHeight="1" hidden="1">
      <c r="B644" s="182" t="s">
        <v>612</v>
      </c>
      <c r="C644" s="137" t="s">
        <v>341</v>
      </c>
      <c r="D644" s="137" t="s">
        <v>345</v>
      </c>
      <c r="E644" s="42" t="s">
        <v>613</v>
      </c>
      <c r="F644" s="137"/>
      <c r="G644" s="137"/>
      <c r="H644" s="176">
        <f>H645</f>
        <v>0</v>
      </c>
      <c r="I644" s="176">
        <f>I645</f>
        <v>0</v>
      </c>
      <c r="J644" s="176">
        <f>J645</f>
        <v>0</v>
      </c>
    </row>
    <row r="645" spans="2:10" ht="15.75" customHeight="1" hidden="1">
      <c r="B645" s="187" t="s">
        <v>577</v>
      </c>
      <c r="C645" s="137" t="s">
        <v>341</v>
      </c>
      <c r="D645" s="137" t="s">
        <v>345</v>
      </c>
      <c r="E645" s="42" t="s">
        <v>613</v>
      </c>
      <c r="F645" s="137" t="s">
        <v>479</v>
      </c>
      <c r="G645" s="137"/>
      <c r="H645" s="176">
        <f>H646</f>
        <v>0</v>
      </c>
      <c r="I645" s="176">
        <f>I646</f>
        <v>0</v>
      </c>
      <c r="J645" s="176">
        <f>J646</f>
        <v>0</v>
      </c>
    </row>
    <row r="646" spans="2:10" ht="15" customHeight="1" hidden="1">
      <c r="B646" s="187" t="s">
        <v>578</v>
      </c>
      <c r="C646" s="137" t="s">
        <v>341</v>
      </c>
      <c r="D646" s="137" t="s">
        <v>345</v>
      </c>
      <c r="E646" s="42" t="s">
        <v>613</v>
      </c>
      <c r="F646" s="137" t="s">
        <v>582</v>
      </c>
      <c r="G646" s="137"/>
      <c r="H646" s="176">
        <f>H647+H648+H649</f>
        <v>0</v>
      </c>
      <c r="I646" s="176">
        <f>I647</f>
        <v>0</v>
      </c>
      <c r="J646" s="176">
        <f>J647+J648+J649</f>
        <v>0</v>
      </c>
    </row>
    <row r="647" spans="2:10" ht="15.75" customHeight="1" hidden="1">
      <c r="B647" s="187" t="s">
        <v>387</v>
      </c>
      <c r="C647" s="137" t="s">
        <v>341</v>
      </c>
      <c r="D647" s="137" t="s">
        <v>345</v>
      </c>
      <c r="E647" s="42" t="s">
        <v>613</v>
      </c>
      <c r="F647" s="137" t="s">
        <v>582</v>
      </c>
      <c r="G647" s="137" t="s">
        <v>411</v>
      </c>
      <c r="H647" s="176">
        <f>'Прил. 7'!I861</f>
        <v>0</v>
      </c>
      <c r="I647" s="176">
        <f>'Прил. 7'!J861</f>
        <v>0</v>
      </c>
      <c r="J647" s="176">
        <f>'Прил. 7'!K861</f>
        <v>0</v>
      </c>
    </row>
    <row r="648" spans="2:10" ht="15.75" customHeight="1" hidden="1">
      <c r="B648" s="215" t="s">
        <v>388</v>
      </c>
      <c r="C648" s="137" t="s">
        <v>341</v>
      </c>
      <c r="D648" s="137" t="s">
        <v>345</v>
      </c>
      <c r="E648" s="42" t="s">
        <v>613</v>
      </c>
      <c r="F648" s="137" t="s">
        <v>582</v>
      </c>
      <c r="G648" s="137" t="s">
        <v>449</v>
      </c>
      <c r="H648" s="176">
        <f>'Прил. 7'!I862</f>
        <v>0</v>
      </c>
      <c r="I648" s="176">
        <f>'Прил. 7'!J862</f>
        <v>0</v>
      </c>
      <c r="J648" s="176">
        <f>'Прил. 7'!K862</f>
        <v>0</v>
      </c>
    </row>
    <row r="649" spans="2:10" ht="15.75" customHeight="1" hidden="1">
      <c r="B649" s="187" t="s">
        <v>389</v>
      </c>
      <c r="C649" s="137" t="s">
        <v>341</v>
      </c>
      <c r="D649" s="137" t="s">
        <v>345</v>
      </c>
      <c r="E649" s="42" t="s">
        <v>613</v>
      </c>
      <c r="F649" s="137" t="s">
        <v>582</v>
      </c>
      <c r="G649" s="137" t="s">
        <v>421</v>
      </c>
      <c r="H649" s="176">
        <f>'Прил. 7'!I863</f>
        <v>0</v>
      </c>
      <c r="I649" s="176">
        <f>'Прил. 7'!J863</f>
        <v>0</v>
      </c>
      <c r="J649" s="176">
        <f>'Прил. 7'!K863</f>
        <v>0</v>
      </c>
    </row>
    <row r="650" spans="2:10" ht="27" customHeight="1">
      <c r="B650" s="180" t="s">
        <v>540</v>
      </c>
      <c r="C650" s="137" t="s">
        <v>341</v>
      </c>
      <c r="D650" s="137" t="s">
        <v>345</v>
      </c>
      <c r="E650" s="183" t="s">
        <v>541</v>
      </c>
      <c r="F650" s="137"/>
      <c r="G650" s="137"/>
      <c r="H650" s="176">
        <f>H651</f>
        <v>100</v>
      </c>
      <c r="I650" s="176">
        <f>I651</f>
        <v>0</v>
      </c>
      <c r="J650" s="176">
        <f>J651</f>
        <v>0</v>
      </c>
    </row>
    <row r="651" spans="2:10" ht="15.75" customHeight="1">
      <c r="B651" s="190" t="s">
        <v>403</v>
      </c>
      <c r="C651" s="137" t="s">
        <v>341</v>
      </c>
      <c r="D651" s="137" t="s">
        <v>345</v>
      </c>
      <c r="E651" s="183" t="s">
        <v>541</v>
      </c>
      <c r="F651" s="137" t="s">
        <v>404</v>
      </c>
      <c r="G651" s="137"/>
      <c r="H651" s="176">
        <f>H652</f>
        <v>100</v>
      </c>
      <c r="I651" s="176">
        <f>I652</f>
        <v>0</v>
      </c>
      <c r="J651" s="176">
        <f>J652</f>
        <v>0</v>
      </c>
    </row>
    <row r="652" spans="2:10" ht="15.75" customHeight="1">
      <c r="B652" s="190" t="s">
        <v>405</v>
      </c>
      <c r="C652" s="137" t="s">
        <v>341</v>
      </c>
      <c r="D652" s="137" t="s">
        <v>345</v>
      </c>
      <c r="E652" s="183" t="s">
        <v>541</v>
      </c>
      <c r="F652" s="137" t="s">
        <v>406</v>
      </c>
      <c r="G652" s="137"/>
      <c r="H652" s="176">
        <f>H653</f>
        <v>100</v>
      </c>
      <c r="I652" s="176">
        <f>I653</f>
        <v>0</v>
      </c>
      <c r="J652" s="176">
        <f>J653</f>
        <v>0</v>
      </c>
    </row>
    <row r="653" spans="2:10" ht="15.75" customHeight="1">
      <c r="B653" s="190" t="s">
        <v>388</v>
      </c>
      <c r="C653" s="137" t="s">
        <v>341</v>
      </c>
      <c r="D653" s="137" t="s">
        <v>345</v>
      </c>
      <c r="E653" s="183" t="s">
        <v>541</v>
      </c>
      <c r="F653" s="137" t="s">
        <v>406</v>
      </c>
      <c r="G653" s="137" t="s">
        <v>449</v>
      </c>
      <c r="H653" s="176">
        <f>'Прил. 7'!I867</f>
        <v>100</v>
      </c>
      <c r="I653" s="176">
        <f>'Прил. 7'!J867</f>
        <v>0</v>
      </c>
      <c r="J653" s="176">
        <f>'Прил. 7'!K867</f>
        <v>0</v>
      </c>
    </row>
    <row r="654" spans="2:10" ht="28.5" customHeight="1" hidden="1">
      <c r="B654" s="212" t="s">
        <v>443</v>
      </c>
      <c r="C654" s="137" t="s">
        <v>341</v>
      </c>
      <c r="D654" s="137" t="s">
        <v>345</v>
      </c>
      <c r="E654" s="56" t="s">
        <v>432</v>
      </c>
      <c r="F654" s="137"/>
      <c r="G654" s="137"/>
      <c r="H654" s="138">
        <f>H655</f>
        <v>0</v>
      </c>
      <c r="I654" s="138">
        <f>I655</f>
        <v>0</v>
      </c>
      <c r="J654" s="138">
        <f>J655</f>
        <v>0</v>
      </c>
    </row>
    <row r="655" spans="2:10" ht="15.75" customHeight="1" hidden="1">
      <c r="B655" s="182" t="s">
        <v>415</v>
      </c>
      <c r="C655" s="137" t="s">
        <v>341</v>
      </c>
      <c r="D655" s="137" t="s">
        <v>345</v>
      </c>
      <c r="E655" s="213" t="s">
        <v>444</v>
      </c>
      <c r="F655" s="137"/>
      <c r="G655" s="137"/>
      <c r="H655" s="138">
        <f>H656</f>
        <v>0</v>
      </c>
      <c r="I655" s="138">
        <f>I656</f>
        <v>0</v>
      </c>
      <c r="J655" s="138">
        <f>J656</f>
        <v>0</v>
      </c>
    </row>
    <row r="656" spans="2:10" ht="15.75" customHeight="1" hidden="1">
      <c r="B656" s="180" t="s">
        <v>577</v>
      </c>
      <c r="C656" s="137" t="s">
        <v>341</v>
      </c>
      <c r="D656" s="137" t="s">
        <v>345</v>
      </c>
      <c r="E656" s="213" t="s">
        <v>444</v>
      </c>
      <c r="F656" s="137" t="s">
        <v>479</v>
      </c>
      <c r="G656" s="137"/>
      <c r="H656" s="138">
        <f>H657</f>
        <v>0</v>
      </c>
      <c r="I656" s="138">
        <f>I657</f>
        <v>0</v>
      </c>
      <c r="J656" s="138">
        <f>J657</f>
        <v>0</v>
      </c>
    </row>
    <row r="657" spans="2:10" ht="15.75" customHeight="1" hidden="1">
      <c r="B657" s="180" t="s">
        <v>578</v>
      </c>
      <c r="C657" s="137" t="s">
        <v>341</v>
      </c>
      <c r="D657" s="137" t="s">
        <v>345</v>
      </c>
      <c r="E657" s="213" t="s">
        <v>444</v>
      </c>
      <c r="F657" s="137" t="s">
        <v>582</v>
      </c>
      <c r="G657" s="137"/>
      <c r="H657" s="138">
        <f>H658</f>
        <v>0</v>
      </c>
      <c r="I657" s="138">
        <f>I658</f>
        <v>0</v>
      </c>
      <c r="J657" s="138">
        <f>J658</f>
        <v>0</v>
      </c>
    </row>
    <row r="658" spans="2:10" ht="15.75" customHeight="1" hidden="1">
      <c r="B658" s="180" t="s">
        <v>387</v>
      </c>
      <c r="C658" s="137" t="s">
        <v>341</v>
      </c>
      <c r="D658" s="137" t="s">
        <v>345</v>
      </c>
      <c r="E658" s="213" t="s">
        <v>444</v>
      </c>
      <c r="F658" s="137" t="s">
        <v>582</v>
      </c>
      <c r="G658" s="137" t="s">
        <v>411</v>
      </c>
      <c r="H658" s="138">
        <f>'Прил. 7'!I872</f>
        <v>0</v>
      </c>
      <c r="I658" s="138">
        <f>'Прил. 7'!J872</f>
        <v>0</v>
      </c>
      <c r="J658" s="138">
        <f>'Прил. 7'!K872</f>
        <v>0</v>
      </c>
    </row>
    <row r="659" spans="2:10" ht="12.75" customHeight="1">
      <c r="B659" s="287" t="s">
        <v>614</v>
      </c>
      <c r="C659" s="179" t="s">
        <v>341</v>
      </c>
      <c r="D659" s="179" t="s">
        <v>347</v>
      </c>
      <c r="E659" s="56"/>
      <c r="F659" s="137"/>
      <c r="G659" s="137"/>
      <c r="H659" s="176">
        <f>H660+H668+H671+H674+H677+H680+H687+H694+H701</f>
        <v>25639</v>
      </c>
      <c r="I659" s="176">
        <f>I660+I668+I671+I674+I677+I680+I687+I694+I701</f>
        <v>11790.399999999998</v>
      </c>
      <c r="J659" s="176">
        <f>J660+J668+J671+J674+J677+J680+J687+J694+J701</f>
        <v>12106.099999999999</v>
      </c>
    </row>
    <row r="660" spans="2:10" ht="27.75" customHeight="1">
      <c r="B660" s="281" t="s">
        <v>569</v>
      </c>
      <c r="C660" s="137" t="s">
        <v>341</v>
      </c>
      <c r="D660" s="137" t="s">
        <v>347</v>
      </c>
      <c r="E660" s="56" t="s">
        <v>570</v>
      </c>
      <c r="F660" s="137"/>
      <c r="G660" s="137"/>
      <c r="H660" s="176">
        <f aca="true" t="shared" si="6" ref="H660:H665">H661</f>
        <v>7108.9</v>
      </c>
      <c r="I660" s="176">
        <f aca="true" t="shared" si="7" ref="I660:I665">I661</f>
        <v>6093.1</v>
      </c>
      <c r="J660" s="176">
        <f aca="true" t="shared" si="8" ref="J660:J665">J661</f>
        <v>6493.1</v>
      </c>
    </row>
    <row r="661" spans="2:10" ht="13.5" customHeight="1">
      <c r="B661" s="189" t="s">
        <v>615</v>
      </c>
      <c r="C661" s="137" t="s">
        <v>341</v>
      </c>
      <c r="D661" s="137" t="s">
        <v>347</v>
      </c>
      <c r="E661" s="56" t="s">
        <v>616</v>
      </c>
      <c r="F661" s="137"/>
      <c r="G661" s="137"/>
      <c r="H661" s="176">
        <f t="shared" si="6"/>
        <v>7108.9</v>
      </c>
      <c r="I661" s="176">
        <f t="shared" si="7"/>
        <v>6093.1</v>
      </c>
      <c r="J661" s="176">
        <f t="shared" si="8"/>
        <v>6493.1</v>
      </c>
    </row>
    <row r="662" spans="2:10" ht="27.75" customHeight="1">
      <c r="B662" s="189" t="s">
        <v>617</v>
      </c>
      <c r="C662" s="137" t="s">
        <v>341</v>
      </c>
      <c r="D662" s="137" t="s">
        <v>347</v>
      </c>
      <c r="E662" s="56" t="s">
        <v>618</v>
      </c>
      <c r="F662" s="137"/>
      <c r="G662" s="137"/>
      <c r="H662" s="176">
        <f t="shared" si="6"/>
        <v>7108.9</v>
      </c>
      <c r="I662" s="176">
        <f t="shared" si="7"/>
        <v>6093.1</v>
      </c>
      <c r="J662" s="176">
        <f t="shared" si="8"/>
        <v>6493.1</v>
      </c>
    </row>
    <row r="663" spans="2:10" ht="12.75" customHeight="1">
      <c r="B663" s="190" t="s">
        <v>587</v>
      </c>
      <c r="C663" s="137" t="s">
        <v>341</v>
      </c>
      <c r="D663" s="137" t="s">
        <v>347</v>
      </c>
      <c r="E663" s="42" t="s">
        <v>619</v>
      </c>
      <c r="F663" s="137"/>
      <c r="G663" s="137"/>
      <c r="H663" s="176">
        <f t="shared" si="6"/>
        <v>7108.9</v>
      </c>
      <c r="I663" s="176">
        <f t="shared" si="7"/>
        <v>6093.1</v>
      </c>
      <c r="J663" s="176">
        <f t="shared" si="8"/>
        <v>6493.1</v>
      </c>
    </row>
    <row r="664" spans="2:10" ht="12.75" customHeight="1">
      <c r="B664" s="187" t="s">
        <v>577</v>
      </c>
      <c r="C664" s="137" t="s">
        <v>341</v>
      </c>
      <c r="D664" s="137" t="s">
        <v>347</v>
      </c>
      <c r="E664" s="42" t="s">
        <v>619</v>
      </c>
      <c r="F664" s="137" t="s">
        <v>479</v>
      </c>
      <c r="G664" s="137"/>
      <c r="H664" s="176">
        <f t="shared" si="6"/>
        <v>7108.9</v>
      </c>
      <c r="I664" s="176">
        <f t="shared" si="7"/>
        <v>6093.1</v>
      </c>
      <c r="J664" s="176">
        <f t="shared" si="8"/>
        <v>6493.1</v>
      </c>
    </row>
    <row r="665" spans="2:10" ht="12.75" customHeight="1">
      <c r="B665" s="187" t="s">
        <v>578</v>
      </c>
      <c r="C665" s="137" t="s">
        <v>341</v>
      </c>
      <c r="D665" s="137" t="s">
        <v>347</v>
      </c>
      <c r="E665" s="42" t="s">
        <v>619</v>
      </c>
      <c r="F665" s="137" t="s">
        <v>582</v>
      </c>
      <c r="G665" s="137"/>
      <c r="H665" s="176">
        <f t="shared" si="6"/>
        <v>7108.9</v>
      </c>
      <c r="I665" s="176">
        <f t="shared" si="7"/>
        <v>6093.1</v>
      </c>
      <c r="J665" s="176">
        <f t="shared" si="8"/>
        <v>6493.1</v>
      </c>
    </row>
    <row r="666" spans="2:10" ht="12.75" customHeight="1">
      <c r="B666" s="187" t="s">
        <v>387</v>
      </c>
      <c r="C666" s="137" t="s">
        <v>341</v>
      </c>
      <c r="D666" s="137" t="s">
        <v>347</v>
      </c>
      <c r="E666" s="42" t="s">
        <v>619</v>
      </c>
      <c r="F666" s="137" t="s">
        <v>582</v>
      </c>
      <c r="G666" s="137" t="s">
        <v>411</v>
      </c>
      <c r="H666" s="176">
        <f>'Прил. 7'!I887</f>
        <v>7108.9</v>
      </c>
      <c r="I666" s="176">
        <f>'Прил. 7'!J887</f>
        <v>6093.1</v>
      </c>
      <c r="J666" s="176">
        <f>'Прил. 7'!K887</f>
        <v>6493.1</v>
      </c>
    </row>
    <row r="667" spans="2:10" ht="28.5" customHeight="1">
      <c r="B667" s="223" t="s">
        <v>620</v>
      </c>
      <c r="C667" s="137" t="s">
        <v>341</v>
      </c>
      <c r="D667" s="137" t="s">
        <v>347</v>
      </c>
      <c r="E667" s="13" t="s">
        <v>621</v>
      </c>
      <c r="F667" s="137" t="s">
        <v>479</v>
      </c>
      <c r="G667" s="137"/>
      <c r="H667" s="138">
        <v>1494.7</v>
      </c>
      <c r="I667" s="138">
        <v>1494.7</v>
      </c>
      <c r="J667" s="138">
        <v>1494.7</v>
      </c>
    </row>
    <row r="668" spans="2:10" ht="12.75" customHeight="1">
      <c r="B668" s="187" t="s">
        <v>577</v>
      </c>
      <c r="C668" s="137" t="s">
        <v>341</v>
      </c>
      <c r="D668" s="137" t="s">
        <v>347</v>
      </c>
      <c r="E668" s="13" t="s">
        <v>621</v>
      </c>
      <c r="F668" s="137" t="s">
        <v>479</v>
      </c>
      <c r="G668" s="137"/>
      <c r="H668" s="138">
        <f>H669</f>
        <v>1700.9</v>
      </c>
      <c r="I668" s="138">
        <f>I669</f>
        <v>1494.7</v>
      </c>
      <c r="J668" s="138">
        <f>J669</f>
        <v>1494.7</v>
      </c>
    </row>
    <row r="669" spans="2:10" ht="12.75" customHeight="1">
      <c r="B669" s="187" t="s">
        <v>578</v>
      </c>
      <c r="C669" s="137" t="s">
        <v>341</v>
      </c>
      <c r="D669" s="137" t="s">
        <v>347</v>
      </c>
      <c r="E669" s="13" t="s">
        <v>621</v>
      </c>
      <c r="F669" s="137" t="s">
        <v>582</v>
      </c>
      <c r="G669" s="137"/>
      <c r="H669" s="138">
        <f>H670</f>
        <v>1700.9</v>
      </c>
      <c r="I669" s="138">
        <f>I670</f>
        <v>1494.7</v>
      </c>
      <c r="J669" s="138">
        <f>J670</f>
        <v>1494.7</v>
      </c>
    </row>
    <row r="670" spans="2:10" ht="12.75" customHeight="1">
      <c r="B670" s="187" t="s">
        <v>387</v>
      </c>
      <c r="C670" s="137" t="s">
        <v>341</v>
      </c>
      <c r="D670" s="137" t="s">
        <v>347</v>
      </c>
      <c r="E670" s="13" t="s">
        <v>621</v>
      </c>
      <c r="F670" s="137" t="s">
        <v>582</v>
      </c>
      <c r="G670" s="137" t="s">
        <v>411</v>
      </c>
      <c r="H670" s="138">
        <f>'Прил. 7'!I891</f>
        <v>1700.9</v>
      </c>
      <c r="I670" s="138">
        <f>'Прил. 7'!J891</f>
        <v>1494.7</v>
      </c>
      <c r="J670" s="138">
        <f>'Прил. 7'!K891</f>
        <v>1494.7</v>
      </c>
    </row>
    <row r="671" spans="2:10" ht="12.75" customHeight="1">
      <c r="B671" s="187" t="s">
        <v>622</v>
      </c>
      <c r="C671" s="137" t="s">
        <v>341</v>
      </c>
      <c r="D671" s="137" t="s">
        <v>347</v>
      </c>
      <c r="E671" s="13" t="s">
        <v>621</v>
      </c>
      <c r="F671" s="137" t="s">
        <v>479</v>
      </c>
      <c r="G671" s="137"/>
      <c r="H671" s="138">
        <f>H672</f>
        <v>11.7</v>
      </c>
      <c r="I671" s="138">
        <f>I672</f>
        <v>10.4</v>
      </c>
      <c r="J671" s="138">
        <f>J672</f>
        <v>10.4</v>
      </c>
    </row>
    <row r="672" spans="2:10" ht="12.75" customHeight="1">
      <c r="B672" s="187" t="s">
        <v>623</v>
      </c>
      <c r="C672" s="137" t="s">
        <v>341</v>
      </c>
      <c r="D672" s="137" t="s">
        <v>347</v>
      </c>
      <c r="E672" s="13" t="s">
        <v>621</v>
      </c>
      <c r="F672" s="137" t="s">
        <v>624</v>
      </c>
      <c r="G672" s="137"/>
      <c r="H672" s="138">
        <f>H673</f>
        <v>11.7</v>
      </c>
      <c r="I672" s="138">
        <f>I673</f>
        <v>10.4</v>
      </c>
      <c r="J672" s="138">
        <f>J673</f>
        <v>10.4</v>
      </c>
    </row>
    <row r="673" spans="2:10" ht="12.75" customHeight="1">
      <c r="B673" s="187" t="s">
        <v>387</v>
      </c>
      <c r="C673" s="137" t="s">
        <v>341</v>
      </c>
      <c r="D673" s="137" t="s">
        <v>347</v>
      </c>
      <c r="E673" s="13" t="s">
        <v>621</v>
      </c>
      <c r="F673" s="137" t="s">
        <v>624</v>
      </c>
      <c r="G673" s="137" t="s">
        <v>411</v>
      </c>
      <c r="H673" s="138">
        <f>'Прил. 7'!I894</f>
        <v>11.7</v>
      </c>
      <c r="I673" s="138">
        <f>'Прил. 7'!J894</f>
        <v>10.4</v>
      </c>
      <c r="J673" s="138">
        <f>'Прил. 7'!K894</f>
        <v>10.4</v>
      </c>
    </row>
    <row r="674" spans="2:10" ht="12.75" customHeight="1">
      <c r="B674" s="187" t="s">
        <v>625</v>
      </c>
      <c r="C674" s="137" t="s">
        <v>341</v>
      </c>
      <c r="D674" s="137" t="s">
        <v>347</v>
      </c>
      <c r="E674" s="13" t="s">
        <v>621</v>
      </c>
      <c r="F674" s="137" t="s">
        <v>479</v>
      </c>
      <c r="G674" s="137"/>
      <c r="H674" s="138">
        <f>H675</f>
        <v>11.7</v>
      </c>
      <c r="I674" s="138">
        <f>I675</f>
        <v>10.4</v>
      </c>
      <c r="J674" s="138">
        <f>J675</f>
        <v>10.4</v>
      </c>
    </row>
    <row r="675" spans="2:10" ht="41.25" customHeight="1">
      <c r="B675" s="180" t="s">
        <v>626</v>
      </c>
      <c r="C675" s="137" t="s">
        <v>341</v>
      </c>
      <c r="D675" s="137" t="s">
        <v>347</v>
      </c>
      <c r="E675" s="13" t="s">
        <v>621</v>
      </c>
      <c r="F675" s="137" t="s">
        <v>627</v>
      </c>
      <c r="G675" s="137"/>
      <c r="H675" s="138">
        <f>H676</f>
        <v>11.7</v>
      </c>
      <c r="I675" s="138">
        <f>I676</f>
        <v>10.4</v>
      </c>
      <c r="J675" s="138">
        <f>J676</f>
        <v>10.4</v>
      </c>
    </row>
    <row r="676" spans="2:10" ht="12.75" customHeight="1">
      <c r="B676" s="187" t="s">
        <v>387</v>
      </c>
      <c r="C676" s="137" t="s">
        <v>341</v>
      </c>
      <c r="D676" s="137" t="s">
        <v>347</v>
      </c>
      <c r="E676" s="13" t="s">
        <v>621</v>
      </c>
      <c r="F676" s="137" t="s">
        <v>627</v>
      </c>
      <c r="G676" s="137" t="s">
        <v>411</v>
      </c>
      <c r="H676" s="138">
        <f>'Прил. 7'!I897</f>
        <v>11.7</v>
      </c>
      <c r="I676" s="138">
        <f>'Прил. 7'!J897</f>
        <v>10.4</v>
      </c>
      <c r="J676" s="138">
        <f>'Прил. 7'!K897</f>
        <v>10.4</v>
      </c>
    </row>
    <row r="677" spans="2:10" ht="12.75" customHeight="1">
      <c r="B677" s="187" t="s">
        <v>407</v>
      </c>
      <c r="C677" s="137" t="s">
        <v>341</v>
      </c>
      <c r="D677" s="137" t="s">
        <v>347</v>
      </c>
      <c r="E677" s="13" t="s">
        <v>621</v>
      </c>
      <c r="F677" s="137" t="s">
        <v>408</v>
      </c>
      <c r="G677" s="137"/>
      <c r="H677" s="138">
        <f>H678</f>
        <v>11.7</v>
      </c>
      <c r="I677" s="138">
        <f>I678</f>
        <v>10.4</v>
      </c>
      <c r="J677" s="138">
        <f>J678</f>
        <v>10.4</v>
      </c>
    </row>
    <row r="678" spans="2:10" ht="54" customHeight="1">
      <c r="B678" s="180" t="s">
        <v>521</v>
      </c>
      <c r="C678" s="137" t="s">
        <v>341</v>
      </c>
      <c r="D678" s="137" t="s">
        <v>347</v>
      </c>
      <c r="E678" s="13" t="s">
        <v>621</v>
      </c>
      <c r="F678" s="137" t="s">
        <v>522</v>
      </c>
      <c r="G678" s="137"/>
      <c r="H678" s="138">
        <f>H679</f>
        <v>11.7</v>
      </c>
      <c r="I678" s="138">
        <f>I679</f>
        <v>10.4</v>
      </c>
      <c r="J678" s="138">
        <f>J679</f>
        <v>10.4</v>
      </c>
    </row>
    <row r="679" spans="2:10" ht="12.75" customHeight="1">
      <c r="B679" s="187" t="s">
        <v>387</v>
      </c>
      <c r="C679" s="137" t="s">
        <v>341</v>
      </c>
      <c r="D679" s="137" t="s">
        <v>347</v>
      </c>
      <c r="E679" s="13" t="s">
        <v>621</v>
      </c>
      <c r="F679" s="137" t="s">
        <v>522</v>
      </c>
      <c r="G679" s="137" t="s">
        <v>411</v>
      </c>
      <c r="H679" s="138">
        <f>'Прил. 7'!I900</f>
        <v>11.7</v>
      </c>
      <c r="I679" s="138">
        <f>'Прил. 7'!J900</f>
        <v>10.4</v>
      </c>
      <c r="J679" s="138">
        <f>'Прил. 7'!K900</f>
        <v>10.4</v>
      </c>
    </row>
    <row r="680" spans="2:10" ht="28.5" customHeight="1">
      <c r="B680" s="212" t="s">
        <v>628</v>
      </c>
      <c r="C680" s="137" t="s">
        <v>341</v>
      </c>
      <c r="D680" s="137" t="s">
        <v>347</v>
      </c>
      <c r="E680" s="42" t="s">
        <v>629</v>
      </c>
      <c r="F680" s="137"/>
      <c r="G680" s="137"/>
      <c r="H680" s="176">
        <f aca="true" t="shared" si="9" ref="H680:H685">H681</f>
        <v>4836.1</v>
      </c>
      <c r="I680" s="176">
        <f aca="true" t="shared" si="10" ref="I680:I685">I681</f>
        <v>4171.4</v>
      </c>
      <c r="J680" s="176">
        <f aca="true" t="shared" si="11" ref="J680:J685">J681</f>
        <v>4087.1</v>
      </c>
    </row>
    <row r="681" spans="2:10" ht="15.75" customHeight="1">
      <c r="B681" s="189" t="s">
        <v>630</v>
      </c>
      <c r="C681" s="137" t="s">
        <v>341</v>
      </c>
      <c r="D681" s="137" t="s">
        <v>347</v>
      </c>
      <c r="E681" s="42" t="s">
        <v>631</v>
      </c>
      <c r="F681" s="137"/>
      <c r="G681" s="137"/>
      <c r="H681" s="176">
        <f t="shared" si="9"/>
        <v>4836.1</v>
      </c>
      <c r="I681" s="176">
        <f t="shared" si="10"/>
        <v>4171.4</v>
      </c>
      <c r="J681" s="176">
        <f t="shared" si="11"/>
        <v>4087.1</v>
      </c>
    </row>
    <row r="682" spans="2:10" ht="54" customHeight="1">
      <c r="B682" s="189" t="s">
        <v>632</v>
      </c>
      <c r="C682" s="137" t="s">
        <v>341</v>
      </c>
      <c r="D682" s="137" t="s">
        <v>347</v>
      </c>
      <c r="E682" s="183" t="s">
        <v>633</v>
      </c>
      <c r="F682" s="137"/>
      <c r="G682" s="137"/>
      <c r="H682" s="176">
        <f t="shared" si="9"/>
        <v>4836.1</v>
      </c>
      <c r="I682" s="176">
        <f t="shared" si="10"/>
        <v>4171.4</v>
      </c>
      <c r="J682" s="176">
        <f t="shared" si="11"/>
        <v>4087.1</v>
      </c>
    </row>
    <row r="683" spans="2:10" ht="12.75" customHeight="1">
      <c r="B683" s="192" t="s">
        <v>634</v>
      </c>
      <c r="C683" s="137" t="s">
        <v>341</v>
      </c>
      <c r="D683" s="137" t="s">
        <v>347</v>
      </c>
      <c r="E683" s="183" t="s">
        <v>635</v>
      </c>
      <c r="F683" s="137"/>
      <c r="G683" s="137"/>
      <c r="H683" s="176">
        <f t="shared" si="9"/>
        <v>4836.1</v>
      </c>
      <c r="I683" s="176">
        <f t="shared" si="10"/>
        <v>4171.4</v>
      </c>
      <c r="J683" s="176">
        <f t="shared" si="11"/>
        <v>4087.1</v>
      </c>
    </row>
    <row r="684" spans="2:10" ht="12.75" customHeight="1">
      <c r="B684" s="187" t="s">
        <v>577</v>
      </c>
      <c r="C684" s="137" t="s">
        <v>341</v>
      </c>
      <c r="D684" s="137" t="s">
        <v>347</v>
      </c>
      <c r="E684" s="183" t="s">
        <v>635</v>
      </c>
      <c r="F684" s="130">
        <v>600</v>
      </c>
      <c r="G684" s="137"/>
      <c r="H684" s="176">
        <f t="shared" si="9"/>
        <v>4836.1</v>
      </c>
      <c r="I684" s="176">
        <f t="shared" si="10"/>
        <v>4171.4</v>
      </c>
      <c r="J684" s="176">
        <f t="shared" si="11"/>
        <v>4087.1</v>
      </c>
    </row>
    <row r="685" spans="2:10" ht="12.75" customHeight="1">
      <c r="B685" s="187" t="s">
        <v>578</v>
      </c>
      <c r="C685" s="137" t="s">
        <v>341</v>
      </c>
      <c r="D685" s="137" t="s">
        <v>347</v>
      </c>
      <c r="E685" s="183" t="s">
        <v>635</v>
      </c>
      <c r="F685" s="130">
        <v>610</v>
      </c>
      <c r="G685" s="137"/>
      <c r="H685" s="176">
        <f t="shared" si="9"/>
        <v>4836.1</v>
      </c>
      <c r="I685" s="176">
        <f t="shared" si="10"/>
        <v>4171.4</v>
      </c>
      <c r="J685" s="176">
        <f t="shared" si="11"/>
        <v>4087.1</v>
      </c>
    </row>
    <row r="686" spans="2:10" ht="14.25" customHeight="1">
      <c r="B686" s="187" t="s">
        <v>387</v>
      </c>
      <c r="C686" s="137" t="s">
        <v>341</v>
      </c>
      <c r="D686" s="137" t="s">
        <v>347</v>
      </c>
      <c r="E686" s="183" t="s">
        <v>635</v>
      </c>
      <c r="F686" s="130">
        <v>610</v>
      </c>
      <c r="G686" s="137" t="s">
        <v>411</v>
      </c>
      <c r="H686" s="176">
        <f>'Прил. 7'!I1018</f>
        <v>4836.1</v>
      </c>
      <c r="I686" s="176">
        <f>'Прил. 7'!J1018</f>
        <v>4171.4</v>
      </c>
      <c r="J686" s="176">
        <f>'Прил. 7'!K1018</f>
        <v>4087.1</v>
      </c>
    </row>
    <row r="687" spans="2:10" ht="14.25" customHeight="1" hidden="1">
      <c r="B687" s="215" t="s">
        <v>583</v>
      </c>
      <c r="C687" s="137" t="s">
        <v>341</v>
      </c>
      <c r="D687" s="137" t="s">
        <v>347</v>
      </c>
      <c r="E687" s="27"/>
      <c r="F687" s="135"/>
      <c r="G687" s="135"/>
      <c r="H687" s="138">
        <f>H688</f>
        <v>0</v>
      </c>
      <c r="I687" s="138">
        <f>I688</f>
        <v>0</v>
      </c>
      <c r="J687" s="138">
        <f>J688</f>
        <v>0</v>
      </c>
    </row>
    <row r="688" spans="2:10" ht="28.5" customHeight="1" hidden="1">
      <c r="B688" s="223" t="s">
        <v>636</v>
      </c>
      <c r="C688" s="137" t="s">
        <v>341</v>
      </c>
      <c r="D688" s="137" t="s">
        <v>347</v>
      </c>
      <c r="E688" s="288" t="s">
        <v>637</v>
      </c>
      <c r="F688" s="137"/>
      <c r="G688" s="137"/>
      <c r="H688" s="138">
        <f>H689</f>
        <v>0</v>
      </c>
      <c r="I688" s="138">
        <f>I689</f>
        <v>0</v>
      </c>
      <c r="J688" s="138">
        <f>J689</f>
        <v>0</v>
      </c>
    </row>
    <row r="689" spans="2:10" ht="14.25" customHeight="1" hidden="1">
      <c r="B689" s="187" t="s">
        <v>577</v>
      </c>
      <c r="C689" s="137" t="s">
        <v>341</v>
      </c>
      <c r="D689" s="137" t="s">
        <v>347</v>
      </c>
      <c r="E689" s="288" t="s">
        <v>637</v>
      </c>
      <c r="F689" s="137" t="s">
        <v>479</v>
      </c>
      <c r="G689" s="137"/>
      <c r="H689" s="138">
        <f>H690</f>
        <v>0</v>
      </c>
      <c r="I689" s="138">
        <f>I690</f>
        <v>0</v>
      </c>
      <c r="J689" s="138">
        <f>J690</f>
        <v>0</v>
      </c>
    </row>
    <row r="690" spans="2:10" ht="14.25" customHeight="1" hidden="1">
      <c r="B690" s="187" t="s">
        <v>578</v>
      </c>
      <c r="C690" s="137" t="s">
        <v>341</v>
      </c>
      <c r="D690" s="137" t="s">
        <v>347</v>
      </c>
      <c r="E690" s="288" t="s">
        <v>637</v>
      </c>
      <c r="F690" s="137" t="s">
        <v>582</v>
      </c>
      <c r="G690" s="137"/>
      <c r="H690" s="138">
        <f>H691+H692+H693</f>
        <v>0</v>
      </c>
      <c r="I690" s="138">
        <f>I691+I692+I693</f>
        <v>0</v>
      </c>
      <c r="J690" s="138">
        <f>J691+J692+J693</f>
        <v>0</v>
      </c>
    </row>
    <row r="691" spans="2:10" ht="14.25" customHeight="1" hidden="1">
      <c r="B691" s="215" t="s">
        <v>387</v>
      </c>
      <c r="C691" s="137" t="s">
        <v>341</v>
      </c>
      <c r="D691" s="137" t="s">
        <v>347</v>
      </c>
      <c r="E691" s="288" t="s">
        <v>637</v>
      </c>
      <c r="F691" s="137" t="s">
        <v>582</v>
      </c>
      <c r="G691" s="137" t="s">
        <v>411</v>
      </c>
      <c r="H691" s="138">
        <f>'Прил. 7'!I879</f>
        <v>0</v>
      </c>
      <c r="I691" s="138">
        <f>'Прил. 7'!J879</f>
        <v>0</v>
      </c>
      <c r="J691" s="138">
        <f>'Прил. 7'!K879</f>
        <v>0</v>
      </c>
    </row>
    <row r="692" spans="2:10" ht="15.75" customHeight="1" hidden="1">
      <c r="B692" s="215" t="s">
        <v>388</v>
      </c>
      <c r="C692" s="137" t="s">
        <v>341</v>
      </c>
      <c r="D692" s="137" t="s">
        <v>347</v>
      </c>
      <c r="E692" s="288" t="s">
        <v>637</v>
      </c>
      <c r="F692" s="137" t="s">
        <v>582</v>
      </c>
      <c r="G692" s="137" t="s">
        <v>449</v>
      </c>
      <c r="H692" s="138">
        <f>'Прил. 7'!I880</f>
        <v>0</v>
      </c>
      <c r="I692" s="138">
        <f>'Прил. 7'!J880</f>
        <v>0</v>
      </c>
      <c r="J692" s="138">
        <f>'Прил. 7'!K880</f>
        <v>0</v>
      </c>
    </row>
    <row r="693" spans="2:10" ht="12.75" customHeight="1" hidden="1">
      <c r="B693" s="187" t="s">
        <v>389</v>
      </c>
      <c r="C693" s="137" t="s">
        <v>341</v>
      </c>
      <c r="D693" s="137" t="s">
        <v>347</v>
      </c>
      <c r="E693" s="288" t="s">
        <v>637</v>
      </c>
      <c r="F693" s="137" t="s">
        <v>582</v>
      </c>
      <c r="G693" s="137" t="s">
        <v>421</v>
      </c>
      <c r="H693" s="138">
        <f>'Прил. 7'!I881</f>
        <v>0</v>
      </c>
      <c r="I693" s="138">
        <f>'Прил. 7'!J881</f>
        <v>0</v>
      </c>
      <c r="J693" s="138">
        <f>'Прил. 7'!K881</f>
        <v>0</v>
      </c>
    </row>
    <row r="694" spans="2:10" ht="12.75" customHeight="1" hidden="1">
      <c r="B694" s="189" t="s">
        <v>615</v>
      </c>
      <c r="C694" s="137" t="s">
        <v>341</v>
      </c>
      <c r="D694" s="137" t="s">
        <v>347</v>
      </c>
      <c r="E694" s="288"/>
      <c r="F694" s="137"/>
      <c r="G694" s="137"/>
      <c r="H694" s="138">
        <f>H695</f>
        <v>0</v>
      </c>
      <c r="I694" s="138">
        <f>I695</f>
        <v>0</v>
      </c>
      <c r="J694" s="138">
        <f>J695</f>
        <v>0</v>
      </c>
    </row>
    <row r="695" spans="2:10" ht="28.5" customHeight="1" hidden="1">
      <c r="B695" s="223" t="s">
        <v>636</v>
      </c>
      <c r="C695" s="137" t="s">
        <v>341</v>
      </c>
      <c r="D695" s="137" t="s">
        <v>347</v>
      </c>
      <c r="E695" s="288" t="s">
        <v>638</v>
      </c>
      <c r="F695" s="137"/>
      <c r="G695" s="137"/>
      <c r="H695" s="138">
        <f>H696</f>
        <v>0</v>
      </c>
      <c r="I695" s="138">
        <f>I696</f>
        <v>0</v>
      </c>
      <c r="J695" s="138">
        <f>J696</f>
        <v>0</v>
      </c>
    </row>
    <row r="696" spans="2:10" ht="12.75" customHeight="1" hidden="1">
      <c r="B696" s="187" t="s">
        <v>577</v>
      </c>
      <c r="C696" s="137" t="s">
        <v>341</v>
      </c>
      <c r="D696" s="137" t="s">
        <v>347</v>
      </c>
      <c r="E696" s="288" t="s">
        <v>638</v>
      </c>
      <c r="F696" s="137" t="s">
        <v>479</v>
      </c>
      <c r="G696" s="137"/>
      <c r="H696" s="138">
        <f>H697</f>
        <v>0</v>
      </c>
      <c r="I696" s="138">
        <f>I697</f>
        <v>0</v>
      </c>
      <c r="J696" s="138">
        <f>J697</f>
        <v>0</v>
      </c>
    </row>
    <row r="697" spans="2:10" ht="14.25" customHeight="1" hidden="1">
      <c r="B697" s="187" t="s">
        <v>578</v>
      </c>
      <c r="C697" s="137" t="s">
        <v>341</v>
      </c>
      <c r="D697" s="137" t="s">
        <v>347</v>
      </c>
      <c r="E697" s="288" t="s">
        <v>638</v>
      </c>
      <c r="F697" s="137" t="s">
        <v>582</v>
      </c>
      <c r="G697" s="137"/>
      <c r="H697" s="138">
        <f>H698+H699+H700</f>
        <v>0</v>
      </c>
      <c r="I697" s="138">
        <f>I698+I699+I700</f>
        <v>0</v>
      </c>
      <c r="J697" s="138">
        <f>J698+J699+J700</f>
        <v>0</v>
      </c>
    </row>
    <row r="698" spans="2:10" ht="15.75" customHeight="1" hidden="1">
      <c r="B698" s="215" t="s">
        <v>387</v>
      </c>
      <c r="C698" s="137" t="s">
        <v>341</v>
      </c>
      <c r="D698" s="137" t="s">
        <v>347</v>
      </c>
      <c r="E698" s="288" t="s">
        <v>638</v>
      </c>
      <c r="F698" s="137" t="s">
        <v>582</v>
      </c>
      <c r="G698" s="137" t="s">
        <v>411</v>
      </c>
      <c r="H698" s="138">
        <f>'Прил. 7'!I904</f>
        <v>0</v>
      </c>
      <c r="I698" s="138">
        <f>'Прил. 7'!J904</f>
        <v>0</v>
      </c>
      <c r="J698" s="138">
        <f>'Прил. 7'!K904</f>
        <v>0</v>
      </c>
    </row>
    <row r="699" spans="2:10" ht="12.75" customHeight="1" hidden="1">
      <c r="B699" s="215" t="s">
        <v>388</v>
      </c>
      <c r="C699" s="137" t="s">
        <v>341</v>
      </c>
      <c r="D699" s="137" t="s">
        <v>347</v>
      </c>
      <c r="E699" s="288" t="s">
        <v>638</v>
      </c>
      <c r="F699" s="137" t="s">
        <v>582</v>
      </c>
      <c r="G699" s="137" t="s">
        <v>449</v>
      </c>
      <c r="H699" s="138">
        <f>'Прил. 7'!I905</f>
        <v>0</v>
      </c>
      <c r="I699" s="138">
        <f>'Прил. 7'!J905</f>
        <v>0</v>
      </c>
      <c r="J699" s="138">
        <f>'Прил. 7'!K905</f>
        <v>0</v>
      </c>
    </row>
    <row r="700" spans="2:10" ht="12.75" customHeight="1" hidden="1">
      <c r="B700" s="187" t="s">
        <v>389</v>
      </c>
      <c r="C700" s="137" t="s">
        <v>341</v>
      </c>
      <c r="D700" s="137" t="s">
        <v>347</v>
      </c>
      <c r="E700" s="288" t="s">
        <v>638</v>
      </c>
      <c r="F700" s="137" t="s">
        <v>582</v>
      </c>
      <c r="G700" s="137" t="s">
        <v>421</v>
      </c>
      <c r="H700" s="138">
        <f>'Прил. 7'!I906</f>
        <v>0</v>
      </c>
      <c r="I700" s="138">
        <f>'Прил. 7'!J906</f>
        <v>0</v>
      </c>
      <c r="J700" s="138">
        <f>'Прил. 7'!K906</f>
        <v>0</v>
      </c>
    </row>
    <row r="701" spans="2:10" ht="12.75" customHeight="1">
      <c r="B701" s="187" t="s">
        <v>639</v>
      </c>
      <c r="C701" s="137" t="s">
        <v>341</v>
      </c>
      <c r="D701" s="137" t="s">
        <v>347</v>
      </c>
      <c r="E701" s="185" t="s">
        <v>640</v>
      </c>
      <c r="F701" s="130"/>
      <c r="G701" s="137"/>
      <c r="H701" s="138">
        <f>H702</f>
        <v>11958</v>
      </c>
      <c r="I701" s="138">
        <f>I702</f>
        <v>0</v>
      </c>
      <c r="J701" s="138">
        <f>J702</f>
        <v>0</v>
      </c>
    </row>
    <row r="702" spans="2:10" ht="12.75" customHeight="1">
      <c r="B702" s="192" t="s">
        <v>634</v>
      </c>
      <c r="C702" s="137" t="s">
        <v>341</v>
      </c>
      <c r="D702" s="137" t="s">
        <v>347</v>
      </c>
      <c r="E702" s="185" t="s">
        <v>640</v>
      </c>
      <c r="F702" s="130"/>
      <c r="G702" s="137"/>
      <c r="H702" s="138">
        <f>H703</f>
        <v>11958</v>
      </c>
      <c r="I702" s="138">
        <f>I703</f>
        <v>0</v>
      </c>
      <c r="J702" s="138">
        <f>J703</f>
        <v>0</v>
      </c>
    </row>
    <row r="703" spans="2:10" ht="12.75" customHeight="1">
      <c r="B703" s="187" t="s">
        <v>577</v>
      </c>
      <c r="C703" s="137" t="s">
        <v>341</v>
      </c>
      <c r="D703" s="137" t="s">
        <v>347</v>
      </c>
      <c r="E703" s="185" t="s">
        <v>640</v>
      </c>
      <c r="F703" s="130">
        <v>600</v>
      </c>
      <c r="G703" s="137"/>
      <c r="H703" s="138">
        <f>H704</f>
        <v>11958</v>
      </c>
      <c r="I703" s="138">
        <f>I704</f>
        <v>0</v>
      </c>
      <c r="J703" s="138">
        <f>J704</f>
        <v>0</v>
      </c>
    </row>
    <row r="704" spans="2:10" ht="12.75" customHeight="1">
      <c r="B704" s="187" t="s">
        <v>578</v>
      </c>
      <c r="C704" s="137" t="s">
        <v>341</v>
      </c>
      <c r="D704" s="137" t="s">
        <v>347</v>
      </c>
      <c r="E704" s="185" t="s">
        <v>640</v>
      </c>
      <c r="F704" s="130">
        <v>610</v>
      </c>
      <c r="G704" s="137"/>
      <c r="H704" s="138">
        <f>H705+H706+H707</f>
        <v>11958</v>
      </c>
      <c r="I704" s="138">
        <f>I705+I706+I707</f>
        <v>0</v>
      </c>
      <c r="J704" s="138">
        <f>J705+J706+J707</f>
        <v>0</v>
      </c>
    </row>
    <row r="705" spans="2:10" ht="12.75" customHeight="1">
      <c r="B705" s="187" t="s">
        <v>387</v>
      </c>
      <c r="C705" s="137" t="s">
        <v>341</v>
      </c>
      <c r="D705" s="137" t="s">
        <v>347</v>
      </c>
      <c r="E705" s="185" t="s">
        <v>640</v>
      </c>
      <c r="F705" s="130">
        <v>610</v>
      </c>
      <c r="G705" s="137" t="s">
        <v>411</v>
      </c>
      <c r="H705" s="138">
        <f>'Прил. 7'!I1023</f>
        <v>597.9</v>
      </c>
      <c r="I705" s="138">
        <f>'Прил. 7'!J1023</f>
        <v>0</v>
      </c>
      <c r="J705" s="138">
        <f>'Прил. 7'!K1023</f>
        <v>0</v>
      </c>
    </row>
    <row r="706" spans="2:10" ht="12.75" customHeight="1">
      <c r="B706" s="187" t="s">
        <v>388</v>
      </c>
      <c r="C706" s="137" t="s">
        <v>341</v>
      </c>
      <c r="D706" s="137" t="s">
        <v>347</v>
      </c>
      <c r="E706" s="185" t="s">
        <v>640</v>
      </c>
      <c r="F706" s="130">
        <v>610</v>
      </c>
      <c r="G706" s="137" t="s">
        <v>449</v>
      </c>
      <c r="H706" s="138">
        <f>'Прил. 7'!I1024</f>
        <v>11360.1</v>
      </c>
      <c r="I706" s="138">
        <f>'Прил. 7'!J1024</f>
        <v>0</v>
      </c>
      <c r="J706" s="138">
        <f>'Прил. 7'!K1024</f>
        <v>0</v>
      </c>
    </row>
    <row r="707" spans="2:10" ht="12.75" customHeight="1">
      <c r="B707" s="187" t="s">
        <v>389</v>
      </c>
      <c r="C707" s="137" t="s">
        <v>341</v>
      </c>
      <c r="D707" s="137" t="s">
        <v>347</v>
      </c>
      <c r="E707" s="185" t="s">
        <v>640</v>
      </c>
      <c r="F707" s="130">
        <v>610</v>
      </c>
      <c r="G707" s="137" t="s">
        <v>421</v>
      </c>
      <c r="H707" s="138">
        <f>'Прил. 7'!I1025</f>
        <v>0</v>
      </c>
      <c r="I707" s="138">
        <f>'Прил. 7'!J1025</f>
        <v>0</v>
      </c>
      <c r="J707" s="138">
        <f>'Прил. 7'!K1025</f>
        <v>0</v>
      </c>
    </row>
    <row r="708" spans="2:10" ht="12.75" customHeight="1">
      <c r="B708" s="233" t="s">
        <v>348</v>
      </c>
      <c r="C708" s="179" t="s">
        <v>341</v>
      </c>
      <c r="D708" s="179" t="s">
        <v>349</v>
      </c>
      <c r="E708" s="137"/>
      <c r="F708" s="137"/>
      <c r="G708" s="137"/>
      <c r="H708" s="264">
        <f>H709+H786+H715+H792</f>
        <v>521.2</v>
      </c>
      <c r="I708" s="264">
        <f>I709+I786+I715+I792</f>
        <v>450</v>
      </c>
      <c r="J708" s="264">
        <f>J709+J786+J715+J792</f>
        <v>230</v>
      </c>
    </row>
    <row r="709" spans="2:10" ht="15.75" customHeight="1">
      <c r="B709" s="289" t="s">
        <v>641</v>
      </c>
      <c r="C709" s="135" t="s">
        <v>341</v>
      </c>
      <c r="D709" s="135" t="s">
        <v>349</v>
      </c>
      <c r="E709" s="290" t="s">
        <v>570</v>
      </c>
      <c r="F709" s="232"/>
      <c r="G709" s="232"/>
      <c r="H709" s="175">
        <f>H710</f>
        <v>471.2</v>
      </c>
      <c r="I709" s="175">
        <f>I710</f>
        <v>400</v>
      </c>
      <c r="J709" s="175">
        <f>J710</f>
        <v>200</v>
      </c>
    </row>
    <row r="710" spans="2:10" ht="12.75" customHeight="1">
      <c r="B710" s="189" t="s">
        <v>642</v>
      </c>
      <c r="C710" s="137" t="s">
        <v>341</v>
      </c>
      <c r="D710" s="137" t="s">
        <v>349</v>
      </c>
      <c r="E710" s="183" t="s">
        <v>643</v>
      </c>
      <c r="F710" s="188"/>
      <c r="G710" s="188"/>
      <c r="H710" s="176">
        <f>H711</f>
        <v>471.2</v>
      </c>
      <c r="I710" s="176">
        <f>I711</f>
        <v>400</v>
      </c>
      <c r="J710" s="176">
        <f>J711</f>
        <v>200</v>
      </c>
    </row>
    <row r="711" spans="2:10" ht="12.75" customHeight="1">
      <c r="B711" s="192" t="s">
        <v>644</v>
      </c>
      <c r="C711" s="137" t="s">
        <v>341</v>
      </c>
      <c r="D711" s="137" t="s">
        <v>349</v>
      </c>
      <c r="E711" s="183" t="s">
        <v>643</v>
      </c>
      <c r="F711" s="188"/>
      <c r="G711" s="188"/>
      <c r="H711" s="176">
        <f>H712</f>
        <v>471.2</v>
      </c>
      <c r="I711" s="176">
        <f>I712</f>
        <v>400</v>
      </c>
      <c r="J711" s="176">
        <f>J712</f>
        <v>200</v>
      </c>
    </row>
    <row r="712" spans="2:10" ht="12.75" customHeight="1">
      <c r="B712" s="187" t="s">
        <v>577</v>
      </c>
      <c r="C712" s="137" t="s">
        <v>341</v>
      </c>
      <c r="D712" s="137" t="s">
        <v>349</v>
      </c>
      <c r="E712" s="183" t="s">
        <v>643</v>
      </c>
      <c r="F712" s="137" t="s">
        <v>479</v>
      </c>
      <c r="G712" s="137"/>
      <c r="H712" s="176">
        <f>H713</f>
        <v>471.2</v>
      </c>
      <c r="I712" s="176">
        <f>I713</f>
        <v>400</v>
      </c>
      <c r="J712" s="176">
        <f>J713</f>
        <v>200</v>
      </c>
    </row>
    <row r="713" spans="2:10" ht="12.75" customHeight="1">
      <c r="B713" s="187" t="s">
        <v>578</v>
      </c>
      <c r="C713" s="137" t="s">
        <v>341</v>
      </c>
      <c r="D713" s="137" t="s">
        <v>349</v>
      </c>
      <c r="E713" s="183" t="s">
        <v>643</v>
      </c>
      <c r="F713" s="137">
        <v>610</v>
      </c>
      <c r="G713" s="137"/>
      <c r="H713" s="176">
        <f>H714</f>
        <v>471.2</v>
      </c>
      <c r="I713" s="176">
        <f>I714</f>
        <v>400</v>
      </c>
      <c r="J713" s="176">
        <f>J714</f>
        <v>200</v>
      </c>
    </row>
    <row r="714" spans="2:10" ht="14.25" customHeight="1">
      <c r="B714" s="187" t="s">
        <v>387</v>
      </c>
      <c r="C714" s="137" t="s">
        <v>341</v>
      </c>
      <c r="D714" s="137" t="s">
        <v>349</v>
      </c>
      <c r="E714" s="183" t="s">
        <v>643</v>
      </c>
      <c r="F714" s="137">
        <v>610</v>
      </c>
      <c r="G714" s="137">
        <v>2</v>
      </c>
      <c r="H714" s="176">
        <f>'Прил. 7'!I913</f>
        <v>471.2</v>
      </c>
      <c r="I714" s="176">
        <f>'Прил. 7'!J913</f>
        <v>400</v>
      </c>
      <c r="J714" s="176">
        <f>'Прил. 7'!K913</f>
        <v>200</v>
      </c>
    </row>
    <row r="715" spans="2:10" ht="27.75" customHeight="1" hidden="1">
      <c r="B715" s="291" t="s">
        <v>645</v>
      </c>
      <c r="C715" s="137" t="s">
        <v>341</v>
      </c>
      <c r="D715" s="137" t="s">
        <v>349</v>
      </c>
      <c r="E715" s="185" t="s">
        <v>646</v>
      </c>
      <c r="F715" s="137"/>
      <c r="G715" s="137"/>
      <c r="H715" s="176">
        <f>H716</f>
        <v>0</v>
      </c>
      <c r="I715" s="176">
        <f>I716</f>
        <v>0</v>
      </c>
      <c r="J715" s="176">
        <f>J716</f>
        <v>0</v>
      </c>
    </row>
    <row r="716" spans="2:10" ht="15.75" customHeight="1" hidden="1">
      <c r="B716" s="244" t="s">
        <v>647</v>
      </c>
      <c r="C716" s="137" t="s">
        <v>341</v>
      </c>
      <c r="D716" s="137" t="s">
        <v>349</v>
      </c>
      <c r="E716" s="185" t="s">
        <v>646</v>
      </c>
      <c r="F716" s="137"/>
      <c r="G716" s="137"/>
      <c r="H716" s="176">
        <f>H717</f>
        <v>0</v>
      </c>
      <c r="I716" s="176">
        <f>I717</f>
        <v>0</v>
      </c>
      <c r="J716" s="176">
        <f>J717</f>
        <v>0</v>
      </c>
    </row>
    <row r="717" spans="2:10" ht="12.75" customHeight="1" hidden="1">
      <c r="B717" s="187" t="s">
        <v>577</v>
      </c>
      <c r="C717" s="137" t="s">
        <v>341</v>
      </c>
      <c r="D717" s="137" t="s">
        <v>349</v>
      </c>
      <c r="E717" s="185" t="s">
        <v>646</v>
      </c>
      <c r="F717" s="137"/>
      <c r="G717" s="137"/>
      <c r="H717" s="176">
        <f>H718</f>
        <v>0</v>
      </c>
      <c r="I717" s="176">
        <f>I718</f>
        <v>0</v>
      </c>
      <c r="J717" s="176">
        <f>J718</f>
        <v>0</v>
      </c>
    </row>
    <row r="718" spans="2:10" ht="12.75" customHeight="1" hidden="1">
      <c r="B718" s="187" t="s">
        <v>578</v>
      </c>
      <c r="C718" s="137" t="s">
        <v>341</v>
      </c>
      <c r="D718" s="137" t="s">
        <v>349</v>
      </c>
      <c r="E718" s="185" t="s">
        <v>646</v>
      </c>
      <c r="F718" s="137" t="s">
        <v>479</v>
      </c>
      <c r="G718" s="137"/>
      <c r="H718" s="176">
        <f>H719+H720</f>
        <v>0</v>
      </c>
      <c r="I718" s="176">
        <f>I719+I720</f>
        <v>0</v>
      </c>
      <c r="J718" s="176">
        <f>J719+J720</f>
        <v>0</v>
      </c>
    </row>
    <row r="719" spans="2:10" ht="12.75" customHeight="1" hidden="1">
      <c r="B719" s="187" t="s">
        <v>387</v>
      </c>
      <c r="C719" s="137" t="s">
        <v>341</v>
      </c>
      <c r="D719" s="137" t="s">
        <v>349</v>
      </c>
      <c r="E719" s="185" t="s">
        <v>646</v>
      </c>
      <c r="F719" s="137">
        <v>610</v>
      </c>
      <c r="G719" s="137" t="s">
        <v>411</v>
      </c>
      <c r="H719" s="176">
        <f>'Прил. 7'!I918</f>
        <v>0</v>
      </c>
      <c r="I719" s="176">
        <f>'Прил. 7'!J918</f>
        <v>0</v>
      </c>
      <c r="J719" s="176">
        <f>'Прил. 7'!K918</f>
        <v>0</v>
      </c>
    </row>
    <row r="720" spans="2:10" ht="14.25" customHeight="1" hidden="1">
      <c r="B720" s="187" t="s">
        <v>388</v>
      </c>
      <c r="C720" s="137" t="s">
        <v>341</v>
      </c>
      <c r="D720" s="137" t="s">
        <v>349</v>
      </c>
      <c r="E720" s="185" t="s">
        <v>646</v>
      </c>
      <c r="F720" s="137">
        <v>610</v>
      </c>
      <c r="G720" s="137" t="s">
        <v>449</v>
      </c>
      <c r="H720" s="176"/>
      <c r="I720" s="176"/>
      <c r="J720" s="176"/>
    </row>
    <row r="721" spans="2:10" ht="12.75" customHeight="1" hidden="1">
      <c r="B721" s="187"/>
      <c r="C721" s="137"/>
      <c r="D721" s="137"/>
      <c r="E721" s="183"/>
      <c r="F721" s="137"/>
      <c r="G721" s="137"/>
      <c r="H721" s="176">
        <f>H723</f>
        <v>0</v>
      </c>
      <c r="I721" s="176"/>
      <c r="J721" s="176"/>
    </row>
    <row r="722" spans="2:10" ht="12.75" customHeight="1" hidden="1">
      <c r="B722" s="187"/>
      <c r="C722" s="137"/>
      <c r="D722" s="137"/>
      <c r="E722" s="183"/>
      <c r="F722" s="137"/>
      <c r="G722" s="137"/>
      <c r="H722" s="176">
        <f>H723</f>
        <v>0</v>
      </c>
      <c r="I722" s="176"/>
      <c r="J722" s="176"/>
    </row>
    <row r="723" spans="2:10" ht="12.75" customHeight="1" hidden="1">
      <c r="B723" s="187"/>
      <c r="C723" s="137"/>
      <c r="D723" s="137"/>
      <c r="E723" s="183"/>
      <c r="F723" s="137" t="s">
        <v>479</v>
      </c>
      <c r="G723" s="137"/>
      <c r="H723" s="176">
        <f>H724</f>
        <v>0</v>
      </c>
      <c r="I723" s="176"/>
      <c r="J723" s="176"/>
    </row>
    <row r="724" spans="2:10" ht="12.75" customHeight="1" hidden="1">
      <c r="B724" s="187"/>
      <c r="C724" s="137"/>
      <c r="D724" s="137"/>
      <c r="E724" s="183"/>
      <c r="F724" s="137">
        <v>610</v>
      </c>
      <c r="G724" s="137"/>
      <c r="H724" s="176">
        <f>H725</f>
        <v>0</v>
      </c>
      <c r="I724" s="176"/>
      <c r="J724" s="176"/>
    </row>
    <row r="725" spans="2:10" ht="14.25" customHeight="1" hidden="1">
      <c r="B725" s="187"/>
      <c r="C725" s="137"/>
      <c r="D725" s="137"/>
      <c r="E725" s="183"/>
      <c r="F725" s="137">
        <v>610</v>
      </c>
      <c r="G725" s="137">
        <v>2</v>
      </c>
      <c r="H725" s="176"/>
      <c r="I725" s="176"/>
      <c r="J725" s="176"/>
    </row>
    <row r="726" spans="2:10" ht="12.75" customHeight="1" hidden="1">
      <c r="B726" s="187"/>
      <c r="C726" s="137"/>
      <c r="D726" s="137"/>
      <c r="E726" s="183"/>
      <c r="F726" s="137"/>
      <c r="G726" s="137"/>
      <c r="H726" s="176">
        <f>H728</f>
        <v>0</v>
      </c>
      <c r="I726" s="176"/>
      <c r="J726" s="176"/>
    </row>
    <row r="727" spans="2:10" ht="12.75" customHeight="1" hidden="1">
      <c r="B727" s="244"/>
      <c r="C727" s="137"/>
      <c r="D727" s="137"/>
      <c r="E727" s="183"/>
      <c r="F727" s="137"/>
      <c r="G727" s="137"/>
      <c r="H727" s="176">
        <f>H728</f>
        <v>0</v>
      </c>
      <c r="I727" s="176"/>
      <c r="J727" s="176"/>
    </row>
    <row r="728" spans="2:10" ht="12.75" customHeight="1" hidden="1">
      <c r="B728" s="190"/>
      <c r="C728" s="137"/>
      <c r="D728" s="137"/>
      <c r="E728" s="183"/>
      <c r="F728" s="188">
        <v>300</v>
      </c>
      <c r="G728" s="137"/>
      <c r="H728" s="176">
        <f>H729</f>
        <v>0</v>
      </c>
      <c r="I728" s="176"/>
      <c r="J728" s="176"/>
    </row>
    <row r="729" spans="2:10" ht="12.75" customHeight="1" hidden="1">
      <c r="B729" s="190"/>
      <c r="C729" s="137"/>
      <c r="D729" s="137"/>
      <c r="E729" s="183"/>
      <c r="F729" s="188">
        <v>320</v>
      </c>
      <c r="G729" s="137"/>
      <c r="H729" s="176">
        <f>H730+H731</f>
        <v>0</v>
      </c>
      <c r="I729" s="176"/>
      <c r="J729" s="176"/>
    </row>
    <row r="730" spans="2:10" ht="14.25" customHeight="1" hidden="1">
      <c r="B730" s="187"/>
      <c r="C730" s="137"/>
      <c r="D730" s="137"/>
      <c r="E730" s="183"/>
      <c r="F730" s="188">
        <v>320</v>
      </c>
      <c r="G730" s="137">
        <v>2</v>
      </c>
      <c r="H730" s="176"/>
      <c r="I730" s="176"/>
      <c r="J730" s="176"/>
    </row>
    <row r="731" spans="2:10" ht="12.75" customHeight="1" hidden="1">
      <c r="B731" s="187"/>
      <c r="C731" s="137"/>
      <c r="D731" s="137"/>
      <c r="E731" s="183"/>
      <c r="F731" s="188">
        <v>320</v>
      </c>
      <c r="G731" s="137" t="s">
        <v>449</v>
      </c>
      <c r="H731" s="176">
        <v>0</v>
      </c>
      <c r="I731" s="176"/>
      <c r="J731" s="176"/>
    </row>
    <row r="732" spans="2:10" ht="12.75" customHeight="1" hidden="1">
      <c r="B732" s="187"/>
      <c r="C732" s="137"/>
      <c r="D732" s="137"/>
      <c r="E732" s="183"/>
      <c r="F732" s="137"/>
      <c r="G732" s="137"/>
      <c r="H732" s="176">
        <f>H734</f>
        <v>0</v>
      </c>
      <c r="I732" s="176"/>
      <c r="J732" s="176"/>
    </row>
    <row r="733" spans="2:10" ht="12.75" customHeight="1" hidden="1">
      <c r="B733" s="187"/>
      <c r="C733" s="137"/>
      <c r="D733" s="137"/>
      <c r="E733" s="183"/>
      <c r="F733" s="137"/>
      <c r="G733" s="137"/>
      <c r="H733" s="176">
        <f>H734</f>
        <v>0</v>
      </c>
      <c r="I733" s="176"/>
      <c r="J733" s="176"/>
    </row>
    <row r="734" spans="2:10" ht="12.75" customHeight="1" hidden="1">
      <c r="B734" s="190"/>
      <c r="C734" s="137"/>
      <c r="D734" s="137"/>
      <c r="E734" s="183"/>
      <c r="F734" s="137" t="s">
        <v>404</v>
      </c>
      <c r="G734" s="137"/>
      <c r="H734" s="176">
        <f>H735</f>
        <v>0</v>
      </c>
      <c r="I734" s="176"/>
      <c r="J734" s="176"/>
    </row>
    <row r="735" spans="2:10" ht="12.75" customHeight="1" hidden="1">
      <c r="B735" s="190"/>
      <c r="C735" s="137"/>
      <c r="D735" s="137"/>
      <c r="E735" s="183"/>
      <c r="F735" s="137" t="s">
        <v>406</v>
      </c>
      <c r="G735" s="137"/>
      <c r="H735" s="176">
        <f>H736</f>
        <v>0</v>
      </c>
      <c r="I735" s="176"/>
      <c r="J735" s="176"/>
    </row>
    <row r="736" spans="2:10" ht="14.25" customHeight="1" hidden="1">
      <c r="B736" s="187"/>
      <c r="C736" s="137"/>
      <c r="D736" s="137"/>
      <c r="E736" s="183"/>
      <c r="F736" s="137" t="s">
        <v>406</v>
      </c>
      <c r="G736" s="137">
        <v>2</v>
      </c>
      <c r="H736" s="176"/>
      <c r="I736" s="176"/>
      <c r="J736" s="176"/>
    </row>
    <row r="737" spans="2:10" ht="12.75" customHeight="1" hidden="1">
      <c r="B737" s="174"/>
      <c r="C737" s="137"/>
      <c r="D737" s="137"/>
      <c r="E737" s="183"/>
      <c r="F737" s="137"/>
      <c r="G737" s="137"/>
      <c r="H737" s="176">
        <f>H738+H767+H786</f>
        <v>20</v>
      </c>
      <c r="I737" s="176"/>
      <c r="J737" s="176"/>
    </row>
    <row r="738" spans="2:10" ht="12.75" customHeight="1" hidden="1">
      <c r="B738" s="190"/>
      <c r="C738" s="137"/>
      <c r="D738" s="137"/>
      <c r="E738" s="183"/>
      <c r="F738" s="137"/>
      <c r="G738" s="137"/>
      <c r="H738" s="176">
        <f>H739+H747+H752+H757+H762</f>
        <v>0</v>
      </c>
      <c r="I738" s="176"/>
      <c r="J738" s="176"/>
    </row>
    <row r="739" spans="2:10" ht="25.5" customHeight="1" hidden="1">
      <c r="B739" s="190"/>
      <c r="C739" s="137"/>
      <c r="D739" s="137"/>
      <c r="E739" s="183"/>
      <c r="F739" s="137"/>
      <c r="G739" s="137"/>
      <c r="H739" s="176">
        <f>H740</f>
        <v>0</v>
      </c>
      <c r="I739" s="176"/>
      <c r="J739" s="176"/>
    </row>
    <row r="740" spans="2:10" ht="12.75" customHeight="1" hidden="1">
      <c r="B740" s="192"/>
      <c r="C740" s="137"/>
      <c r="D740" s="137"/>
      <c r="E740" s="183"/>
      <c r="F740" s="137"/>
      <c r="G740" s="137"/>
      <c r="H740" s="176">
        <f>H744+H741</f>
        <v>0</v>
      </c>
      <c r="I740" s="176"/>
      <c r="J740" s="176"/>
    </row>
    <row r="741" spans="2:10" ht="25.5" customHeight="1" hidden="1">
      <c r="B741" s="187"/>
      <c r="C741" s="137"/>
      <c r="D741" s="137"/>
      <c r="E741" s="183"/>
      <c r="F741" s="137" t="s">
        <v>396</v>
      </c>
      <c r="G741" s="137"/>
      <c r="H741" s="176">
        <f>H742</f>
        <v>0</v>
      </c>
      <c r="I741" s="176"/>
      <c r="J741" s="176"/>
    </row>
    <row r="742" spans="2:10" ht="12.75" customHeight="1" hidden="1">
      <c r="B742" s="187"/>
      <c r="C742" s="137"/>
      <c r="D742" s="137"/>
      <c r="E742" s="183"/>
      <c r="F742" s="137" t="s">
        <v>470</v>
      </c>
      <c r="G742" s="137"/>
      <c r="H742" s="176">
        <f>H743</f>
        <v>0</v>
      </c>
      <c r="I742" s="176"/>
      <c r="J742" s="176"/>
    </row>
    <row r="743" spans="2:10" ht="14.25" customHeight="1" hidden="1">
      <c r="B743" s="187"/>
      <c r="C743" s="137"/>
      <c r="D743" s="137"/>
      <c r="E743" s="183"/>
      <c r="F743" s="137" t="s">
        <v>470</v>
      </c>
      <c r="G743" s="137">
        <v>2</v>
      </c>
      <c r="H743" s="176"/>
      <c r="I743" s="176"/>
      <c r="J743" s="176"/>
    </row>
    <row r="744" spans="2:10" ht="12.75" customHeight="1" hidden="1">
      <c r="B744" s="190"/>
      <c r="C744" s="137"/>
      <c r="D744" s="137"/>
      <c r="E744" s="183"/>
      <c r="F744" s="137" t="s">
        <v>404</v>
      </c>
      <c r="G744" s="137"/>
      <c r="H744" s="176">
        <f>H745</f>
        <v>0</v>
      </c>
      <c r="I744" s="176"/>
      <c r="J744" s="176"/>
    </row>
    <row r="745" spans="2:10" ht="12.75" customHeight="1" hidden="1">
      <c r="B745" s="190"/>
      <c r="C745" s="137"/>
      <c r="D745" s="137"/>
      <c r="E745" s="183"/>
      <c r="F745" s="137" t="s">
        <v>406</v>
      </c>
      <c r="G745" s="137"/>
      <c r="H745" s="176">
        <f>H746</f>
        <v>0</v>
      </c>
      <c r="I745" s="176"/>
      <c r="J745" s="176"/>
    </row>
    <row r="746" spans="2:10" ht="14.25" customHeight="1" hidden="1">
      <c r="B746" s="187"/>
      <c r="C746" s="137"/>
      <c r="D746" s="137"/>
      <c r="E746" s="183"/>
      <c r="F746" s="137" t="s">
        <v>406</v>
      </c>
      <c r="G746" s="137">
        <v>2</v>
      </c>
      <c r="H746" s="176"/>
      <c r="I746" s="176"/>
      <c r="J746" s="176"/>
    </row>
    <row r="747" spans="2:10" ht="25.5" customHeight="1" hidden="1">
      <c r="B747" s="187"/>
      <c r="C747" s="137"/>
      <c r="D747" s="137"/>
      <c r="E747" s="183"/>
      <c r="F747" s="137"/>
      <c r="G747" s="137"/>
      <c r="H747" s="176">
        <f>H749</f>
        <v>0</v>
      </c>
      <c r="I747" s="176"/>
      <c r="J747" s="176"/>
    </row>
    <row r="748" spans="2:10" ht="12.75" customHeight="1" hidden="1">
      <c r="B748" s="192"/>
      <c r="C748" s="137"/>
      <c r="D748" s="137"/>
      <c r="E748" s="183"/>
      <c r="F748" s="137"/>
      <c r="G748" s="137"/>
      <c r="H748" s="176">
        <f>H749</f>
        <v>0</v>
      </c>
      <c r="I748" s="176"/>
      <c r="J748" s="176"/>
    </row>
    <row r="749" spans="2:10" ht="12.75" customHeight="1" hidden="1">
      <c r="B749" s="190"/>
      <c r="C749" s="137"/>
      <c r="D749" s="137"/>
      <c r="E749" s="183"/>
      <c r="F749" s="137" t="s">
        <v>404</v>
      </c>
      <c r="G749" s="137"/>
      <c r="H749" s="176">
        <f>H750</f>
        <v>0</v>
      </c>
      <c r="I749" s="176"/>
      <c r="J749" s="176"/>
    </row>
    <row r="750" spans="2:10" ht="12.75" customHeight="1" hidden="1">
      <c r="B750" s="190"/>
      <c r="C750" s="137"/>
      <c r="D750" s="137"/>
      <c r="E750" s="183"/>
      <c r="F750" s="137" t="s">
        <v>406</v>
      </c>
      <c r="G750" s="137"/>
      <c r="H750" s="176">
        <f>H751</f>
        <v>0</v>
      </c>
      <c r="I750" s="176"/>
      <c r="J750" s="176"/>
    </row>
    <row r="751" spans="2:10" ht="14.25" customHeight="1" hidden="1">
      <c r="B751" s="187"/>
      <c r="C751" s="137"/>
      <c r="D751" s="137"/>
      <c r="E751" s="183"/>
      <c r="F751" s="137" t="s">
        <v>406</v>
      </c>
      <c r="G751" s="137" t="s">
        <v>411</v>
      </c>
      <c r="H751" s="176"/>
      <c r="I751" s="176"/>
      <c r="J751" s="176"/>
    </row>
    <row r="752" spans="2:10" ht="25.5" customHeight="1" hidden="1">
      <c r="B752" s="187"/>
      <c r="C752" s="137"/>
      <c r="D752" s="137"/>
      <c r="E752" s="183"/>
      <c r="F752" s="137"/>
      <c r="G752" s="137"/>
      <c r="H752" s="176">
        <f>H754</f>
        <v>0</v>
      </c>
      <c r="I752" s="176"/>
      <c r="J752" s="176"/>
    </row>
    <row r="753" spans="2:10" ht="12.75" customHeight="1" hidden="1">
      <c r="B753" s="187"/>
      <c r="C753" s="137"/>
      <c r="D753" s="137"/>
      <c r="E753" s="183"/>
      <c r="F753" s="137"/>
      <c r="G753" s="137"/>
      <c r="H753" s="176">
        <f>H754</f>
        <v>0</v>
      </c>
      <c r="I753" s="176"/>
      <c r="J753" s="176"/>
    </row>
    <row r="754" spans="2:10" ht="12.75" customHeight="1" hidden="1">
      <c r="B754" s="190"/>
      <c r="C754" s="137"/>
      <c r="D754" s="137"/>
      <c r="E754" s="183"/>
      <c r="F754" s="137" t="s">
        <v>404</v>
      </c>
      <c r="G754" s="137"/>
      <c r="H754" s="176">
        <f>H755</f>
        <v>0</v>
      </c>
      <c r="I754" s="176"/>
      <c r="J754" s="176"/>
    </row>
    <row r="755" spans="2:10" ht="12.75" customHeight="1" hidden="1">
      <c r="B755" s="190"/>
      <c r="C755" s="137"/>
      <c r="D755" s="137"/>
      <c r="E755" s="183"/>
      <c r="F755" s="137" t="s">
        <v>406</v>
      </c>
      <c r="G755" s="137"/>
      <c r="H755" s="176">
        <f>H756</f>
        <v>0</v>
      </c>
      <c r="I755" s="176"/>
      <c r="J755" s="176"/>
    </row>
    <row r="756" spans="2:10" ht="14.25" customHeight="1" hidden="1">
      <c r="B756" s="187"/>
      <c r="C756" s="137"/>
      <c r="D756" s="137"/>
      <c r="E756" s="183"/>
      <c r="F756" s="137" t="s">
        <v>406</v>
      </c>
      <c r="G756" s="137">
        <v>2</v>
      </c>
      <c r="H756" s="176"/>
      <c r="I756" s="176"/>
      <c r="J756" s="176"/>
    </row>
    <row r="757" spans="2:10" ht="12.75" customHeight="1" hidden="1">
      <c r="B757" s="187"/>
      <c r="C757" s="137"/>
      <c r="D757" s="137"/>
      <c r="E757" s="183"/>
      <c r="F757" s="137"/>
      <c r="G757" s="137"/>
      <c r="H757" s="176">
        <f>H759</f>
        <v>0</v>
      </c>
      <c r="I757" s="176"/>
      <c r="J757" s="176"/>
    </row>
    <row r="758" spans="2:10" ht="12.75" customHeight="1" hidden="1">
      <c r="B758" s="187"/>
      <c r="C758" s="137"/>
      <c r="D758" s="137"/>
      <c r="E758" s="183"/>
      <c r="F758" s="137"/>
      <c r="G758" s="137"/>
      <c r="H758" s="176">
        <f>H759</f>
        <v>0</v>
      </c>
      <c r="I758" s="176"/>
      <c r="J758" s="176"/>
    </row>
    <row r="759" spans="2:10" ht="12.75" customHeight="1" hidden="1">
      <c r="B759" s="190"/>
      <c r="C759" s="137"/>
      <c r="D759" s="137"/>
      <c r="E759" s="183"/>
      <c r="F759" s="137" t="s">
        <v>404</v>
      </c>
      <c r="G759" s="137"/>
      <c r="H759" s="176">
        <f>H760</f>
        <v>0</v>
      </c>
      <c r="I759" s="176"/>
      <c r="J759" s="176"/>
    </row>
    <row r="760" spans="2:10" ht="12.75" customHeight="1" hidden="1">
      <c r="B760" s="190"/>
      <c r="C760" s="137"/>
      <c r="D760" s="137"/>
      <c r="E760" s="183"/>
      <c r="F760" s="137" t="s">
        <v>406</v>
      </c>
      <c r="G760" s="137"/>
      <c r="H760" s="176">
        <f>H761</f>
        <v>0</v>
      </c>
      <c r="I760" s="176"/>
      <c r="J760" s="176"/>
    </row>
    <row r="761" spans="2:10" ht="14.25" customHeight="1" hidden="1">
      <c r="B761" s="187"/>
      <c r="C761" s="137"/>
      <c r="D761" s="137"/>
      <c r="E761" s="183"/>
      <c r="F761" s="137" t="s">
        <v>406</v>
      </c>
      <c r="G761" s="137">
        <v>2</v>
      </c>
      <c r="H761" s="176"/>
      <c r="I761" s="176"/>
      <c r="J761" s="176"/>
    </row>
    <row r="762" spans="2:10" ht="12.75" customHeight="1" hidden="1">
      <c r="B762" s="187"/>
      <c r="C762" s="137"/>
      <c r="D762" s="137"/>
      <c r="E762" s="183"/>
      <c r="F762" s="137"/>
      <c r="G762" s="137"/>
      <c r="H762" s="176">
        <f>H764</f>
        <v>0</v>
      </c>
      <c r="I762" s="176"/>
      <c r="J762" s="176"/>
    </row>
    <row r="763" spans="2:10" ht="12.75" customHeight="1" hidden="1">
      <c r="B763" s="187"/>
      <c r="C763" s="137"/>
      <c r="D763" s="137"/>
      <c r="E763" s="183"/>
      <c r="F763" s="137"/>
      <c r="G763" s="137"/>
      <c r="H763" s="176">
        <f>H764</f>
        <v>0</v>
      </c>
      <c r="I763" s="176"/>
      <c r="J763" s="176"/>
    </row>
    <row r="764" spans="2:10" ht="12.75" customHeight="1" hidden="1">
      <c r="B764" s="190"/>
      <c r="C764" s="137"/>
      <c r="D764" s="137"/>
      <c r="E764" s="183"/>
      <c r="F764" s="137" t="s">
        <v>404</v>
      </c>
      <c r="G764" s="137"/>
      <c r="H764" s="176">
        <f>H765</f>
        <v>0</v>
      </c>
      <c r="I764" s="176"/>
      <c r="J764" s="176"/>
    </row>
    <row r="765" spans="2:10" ht="12.75" customHeight="1" hidden="1">
      <c r="B765" s="190"/>
      <c r="C765" s="137"/>
      <c r="D765" s="137"/>
      <c r="E765" s="183"/>
      <c r="F765" s="137" t="s">
        <v>406</v>
      </c>
      <c r="G765" s="137"/>
      <c r="H765" s="176">
        <f>H766</f>
        <v>0</v>
      </c>
      <c r="I765" s="176"/>
      <c r="J765" s="176"/>
    </row>
    <row r="766" spans="2:10" ht="14.25" customHeight="1" hidden="1">
      <c r="B766" s="187"/>
      <c r="C766" s="137"/>
      <c r="D766" s="137"/>
      <c r="E766" s="183"/>
      <c r="F766" s="137" t="s">
        <v>406</v>
      </c>
      <c r="G766" s="137">
        <v>2</v>
      </c>
      <c r="H766" s="176"/>
      <c r="I766" s="176"/>
      <c r="J766" s="176"/>
    </row>
    <row r="767" spans="2:10" ht="12.75" customHeight="1" hidden="1">
      <c r="B767" s="187"/>
      <c r="C767" s="137"/>
      <c r="D767" s="137"/>
      <c r="E767" s="183"/>
      <c r="F767" s="137"/>
      <c r="G767" s="137"/>
      <c r="H767" s="176">
        <f>H768+H773+H778</f>
        <v>0</v>
      </c>
      <c r="I767" s="176"/>
      <c r="J767" s="176"/>
    </row>
    <row r="768" spans="2:10" ht="25.5" customHeight="1" hidden="1">
      <c r="B768" s="187"/>
      <c r="C768" s="137"/>
      <c r="D768" s="137"/>
      <c r="E768" s="183"/>
      <c r="F768" s="137"/>
      <c r="G768" s="137"/>
      <c r="H768" s="176">
        <f>H769</f>
        <v>0</v>
      </c>
      <c r="I768" s="176"/>
      <c r="J768" s="176"/>
    </row>
    <row r="769" spans="2:10" ht="12.75" customHeight="1" hidden="1">
      <c r="B769" s="187"/>
      <c r="C769" s="137"/>
      <c r="D769" s="137"/>
      <c r="E769" s="183"/>
      <c r="F769" s="137"/>
      <c r="G769" s="137"/>
      <c r="H769" s="176">
        <f>H770</f>
        <v>0</v>
      </c>
      <c r="I769" s="176"/>
      <c r="J769" s="176"/>
    </row>
    <row r="770" spans="2:10" ht="12.75" customHeight="1" hidden="1">
      <c r="B770" s="190"/>
      <c r="C770" s="137"/>
      <c r="D770" s="137"/>
      <c r="E770" s="183"/>
      <c r="F770" s="137" t="s">
        <v>404</v>
      </c>
      <c r="G770" s="137"/>
      <c r="H770" s="176">
        <f>H771</f>
        <v>0</v>
      </c>
      <c r="I770" s="176"/>
      <c r="J770" s="176"/>
    </row>
    <row r="771" spans="2:10" ht="12.75" customHeight="1" hidden="1">
      <c r="B771" s="190"/>
      <c r="C771" s="137"/>
      <c r="D771" s="137"/>
      <c r="E771" s="183"/>
      <c r="F771" s="137" t="s">
        <v>406</v>
      </c>
      <c r="G771" s="137"/>
      <c r="H771" s="176">
        <f>H772</f>
        <v>0</v>
      </c>
      <c r="I771" s="176"/>
      <c r="J771" s="176"/>
    </row>
    <row r="772" spans="2:10" ht="14.25" customHeight="1" hidden="1">
      <c r="B772" s="187"/>
      <c r="C772" s="137"/>
      <c r="D772" s="137"/>
      <c r="E772" s="183"/>
      <c r="F772" s="137" t="s">
        <v>406</v>
      </c>
      <c r="G772" s="137">
        <v>2</v>
      </c>
      <c r="H772" s="176"/>
      <c r="I772" s="176"/>
      <c r="J772" s="176"/>
    </row>
    <row r="773" spans="2:10" ht="25.5" customHeight="1" hidden="1">
      <c r="B773" s="187"/>
      <c r="C773" s="137"/>
      <c r="D773" s="137"/>
      <c r="E773" s="183"/>
      <c r="F773" s="137"/>
      <c r="G773" s="137"/>
      <c r="H773" s="176">
        <f>H775</f>
        <v>0</v>
      </c>
      <c r="I773" s="176"/>
      <c r="J773" s="176"/>
    </row>
    <row r="774" spans="2:10" ht="12.75" customHeight="1" hidden="1">
      <c r="B774" s="187"/>
      <c r="C774" s="137"/>
      <c r="D774" s="137"/>
      <c r="E774" s="183"/>
      <c r="F774" s="137"/>
      <c r="G774" s="137"/>
      <c r="H774" s="176">
        <f>H775</f>
        <v>0</v>
      </c>
      <c r="I774" s="176"/>
      <c r="J774" s="176"/>
    </row>
    <row r="775" spans="2:10" ht="12.75" customHeight="1" hidden="1">
      <c r="B775" s="190"/>
      <c r="C775" s="137"/>
      <c r="D775" s="137"/>
      <c r="E775" s="183"/>
      <c r="F775" s="137" t="s">
        <v>404</v>
      </c>
      <c r="G775" s="137"/>
      <c r="H775" s="176">
        <f>H776</f>
        <v>0</v>
      </c>
      <c r="I775" s="176"/>
      <c r="J775" s="176"/>
    </row>
    <row r="776" spans="2:10" ht="12.75" customHeight="1" hidden="1">
      <c r="B776" s="190"/>
      <c r="C776" s="137"/>
      <c r="D776" s="137"/>
      <c r="E776" s="183"/>
      <c r="F776" s="137" t="s">
        <v>406</v>
      </c>
      <c r="G776" s="137"/>
      <c r="H776" s="176">
        <f>H777</f>
        <v>0</v>
      </c>
      <c r="I776" s="176"/>
      <c r="J776" s="176"/>
    </row>
    <row r="777" spans="2:10" ht="14.25" customHeight="1" hidden="1">
      <c r="B777" s="187"/>
      <c r="C777" s="137"/>
      <c r="D777" s="137"/>
      <c r="E777" s="183"/>
      <c r="F777" s="137" t="s">
        <v>406</v>
      </c>
      <c r="G777" s="137">
        <v>2</v>
      </c>
      <c r="H777" s="176"/>
      <c r="I777" s="176"/>
      <c r="J777" s="176"/>
    </row>
    <row r="778" spans="2:10" ht="25.5" customHeight="1" hidden="1">
      <c r="B778" s="187"/>
      <c r="C778" s="137"/>
      <c r="D778" s="137"/>
      <c r="E778" s="183"/>
      <c r="F778" s="137"/>
      <c r="G778" s="137"/>
      <c r="H778" s="176">
        <f>H783+H780</f>
        <v>0</v>
      </c>
      <c r="I778" s="176"/>
      <c r="J778" s="176"/>
    </row>
    <row r="779" spans="2:10" ht="12.75" customHeight="1" hidden="1">
      <c r="B779" s="187"/>
      <c r="C779" s="137"/>
      <c r="D779" s="137"/>
      <c r="E779" s="183"/>
      <c r="F779" s="137"/>
      <c r="G779" s="137"/>
      <c r="H779" s="176">
        <f>H780+H783</f>
        <v>0</v>
      </c>
      <c r="I779" s="176"/>
      <c r="J779" s="176"/>
    </row>
    <row r="780" spans="2:10" ht="25.5" customHeight="1" hidden="1">
      <c r="B780" s="187"/>
      <c r="C780" s="137"/>
      <c r="D780" s="137"/>
      <c r="E780" s="183"/>
      <c r="F780" s="137" t="s">
        <v>396</v>
      </c>
      <c r="G780" s="137"/>
      <c r="H780" s="176">
        <f>H781</f>
        <v>0</v>
      </c>
      <c r="I780" s="176"/>
      <c r="J780" s="176"/>
    </row>
    <row r="781" spans="2:10" ht="12.75" customHeight="1" hidden="1">
      <c r="B781" s="187"/>
      <c r="C781" s="137"/>
      <c r="D781" s="137"/>
      <c r="E781" s="183"/>
      <c r="F781" s="137" t="s">
        <v>470</v>
      </c>
      <c r="G781" s="137"/>
      <c r="H781" s="176">
        <f>H782</f>
        <v>0</v>
      </c>
      <c r="I781" s="176"/>
      <c r="J781" s="176"/>
    </row>
    <row r="782" spans="2:10" ht="14.25" customHeight="1" hidden="1">
      <c r="B782" s="187"/>
      <c r="C782" s="137"/>
      <c r="D782" s="137"/>
      <c r="E782" s="183"/>
      <c r="F782" s="137" t="s">
        <v>470</v>
      </c>
      <c r="G782" s="137">
        <v>2</v>
      </c>
      <c r="H782" s="176"/>
      <c r="I782" s="176"/>
      <c r="J782" s="176"/>
    </row>
    <row r="783" spans="2:10" ht="12.75" customHeight="1" hidden="1">
      <c r="B783" s="190"/>
      <c r="C783" s="137"/>
      <c r="D783" s="137"/>
      <c r="E783" s="183"/>
      <c r="F783" s="137" t="s">
        <v>404</v>
      </c>
      <c r="G783" s="137"/>
      <c r="H783" s="176">
        <f>H784</f>
        <v>0</v>
      </c>
      <c r="I783" s="176"/>
      <c r="J783" s="176"/>
    </row>
    <row r="784" spans="2:10" ht="12.75" customHeight="1" hidden="1">
      <c r="B784" s="190"/>
      <c r="C784" s="137"/>
      <c r="D784" s="137"/>
      <c r="E784" s="183"/>
      <c r="F784" s="137" t="s">
        <v>406</v>
      </c>
      <c r="G784" s="137"/>
      <c r="H784" s="176">
        <f>H785</f>
        <v>0</v>
      </c>
      <c r="I784" s="176"/>
      <c r="J784" s="176"/>
    </row>
    <row r="785" spans="2:10" ht="14.25" customHeight="1" hidden="1">
      <c r="B785" s="187"/>
      <c r="C785" s="137"/>
      <c r="D785" s="137"/>
      <c r="E785" s="183"/>
      <c r="F785" s="137" t="s">
        <v>406</v>
      </c>
      <c r="G785" s="137">
        <v>2</v>
      </c>
      <c r="H785" s="176"/>
      <c r="I785" s="176"/>
      <c r="J785" s="176"/>
    </row>
    <row r="786" spans="2:10" ht="26.25" customHeight="1">
      <c r="B786" s="289" t="s">
        <v>648</v>
      </c>
      <c r="C786" s="135" t="s">
        <v>341</v>
      </c>
      <c r="D786" s="135" t="s">
        <v>349</v>
      </c>
      <c r="E786" s="290" t="s">
        <v>649</v>
      </c>
      <c r="F786" s="135"/>
      <c r="G786" s="135"/>
      <c r="H786" s="175">
        <f>H787</f>
        <v>20</v>
      </c>
      <c r="I786" s="175">
        <f>I787</f>
        <v>20</v>
      </c>
      <c r="J786" s="175">
        <f>J787</f>
        <v>0</v>
      </c>
    </row>
    <row r="787" spans="2:10" ht="15.75" customHeight="1">
      <c r="B787" s="187" t="s">
        <v>650</v>
      </c>
      <c r="C787" s="137" t="s">
        <v>341</v>
      </c>
      <c r="D787" s="137" t="s">
        <v>349</v>
      </c>
      <c r="E787" s="183" t="s">
        <v>651</v>
      </c>
      <c r="F787" s="137"/>
      <c r="G787" s="137"/>
      <c r="H787" s="176">
        <f>H789</f>
        <v>20</v>
      </c>
      <c r="I787" s="176">
        <f>I789</f>
        <v>20</v>
      </c>
      <c r="J787" s="176">
        <f>J789</f>
        <v>0</v>
      </c>
    </row>
    <row r="788" spans="2:10" ht="14.25" customHeight="1" hidden="1">
      <c r="B788" s="187"/>
      <c r="C788" s="137"/>
      <c r="D788" s="137"/>
      <c r="E788" s="183"/>
      <c r="F788" s="137"/>
      <c r="G788" s="137"/>
      <c r="H788" s="176">
        <f>H789</f>
        <v>20</v>
      </c>
      <c r="I788" s="176"/>
      <c r="J788" s="176"/>
    </row>
    <row r="789" spans="2:10" ht="12.75" customHeight="1">
      <c r="B789" s="190" t="s">
        <v>403</v>
      </c>
      <c r="C789" s="137" t="s">
        <v>341</v>
      </c>
      <c r="D789" s="137" t="s">
        <v>349</v>
      </c>
      <c r="E789" s="183" t="s">
        <v>651</v>
      </c>
      <c r="F789" s="137" t="s">
        <v>404</v>
      </c>
      <c r="G789" s="137"/>
      <c r="H789" s="176">
        <f>H790</f>
        <v>20</v>
      </c>
      <c r="I789" s="176">
        <f>I790</f>
        <v>20</v>
      </c>
      <c r="J789" s="176">
        <f>J790</f>
        <v>0</v>
      </c>
    </row>
    <row r="790" spans="2:10" ht="12.75" customHeight="1">
      <c r="B790" s="190" t="s">
        <v>405</v>
      </c>
      <c r="C790" s="137" t="s">
        <v>341</v>
      </c>
      <c r="D790" s="137" t="s">
        <v>349</v>
      </c>
      <c r="E790" s="183" t="s">
        <v>651</v>
      </c>
      <c r="F790" s="137" t="s">
        <v>406</v>
      </c>
      <c r="G790" s="137"/>
      <c r="H790" s="176">
        <f>H791</f>
        <v>20</v>
      </c>
      <c r="I790" s="176">
        <f>I791</f>
        <v>20</v>
      </c>
      <c r="J790" s="176">
        <f>J791</f>
        <v>0</v>
      </c>
    </row>
    <row r="791" spans="2:10" ht="14.25" customHeight="1">
      <c r="B791" s="187" t="s">
        <v>387</v>
      </c>
      <c r="C791" s="137" t="s">
        <v>341</v>
      </c>
      <c r="D791" s="137" t="s">
        <v>349</v>
      </c>
      <c r="E791" s="183" t="s">
        <v>651</v>
      </c>
      <c r="F791" s="137" t="s">
        <v>406</v>
      </c>
      <c r="G791" s="137">
        <v>2</v>
      </c>
      <c r="H791" s="176">
        <f>'Прил. 7'!I924</f>
        <v>20</v>
      </c>
      <c r="I791" s="176">
        <f>'Прил. 7'!J924</f>
        <v>20</v>
      </c>
      <c r="J791" s="176">
        <f>'Прил. 7'!K924</f>
        <v>0</v>
      </c>
    </row>
    <row r="792" spans="2:10" ht="14.25" customHeight="1">
      <c r="B792" s="292" t="s">
        <v>652</v>
      </c>
      <c r="C792" s="219" t="s">
        <v>341</v>
      </c>
      <c r="D792" s="219" t="s">
        <v>349</v>
      </c>
      <c r="E792" s="293" t="s">
        <v>653</v>
      </c>
      <c r="F792" s="219"/>
      <c r="G792" s="219"/>
      <c r="H792" s="175">
        <f>H797+H802</f>
        <v>30</v>
      </c>
      <c r="I792" s="175">
        <f>I797+I802</f>
        <v>30</v>
      </c>
      <c r="J792" s="175">
        <f>J797+J802</f>
        <v>30</v>
      </c>
    </row>
    <row r="793" spans="2:10" ht="14.25" customHeight="1">
      <c r="B793" s="294" t="s">
        <v>654</v>
      </c>
      <c r="C793" s="295" t="s">
        <v>341</v>
      </c>
      <c r="D793" s="295" t="s">
        <v>349</v>
      </c>
      <c r="E793" s="296" t="s">
        <v>653</v>
      </c>
      <c r="F793" s="295"/>
      <c r="G793" s="295"/>
      <c r="H793" s="297">
        <f>H794</f>
        <v>5</v>
      </c>
      <c r="I793" s="297">
        <f>I794</f>
        <v>5</v>
      </c>
      <c r="J793" s="297">
        <f>J794</f>
        <v>5</v>
      </c>
    </row>
    <row r="794" spans="2:10" ht="14.25" customHeight="1">
      <c r="B794" s="200" t="s">
        <v>650</v>
      </c>
      <c r="C794" s="198" t="s">
        <v>341</v>
      </c>
      <c r="D794" s="198" t="s">
        <v>349</v>
      </c>
      <c r="E794" s="203" t="s">
        <v>653</v>
      </c>
      <c r="F794" s="198"/>
      <c r="G794" s="198"/>
      <c r="H794" s="176">
        <f>H795</f>
        <v>5</v>
      </c>
      <c r="I794" s="176">
        <f>I795</f>
        <v>5</v>
      </c>
      <c r="J794" s="176">
        <f>J795</f>
        <v>5</v>
      </c>
    </row>
    <row r="795" spans="2:10" ht="14.25" customHeight="1">
      <c r="B795" s="205" t="s">
        <v>403</v>
      </c>
      <c r="C795" s="198" t="s">
        <v>341</v>
      </c>
      <c r="D795" s="198" t="s">
        <v>349</v>
      </c>
      <c r="E795" s="203" t="s">
        <v>653</v>
      </c>
      <c r="F795" s="198" t="s">
        <v>404</v>
      </c>
      <c r="G795" s="198"/>
      <c r="H795" s="176">
        <f>H796</f>
        <v>5</v>
      </c>
      <c r="I795" s="176">
        <f>I796</f>
        <v>5</v>
      </c>
      <c r="J795" s="176">
        <f>J796</f>
        <v>5</v>
      </c>
    </row>
    <row r="796" spans="2:10" ht="14.25" customHeight="1">
      <c r="B796" s="205" t="s">
        <v>405</v>
      </c>
      <c r="C796" s="198" t="s">
        <v>341</v>
      </c>
      <c r="D796" s="198" t="s">
        <v>349</v>
      </c>
      <c r="E796" s="203" t="s">
        <v>653</v>
      </c>
      <c r="F796" s="198" t="s">
        <v>406</v>
      </c>
      <c r="G796" s="198"/>
      <c r="H796" s="176">
        <f>H797</f>
        <v>5</v>
      </c>
      <c r="I796" s="176">
        <f>I797</f>
        <v>5</v>
      </c>
      <c r="J796" s="176">
        <f>J797</f>
        <v>5</v>
      </c>
    </row>
    <row r="797" spans="2:10" ht="14.25" customHeight="1">
      <c r="B797" s="200" t="s">
        <v>387</v>
      </c>
      <c r="C797" s="198" t="s">
        <v>341</v>
      </c>
      <c r="D797" s="198" t="s">
        <v>349</v>
      </c>
      <c r="E797" s="203" t="s">
        <v>653</v>
      </c>
      <c r="F797" s="198" t="s">
        <v>406</v>
      </c>
      <c r="G797" s="198">
        <v>2</v>
      </c>
      <c r="H797" s="176">
        <f>'Прил. 7'!I930</f>
        <v>5</v>
      </c>
      <c r="I797" s="176">
        <f>'Прил. 7'!J930</f>
        <v>5</v>
      </c>
      <c r="J797" s="176">
        <f>'Прил. 7'!K930</f>
        <v>5</v>
      </c>
    </row>
    <row r="798" spans="2:10" ht="14.25" customHeight="1">
      <c r="B798" s="298" t="s">
        <v>655</v>
      </c>
      <c r="C798" s="295" t="s">
        <v>341</v>
      </c>
      <c r="D798" s="295" t="s">
        <v>349</v>
      </c>
      <c r="E798" s="296" t="s">
        <v>656</v>
      </c>
      <c r="F798" s="295"/>
      <c r="G798" s="295"/>
      <c r="H798" s="297">
        <f>H799</f>
        <v>25</v>
      </c>
      <c r="I798" s="297">
        <f>I799</f>
        <v>25</v>
      </c>
      <c r="J798" s="297">
        <f>J799</f>
        <v>25</v>
      </c>
    </row>
    <row r="799" spans="2:10" ht="14.25" customHeight="1">
      <c r="B799" s="200" t="s">
        <v>650</v>
      </c>
      <c r="C799" s="198" t="s">
        <v>341</v>
      </c>
      <c r="D799" s="198" t="s">
        <v>349</v>
      </c>
      <c r="E799" s="203" t="s">
        <v>656</v>
      </c>
      <c r="F799" s="198"/>
      <c r="G799" s="198"/>
      <c r="H799" s="176">
        <f>H800</f>
        <v>25</v>
      </c>
      <c r="I799" s="176">
        <f>I800</f>
        <v>25</v>
      </c>
      <c r="J799" s="176">
        <f>J800</f>
        <v>25</v>
      </c>
    </row>
    <row r="800" spans="2:10" ht="14.25" customHeight="1">
      <c r="B800" s="205" t="s">
        <v>403</v>
      </c>
      <c r="C800" s="198" t="s">
        <v>341</v>
      </c>
      <c r="D800" s="198" t="s">
        <v>349</v>
      </c>
      <c r="E800" s="203" t="s">
        <v>656</v>
      </c>
      <c r="F800" s="198" t="s">
        <v>404</v>
      </c>
      <c r="G800" s="198"/>
      <c r="H800" s="176">
        <f>H801</f>
        <v>25</v>
      </c>
      <c r="I800" s="176">
        <f>I801</f>
        <v>25</v>
      </c>
      <c r="J800" s="176">
        <f>J801</f>
        <v>25</v>
      </c>
    </row>
    <row r="801" spans="2:10" ht="14.25" customHeight="1">
      <c r="B801" s="205" t="s">
        <v>405</v>
      </c>
      <c r="C801" s="198" t="s">
        <v>341</v>
      </c>
      <c r="D801" s="198" t="s">
        <v>349</v>
      </c>
      <c r="E801" s="203" t="s">
        <v>656</v>
      </c>
      <c r="F801" s="198" t="s">
        <v>406</v>
      </c>
      <c r="G801" s="198"/>
      <c r="H801" s="176">
        <f>H802</f>
        <v>25</v>
      </c>
      <c r="I801" s="176">
        <f>I802</f>
        <v>25</v>
      </c>
      <c r="J801" s="176">
        <f>J802</f>
        <v>25</v>
      </c>
    </row>
    <row r="802" spans="2:10" ht="14.25" customHeight="1">
      <c r="B802" s="200" t="s">
        <v>387</v>
      </c>
      <c r="C802" s="198" t="s">
        <v>341</v>
      </c>
      <c r="D802" s="198" t="s">
        <v>349</v>
      </c>
      <c r="E802" s="203" t="s">
        <v>656</v>
      </c>
      <c r="F802" s="198" t="s">
        <v>406</v>
      </c>
      <c r="G802" s="198">
        <v>2</v>
      </c>
      <c r="H802" s="176">
        <f>'Прил. 7'!I935</f>
        <v>25</v>
      </c>
      <c r="I802" s="176">
        <f>'Прил. 7'!J935</f>
        <v>25</v>
      </c>
      <c r="J802" s="176">
        <f>'Прил. 7'!K935</f>
        <v>25</v>
      </c>
    </row>
    <row r="803" spans="2:10" ht="12.75" customHeight="1">
      <c r="B803" s="233" t="s">
        <v>350</v>
      </c>
      <c r="C803" s="179" t="s">
        <v>341</v>
      </c>
      <c r="D803" s="179" t="s">
        <v>351</v>
      </c>
      <c r="E803" s="183"/>
      <c r="F803" s="188"/>
      <c r="G803" s="188"/>
      <c r="H803" s="176">
        <f>H804+H817</f>
        <v>4895</v>
      </c>
      <c r="I803" s="176">
        <f>I804+I817</f>
        <v>4463.6</v>
      </c>
      <c r="J803" s="176">
        <f>J804+J817</f>
        <v>4863.6</v>
      </c>
    </row>
    <row r="804" spans="2:10" ht="15.75" customHeight="1">
      <c r="B804" s="289" t="s">
        <v>641</v>
      </c>
      <c r="C804" s="137" t="s">
        <v>341</v>
      </c>
      <c r="D804" s="137" t="s">
        <v>351</v>
      </c>
      <c r="E804" s="183" t="s">
        <v>570</v>
      </c>
      <c r="F804" s="188"/>
      <c r="G804" s="188"/>
      <c r="H804" s="176">
        <f>H805</f>
        <v>1442.2</v>
      </c>
      <c r="I804" s="176">
        <f>I805</f>
        <v>1368.6</v>
      </c>
      <c r="J804" s="176">
        <f>J805</f>
        <v>1568.6</v>
      </c>
    </row>
    <row r="805" spans="2:10" ht="12.75" customHeight="1">
      <c r="B805" s="286" t="s">
        <v>583</v>
      </c>
      <c r="C805" s="137" t="s">
        <v>341</v>
      </c>
      <c r="D805" s="137" t="s">
        <v>351</v>
      </c>
      <c r="E805" s="183" t="s">
        <v>657</v>
      </c>
      <c r="F805" s="188"/>
      <c r="G805" s="188"/>
      <c r="H805" s="176">
        <f>H806</f>
        <v>1442.2</v>
      </c>
      <c r="I805" s="176">
        <f>I806</f>
        <v>1368.6</v>
      </c>
      <c r="J805" s="176">
        <f>J806</f>
        <v>1568.6</v>
      </c>
    </row>
    <row r="806" spans="2:10" ht="27" customHeight="1">
      <c r="B806" s="187" t="s">
        <v>658</v>
      </c>
      <c r="C806" s="137" t="s">
        <v>341</v>
      </c>
      <c r="D806" s="137" t="s">
        <v>351</v>
      </c>
      <c r="E806" s="183" t="s">
        <v>657</v>
      </c>
      <c r="F806" s="188"/>
      <c r="G806" s="188"/>
      <c r="H806" s="176">
        <f>H808+H811+H814</f>
        <v>1442.2</v>
      </c>
      <c r="I806" s="176">
        <f>I808+I811+I814</f>
        <v>1368.6</v>
      </c>
      <c r="J806" s="176">
        <f>J808+J811+J814</f>
        <v>1568.6</v>
      </c>
    </row>
    <row r="807" spans="2:10" ht="12.75" customHeight="1" hidden="1">
      <c r="B807" s="187"/>
      <c r="C807" s="137"/>
      <c r="D807" s="137"/>
      <c r="E807" s="183" t="s">
        <v>657</v>
      </c>
      <c r="F807" s="188"/>
      <c r="G807" s="188"/>
      <c r="H807" s="176">
        <f>H808+H811+H814</f>
        <v>1442.2</v>
      </c>
      <c r="I807" s="176"/>
      <c r="J807" s="176"/>
    </row>
    <row r="808" spans="2:10" ht="40.5" customHeight="1">
      <c r="B808" s="180" t="s">
        <v>395</v>
      </c>
      <c r="C808" s="137" t="s">
        <v>341</v>
      </c>
      <c r="D808" s="137" t="s">
        <v>351</v>
      </c>
      <c r="E808" s="183" t="s">
        <v>657</v>
      </c>
      <c r="F808" s="137" t="s">
        <v>396</v>
      </c>
      <c r="G808" s="188"/>
      <c r="H808" s="176">
        <f>H809</f>
        <v>1329.3</v>
      </c>
      <c r="I808" s="176">
        <f>I809</f>
        <v>1323.6</v>
      </c>
      <c r="J808" s="176">
        <f>J809</f>
        <v>1523.6</v>
      </c>
    </row>
    <row r="809" spans="2:10" ht="12.75" customHeight="1">
      <c r="B809" s="187" t="s">
        <v>397</v>
      </c>
      <c r="C809" s="137" t="s">
        <v>341</v>
      </c>
      <c r="D809" s="137" t="s">
        <v>351</v>
      </c>
      <c r="E809" s="183" t="s">
        <v>657</v>
      </c>
      <c r="F809" s="137" t="s">
        <v>398</v>
      </c>
      <c r="G809" s="188"/>
      <c r="H809" s="176">
        <f>H810</f>
        <v>1329.3</v>
      </c>
      <c r="I809" s="176">
        <f>I810</f>
        <v>1323.6</v>
      </c>
      <c r="J809" s="176">
        <f>J810</f>
        <v>1523.6</v>
      </c>
    </row>
    <row r="810" spans="2:10" ht="14.25" customHeight="1">
      <c r="B810" s="187" t="s">
        <v>387</v>
      </c>
      <c r="C810" s="137" t="s">
        <v>341</v>
      </c>
      <c r="D810" s="137" t="s">
        <v>351</v>
      </c>
      <c r="E810" s="183" t="s">
        <v>657</v>
      </c>
      <c r="F810" s="137" t="s">
        <v>398</v>
      </c>
      <c r="G810" s="188">
        <v>2</v>
      </c>
      <c r="H810" s="176">
        <f>'Прил. 7'!I942</f>
        <v>1329.3</v>
      </c>
      <c r="I810" s="176">
        <f>'Прил. 7'!J942</f>
        <v>1323.6</v>
      </c>
      <c r="J810" s="176">
        <f>'Прил. 7'!K942</f>
        <v>1523.6</v>
      </c>
    </row>
    <row r="811" spans="2:10" ht="12.75" customHeight="1">
      <c r="B811" s="190" t="s">
        <v>403</v>
      </c>
      <c r="C811" s="137" t="s">
        <v>341</v>
      </c>
      <c r="D811" s="137" t="s">
        <v>351</v>
      </c>
      <c r="E811" s="183" t="s">
        <v>657</v>
      </c>
      <c r="F811" s="137" t="s">
        <v>404</v>
      </c>
      <c r="G811" s="188"/>
      <c r="H811" s="176">
        <f>H812</f>
        <v>102.9</v>
      </c>
      <c r="I811" s="176">
        <f>I812</f>
        <v>45</v>
      </c>
      <c r="J811" s="176">
        <f>J812</f>
        <v>45</v>
      </c>
    </row>
    <row r="812" spans="2:10" ht="12.75" customHeight="1">
      <c r="B812" s="190" t="s">
        <v>405</v>
      </c>
      <c r="C812" s="137" t="s">
        <v>341</v>
      </c>
      <c r="D812" s="137" t="s">
        <v>351</v>
      </c>
      <c r="E812" s="183" t="s">
        <v>657</v>
      </c>
      <c r="F812" s="137" t="s">
        <v>406</v>
      </c>
      <c r="G812" s="188"/>
      <c r="H812" s="176">
        <f>H813</f>
        <v>102.9</v>
      </c>
      <c r="I812" s="176">
        <f>I813</f>
        <v>45</v>
      </c>
      <c r="J812" s="176">
        <f>J813</f>
        <v>45</v>
      </c>
    </row>
    <row r="813" spans="2:10" ht="14.25" customHeight="1">
      <c r="B813" s="187" t="s">
        <v>387</v>
      </c>
      <c r="C813" s="137" t="s">
        <v>341</v>
      </c>
      <c r="D813" s="137" t="s">
        <v>351</v>
      </c>
      <c r="E813" s="183" t="s">
        <v>657</v>
      </c>
      <c r="F813" s="137" t="s">
        <v>406</v>
      </c>
      <c r="G813" s="188">
        <v>2</v>
      </c>
      <c r="H813" s="176">
        <f>'Прил. 7'!I945</f>
        <v>102.9</v>
      </c>
      <c r="I813" s="176">
        <f>'Прил. 7'!J945</f>
        <v>45</v>
      </c>
      <c r="J813" s="176">
        <f>'Прил. 7'!K945</f>
        <v>45</v>
      </c>
    </row>
    <row r="814" spans="2:10" ht="12.75" customHeight="1">
      <c r="B814" s="190" t="s">
        <v>407</v>
      </c>
      <c r="C814" s="137" t="s">
        <v>341</v>
      </c>
      <c r="D814" s="137" t="s">
        <v>351</v>
      </c>
      <c r="E814" s="183" t="s">
        <v>657</v>
      </c>
      <c r="F814" s="137" t="s">
        <v>408</v>
      </c>
      <c r="G814" s="188"/>
      <c r="H814" s="176">
        <f>H815</f>
        <v>10</v>
      </c>
      <c r="I814" s="176">
        <f>I815</f>
        <v>0</v>
      </c>
      <c r="J814" s="176">
        <f>J815</f>
        <v>0</v>
      </c>
    </row>
    <row r="815" spans="2:10" ht="12.75" customHeight="1">
      <c r="B815" s="190" t="s">
        <v>409</v>
      </c>
      <c r="C815" s="137" t="s">
        <v>341</v>
      </c>
      <c r="D815" s="137" t="s">
        <v>351</v>
      </c>
      <c r="E815" s="183" t="s">
        <v>657</v>
      </c>
      <c r="F815" s="137" t="s">
        <v>410</v>
      </c>
      <c r="G815" s="188"/>
      <c r="H815" s="176">
        <f>H816</f>
        <v>10</v>
      </c>
      <c r="I815" s="176">
        <f>I816</f>
        <v>0</v>
      </c>
      <c r="J815" s="176">
        <f>J816</f>
        <v>0</v>
      </c>
    </row>
    <row r="816" spans="2:10" ht="14.25" customHeight="1">
      <c r="B816" s="187" t="s">
        <v>387</v>
      </c>
      <c r="C816" s="137" t="s">
        <v>341</v>
      </c>
      <c r="D816" s="137" t="s">
        <v>351</v>
      </c>
      <c r="E816" s="183" t="s">
        <v>657</v>
      </c>
      <c r="F816" s="137" t="s">
        <v>410</v>
      </c>
      <c r="G816" s="188">
        <v>2</v>
      </c>
      <c r="H816" s="176">
        <f>'Прил. 7'!I948</f>
        <v>10</v>
      </c>
      <c r="I816" s="176">
        <f>'Прил. 7'!J948</f>
        <v>0</v>
      </c>
      <c r="J816" s="176">
        <f>'Прил. 7'!K948</f>
        <v>0</v>
      </c>
    </row>
    <row r="817" spans="2:10" ht="14.25" customHeight="1">
      <c r="B817" s="187" t="s">
        <v>391</v>
      </c>
      <c r="C817" s="137" t="s">
        <v>341</v>
      </c>
      <c r="D817" s="137" t="s">
        <v>351</v>
      </c>
      <c r="E817" s="137" t="s">
        <v>392</v>
      </c>
      <c r="F817" s="137"/>
      <c r="G817" s="188"/>
      <c r="H817" s="176">
        <f>H818+H828</f>
        <v>3452.7999999999997</v>
      </c>
      <c r="I817" s="176">
        <f>I818</f>
        <v>3095</v>
      </c>
      <c r="J817" s="176">
        <f>J818</f>
        <v>3295</v>
      </c>
    </row>
    <row r="818" spans="2:10" ht="14.25" customHeight="1">
      <c r="B818" s="192" t="s">
        <v>417</v>
      </c>
      <c r="C818" s="137" t="s">
        <v>341</v>
      </c>
      <c r="D818" s="137" t="s">
        <v>351</v>
      </c>
      <c r="E818" s="183" t="s">
        <v>418</v>
      </c>
      <c r="F818" s="137"/>
      <c r="G818" s="188"/>
      <c r="H818" s="176">
        <f>H819+H822+H825</f>
        <v>3452.7999999999997</v>
      </c>
      <c r="I818" s="176">
        <f>I819+I822+I825</f>
        <v>3095</v>
      </c>
      <c r="J818" s="176">
        <f>J819+J822+J825</f>
        <v>3295</v>
      </c>
    </row>
    <row r="819" spans="2:10" ht="40.5" customHeight="1">
      <c r="B819" s="180" t="s">
        <v>395</v>
      </c>
      <c r="C819" s="137" t="s">
        <v>341</v>
      </c>
      <c r="D819" s="137" t="s">
        <v>351</v>
      </c>
      <c r="E819" s="183" t="s">
        <v>418</v>
      </c>
      <c r="F819" s="137" t="s">
        <v>396</v>
      </c>
      <c r="G819" s="188"/>
      <c r="H819" s="176">
        <f>H820</f>
        <v>3294.2</v>
      </c>
      <c r="I819" s="176">
        <f>I820</f>
        <v>3035</v>
      </c>
      <c r="J819" s="176">
        <f>J820</f>
        <v>3235</v>
      </c>
    </row>
    <row r="820" spans="2:10" ht="14.25" customHeight="1">
      <c r="B820" s="187" t="s">
        <v>397</v>
      </c>
      <c r="C820" s="137" t="s">
        <v>341</v>
      </c>
      <c r="D820" s="137" t="s">
        <v>351</v>
      </c>
      <c r="E820" s="183" t="s">
        <v>418</v>
      </c>
      <c r="F820" s="137" t="s">
        <v>398</v>
      </c>
      <c r="G820" s="188"/>
      <c r="H820" s="176">
        <f>H821</f>
        <v>3294.2</v>
      </c>
      <c r="I820" s="176">
        <f>I821</f>
        <v>3035</v>
      </c>
      <c r="J820" s="176">
        <f>J821</f>
        <v>3235</v>
      </c>
    </row>
    <row r="821" spans="2:10" ht="14.25" customHeight="1">
      <c r="B821" s="187" t="s">
        <v>387</v>
      </c>
      <c r="C821" s="137" t="s">
        <v>341</v>
      </c>
      <c r="D821" s="137" t="s">
        <v>351</v>
      </c>
      <c r="E821" s="183" t="s">
        <v>418</v>
      </c>
      <c r="F821" s="137" t="s">
        <v>398</v>
      </c>
      <c r="G821" s="188">
        <v>2</v>
      </c>
      <c r="H821" s="176">
        <f>'Прил. 7'!I953</f>
        <v>3294.2</v>
      </c>
      <c r="I821" s="176">
        <f>'Прил. 7'!J953</f>
        <v>3035</v>
      </c>
      <c r="J821" s="176">
        <f>'Прил. 7'!K953</f>
        <v>3235</v>
      </c>
    </row>
    <row r="822" spans="2:10" ht="14.25" customHeight="1">
      <c r="B822" s="190" t="s">
        <v>403</v>
      </c>
      <c r="C822" s="137" t="s">
        <v>341</v>
      </c>
      <c r="D822" s="137" t="s">
        <v>351</v>
      </c>
      <c r="E822" s="183" t="s">
        <v>418</v>
      </c>
      <c r="F822" s="137" t="s">
        <v>404</v>
      </c>
      <c r="G822" s="188"/>
      <c r="H822" s="176">
        <f>H823</f>
        <v>148.6</v>
      </c>
      <c r="I822" s="176">
        <f>I823</f>
        <v>60</v>
      </c>
      <c r="J822" s="176">
        <f>J823</f>
        <v>60</v>
      </c>
    </row>
    <row r="823" spans="2:10" ht="14.25" customHeight="1">
      <c r="B823" s="190" t="s">
        <v>405</v>
      </c>
      <c r="C823" s="137" t="s">
        <v>341</v>
      </c>
      <c r="D823" s="137" t="s">
        <v>351</v>
      </c>
      <c r="E823" s="183" t="s">
        <v>418</v>
      </c>
      <c r="F823" s="137" t="s">
        <v>406</v>
      </c>
      <c r="G823" s="188"/>
      <c r="H823" s="176">
        <f>H824</f>
        <v>148.6</v>
      </c>
      <c r="I823" s="176">
        <f>I824</f>
        <v>60</v>
      </c>
      <c r="J823" s="176">
        <f>J824</f>
        <v>60</v>
      </c>
    </row>
    <row r="824" spans="2:10" ht="14.25" customHeight="1">
      <c r="B824" s="187" t="s">
        <v>387</v>
      </c>
      <c r="C824" s="137" t="s">
        <v>341</v>
      </c>
      <c r="D824" s="137" t="s">
        <v>351</v>
      </c>
      <c r="E824" s="183" t="s">
        <v>418</v>
      </c>
      <c r="F824" s="137" t="s">
        <v>406</v>
      </c>
      <c r="G824" s="188">
        <v>2</v>
      </c>
      <c r="H824" s="176">
        <f>'Прил. 7'!I956</f>
        <v>148.6</v>
      </c>
      <c r="I824" s="176">
        <f>'Прил. 7'!J956</f>
        <v>60</v>
      </c>
      <c r="J824" s="176">
        <f>'Прил. 7'!K956</f>
        <v>60</v>
      </c>
    </row>
    <row r="825" spans="2:10" ht="14.25" customHeight="1">
      <c r="B825" s="190" t="s">
        <v>407</v>
      </c>
      <c r="C825" s="137" t="s">
        <v>341</v>
      </c>
      <c r="D825" s="137" t="s">
        <v>351</v>
      </c>
      <c r="E825" s="183" t="s">
        <v>418</v>
      </c>
      <c r="F825" s="137" t="s">
        <v>408</v>
      </c>
      <c r="G825" s="188"/>
      <c r="H825" s="176">
        <f>H826</f>
        <v>10</v>
      </c>
      <c r="I825" s="176">
        <f>I826</f>
        <v>0</v>
      </c>
      <c r="J825" s="176">
        <f>J826</f>
        <v>0</v>
      </c>
    </row>
    <row r="826" spans="2:10" ht="14.25" customHeight="1">
      <c r="B826" s="190" t="s">
        <v>409</v>
      </c>
      <c r="C826" s="137" t="s">
        <v>341</v>
      </c>
      <c r="D826" s="137" t="s">
        <v>351</v>
      </c>
      <c r="E826" s="183" t="s">
        <v>418</v>
      </c>
      <c r="F826" s="137" t="s">
        <v>410</v>
      </c>
      <c r="G826" s="188"/>
      <c r="H826" s="176">
        <f>H827</f>
        <v>10</v>
      </c>
      <c r="I826" s="176">
        <f>I827</f>
        <v>0</v>
      </c>
      <c r="J826" s="176">
        <f>J827</f>
        <v>0</v>
      </c>
    </row>
    <row r="827" spans="2:10" ht="14.25" customHeight="1">
      <c r="B827" s="187" t="s">
        <v>387</v>
      </c>
      <c r="C827" s="137" t="s">
        <v>341</v>
      </c>
      <c r="D827" s="137" t="s">
        <v>351</v>
      </c>
      <c r="E827" s="183" t="s">
        <v>418</v>
      </c>
      <c r="F827" s="137" t="s">
        <v>410</v>
      </c>
      <c r="G827" s="188">
        <v>2</v>
      </c>
      <c r="H827" s="176">
        <f>'Прил. 7'!I959</f>
        <v>10</v>
      </c>
      <c r="I827" s="176">
        <f>'Прил. 7'!J959</f>
        <v>0</v>
      </c>
      <c r="J827" s="176">
        <f>'Прил. 7'!K959</f>
        <v>0</v>
      </c>
    </row>
    <row r="828" spans="2:10" ht="40.5" customHeight="1" hidden="1">
      <c r="B828" s="184" t="s">
        <v>399</v>
      </c>
      <c r="C828" s="137" t="s">
        <v>341</v>
      </c>
      <c r="D828" s="137" t="s">
        <v>351</v>
      </c>
      <c r="E828" s="13" t="s">
        <v>400</v>
      </c>
      <c r="F828" s="137"/>
      <c r="G828" s="188"/>
      <c r="H828" s="176">
        <f>H829</f>
        <v>0</v>
      </c>
      <c r="I828" s="176">
        <f>I829</f>
        <v>0</v>
      </c>
      <c r="J828" s="176">
        <f>J829</f>
        <v>0</v>
      </c>
    </row>
    <row r="829" spans="2:10" ht="40.5" customHeight="1" hidden="1">
      <c r="B829" s="186" t="s">
        <v>395</v>
      </c>
      <c r="C829" s="137" t="s">
        <v>341</v>
      </c>
      <c r="D829" s="137" t="s">
        <v>351</v>
      </c>
      <c r="E829" s="185" t="s">
        <v>400</v>
      </c>
      <c r="F829" s="137" t="s">
        <v>396</v>
      </c>
      <c r="G829" s="137"/>
      <c r="H829" s="176">
        <f>H830</f>
        <v>0</v>
      </c>
      <c r="I829" s="176">
        <f>I830</f>
        <v>0</v>
      </c>
      <c r="J829" s="176">
        <f>J830</f>
        <v>0</v>
      </c>
    </row>
    <row r="830" spans="2:10" ht="14.25" customHeight="1" hidden="1">
      <c r="B830" s="187" t="s">
        <v>397</v>
      </c>
      <c r="C830" s="137" t="s">
        <v>341</v>
      </c>
      <c r="D830" s="137" t="s">
        <v>351</v>
      </c>
      <c r="E830" s="185" t="s">
        <v>400</v>
      </c>
      <c r="F830" s="137" t="s">
        <v>470</v>
      </c>
      <c r="G830" s="137"/>
      <c r="H830" s="176">
        <f>H831</f>
        <v>0</v>
      </c>
      <c r="I830" s="176">
        <f>I831</f>
        <v>0</v>
      </c>
      <c r="J830" s="176">
        <f>J831</f>
        <v>0</v>
      </c>
    </row>
    <row r="831" spans="2:10" ht="14.25" customHeight="1" hidden="1">
      <c r="B831" s="187" t="s">
        <v>388</v>
      </c>
      <c r="C831" s="137" t="s">
        <v>341</v>
      </c>
      <c r="D831" s="137" t="s">
        <v>351</v>
      </c>
      <c r="E831" s="185" t="s">
        <v>400</v>
      </c>
      <c r="F831" s="137" t="s">
        <v>470</v>
      </c>
      <c r="G831" s="137" t="s">
        <v>449</v>
      </c>
      <c r="H831" s="176">
        <f>'Прил. 7'!I962</f>
        <v>0</v>
      </c>
      <c r="I831" s="176">
        <f>'Прил. 7'!J962</f>
        <v>0</v>
      </c>
      <c r="J831" s="176">
        <f>'Прил. 7'!K962</f>
        <v>0</v>
      </c>
    </row>
    <row r="832" spans="2:10" ht="12.75" customHeight="1">
      <c r="B832" s="177" t="s">
        <v>352</v>
      </c>
      <c r="C832" s="135" t="s">
        <v>353</v>
      </c>
      <c r="D832" s="135"/>
      <c r="E832" s="183"/>
      <c r="F832" s="137"/>
      <c r="G832" s="135"/>
      <c r="H832" s="175">
        <f>H838+H889</f>
        <v>11645.2</v>
      </c>
      <c r="I832" s="175">
        <f>I838+I889</f>
        <v>10121.3</v>
      </c>
      <c r="J832" s="175">
        <f>J838+J889</f>
        <v>10148.900000000001</v>
      </c>
    </row>
    <row r="833" spans="2:10" ht="12.75" customHeight="1" hidden="1">
      <c r="B833" s="177" t="s">
        <v>386</v>
      </c>
      <c r="C833" s="135"/>
      <c r="D833" s="135"/>
      <c r="E833" s="135"/>
      <c r="F833" s="135"/>
      <c r="G833" s="135" t="s">
        <v>659</v>
      </c>
      <c r="H833" s="175">
        <f>H850+H862</f>
        <v>0</v>
      </c>
      <c r="I833" s="175">
        <f>I850+I862</f>
        <v>0</v>
      </c>
      <c r="J833" s="175">
        <f>J850+J862</f>
        <v>0</v>
      </c>
    </row>
    <row r="834" spans="2:10" ht="12.75" customHeight="1">
      <c r="B834" s="177" t="s">
        <v>387</v>
      </c>
      <c r="C834" s="135"/>
      <c r="D834" s="135"/>
      <c r="E834" s="135"/>
      <c r="F834" s="135"/>
      <c r="G834" s="135" t="s">
        <v>411</v>
      </c>
      <c r="H834" s="175">
        <f>H851+H863+H868+H895+H898+H901+H906+H909+H912+H855+H877+H886+H882</f>
        <v>11597.3</v>
      </c>
      <c r="I834" s="175">
        <f>I851+I863+I868+I895+I898+I901+I906+I909+I912+I855+I877+I886+I882</f>
        <v>10121.3</v>
      </c>
      <c r="J834" s="175">
        <f>J851+J863+J868+J895+J898+J901+J906+J909+J912+J855+J877+J886+J882</f>
        <v>9548.900000000001</v>
      </c>
    </row>
    <row r="835" spans="2:10" ht="12.75" customHeight="1" hidden="1">
      <c r="B835" s="281" t="s">
        <v>388</v>
      </c>
      <c r="C835" s="135"/>
      <c r="D835" s="135"/>
      <c r="E835" s="135"/>
      <c r="F835" s="135"/>
      <c r="G835" s="135" t="s">
        <v>449</v>
      </c>
      <c r="H835" s="175">
        <f>H872+H916+H856+H842+H878+H887</f>
        <v>47.9</v>
      </c>
      <c r="I835" s="175">
        <f>I872+I916+I856+I842+I878+I887</f>
        <v>0</v>
      </c>
      <c r="J835" s="175">
        <f>J872+J916+J856+J842+J878+J887</f>
        <v>600</v>
      </c>
    </row>
    <row r="836" spans="2:10" ht="12.75" customHeight="1" hidden="1">
      <c r="B836" s="177" t="s">
        <v>389</v>
      </c>
      <c r="C836" s="135"/>
      <c r="D836" s="135"/>
      <c r="E836" s="135"/>
      <c r="F836" s="135"/>
      <c r="G836" s="135" t="s">
        <v>421</v>
      </c>
      <c r="H836" s="175">
        <f>H888</f>
        <v>0</v>
      </c>
      <c r="I836" s="175">
        <f>I888</f>
        <v>0</v>
      </c>
      <c r="J836" s="175">
        <f>J888</f>
        <v>0</v>
      </c>
    </row>
    <row r="837" spans="2:10" ht="12.75" customHeight="1" hidden="1">
      <c r="B837" s="177" t="s">
        <v>390</v>
      </c>
      <c r="C837" s="135"/>
      <c r="D837" s="135"/>
      <c r="E837" s="135"/>
      <c r="F837" s="135"/>
      <c r="G837" s="135" t="s">
        <v>660</v>
      </c>
      <c r="H837" s="175"/>
      <c r="I837" s="175"/>
      <c r="J837" s="175"/>
    </row>
    <row r="838" spans="2:10" ht="12.75" customHeight="1">
      <c r="B838" s="233" t="s">
        <v>354</v>
      </c>
      <c r="C838" s="179" t="s">
        <v>353</v>
      </c>
      <c r="D838" s="179" t="s">
        <v>355</v>
      </c>
      <c r="E838" s="137"/>
      <c r="F838" s="137"/>
      <c r="G838" s="137"/>
      <c r="H838" s="176">
        <f>H844+H869+H842+H873</f>
        <v>8629.2</v>
      </c>
      <c r="I838" s="176">
        <f>I844+I869+I842+I873</f>
        <v>7442.6</v>
      </c>
      <c r="J838" s="176">
        <f>J844+J869+J842+J873</f>
        <v>7270.200000000001</v>
      </c>
    </row>
    <row r="839" spans="2:10" ht="27" customHeight="1" hidden="1">
      <c r="B839" s="187" t="s">
        <v>540</v>
      </c>
      <c r="C839" s="137" t="s">
        <v>353</v>
      </c>
      <c r="D839" s="137" t="s">
        <v>355</v>
      </c>
      <c r="E839" s="183" t="s">
        <v>541</v>
      </c>
      <c r="F839" s="137"/>
      <c r="G839" s="137"/>
      <c r="H839" s="176">
        <f>H840</f>
        <v>0</v>
      </c>
      <c r="I839" s="176">
        <f>I840</f>
        <v>0</v>
      </c>
      <c r="J839" s="176">
        <f>J840</f>
        <v>0</v>
      </c>
    </row>
    <row r="840" spans="2:10" ht="12.75" customHeight="1" hidden="1">
      <c r="B840" s="180" t="s">
        <v>475</v>
      </c>
      <c r="C840" s="137" t="s">
        <v>353</v>
      </c>
      <c r="D840" s="137" t="s">
        <v>355</v>
      </c>
      <c r="E840" s="183" t="s">
        <v>541</v>
      </c>
      <c r="F840" s="137" t="s">
        <v>476</v>
      </c>
      <c r="G840" s="137"/>
      <c r="H840" s="176">
        <f>H841</f>
        <v>0</v>
      </c>
      <c r="I840" s="176">
        <f>I841</f>
        <v>0</v>
      </c>
      <c r="J840" s="176">
        <f>J841</f>
        <v>0</v>
      </c>
    </row>
    <row r="841" spans="2:10" ht="12.75" customHeight="1" hidden="1">
      <c r="B841" s="187" t="s">
        <v>277</v>
      </c>
      <c r="C841" s="137" t="s">
        <v>353</v>
      </c>
      <c r="D841" s="137" t="s">
        <v>355</v>
      </c>
      <c r="E841" s="183" t="s">
        <v>541</v>
      </c>
      <c r="F841" s="137" t="s">
        <v>495</v>
      </c>
      <c r="G841" s="137"/>
      <c r="H841" s="176">
        <f>H842</f>
        <v>0</v>
      </c>
      <c r="I841" s="176">
        <f>I842</f>
        <v>0</v>
      </c>
      <c r="J841" s="176">
        <f>J842</f>
        <v>0</v>
      </c>
    </row>
    <row r="842" spans="2:10" ht="12.75" customHeight="1" hidden="1">
      <c r="B842" s="190" t="s">
        <v>388</v>
      </c>
      <c r="C842" s="137" t="s">
        <v>353</v>
      </c>
      <c r="D842" s="137" t="s">
        <v>355</v>
      </c>
      <c r="E842" s="183" t="s">
        <v>541</v>
      </c>
      <c r="F842" s="137" t="s">
        <v>495</v>
      </c>
      <c r="G842" s="137" t="s">
        <v>449</v>
      </c>
      <c r="H842" s="176">
        <f>'Прил. 7'!I574</f>
        <v>0</v>
      </c>
      <c r="I842" s="176"/>
      <c r="J842" s="176"/>
    </row>
    <row r="843" spans="2:10" ht="12.75" customHeight="1" hidden="1">
      <c r="B843" s="233"/>
      <c r="C843" s="179"/>
      <c r="D843" s="179"/>
      <c r="E843" s="137"/>
      <c r="F843" s="137"/>
      <c r="G843" s="137"/>
      <c r="H843" s="176"/>
      <c r="I843" s="176"/>
      <c r="J843" s="176"/>
    </row>
    <row r="844" spans="2:10" ht="28.5" customHeight="1">
      <c r="B844" s="212" t="s">
        <v>628</v>
      </c>
      <c r="C844" s="137" t="s">
        <v>353</v>
      </c>
      <c r="D844" s="137" t="s">
        <v>355</v>
      </c>
      <c r="E844" s="42" t="s">
        <v>629</v>
      </c>
      <c r="F844" s="137"/>
      <c r="G844" s="137"/>
      <c r="H844" s="176">
        <f>H845+H852+H858</f>
        <v>8629.2</v>
      </c>
      <c r="I844" s="176">
        <f>I845</f>
        <v>7442.6</v>
      </c>
      <c r="J844" s="176">
        <f>J845</f>
        <v>6670.200000000001</v>
      </c>
    </row>
    <row r="845" spans="2:10" ht="27.75" customHeight="1">
      <c r="B845" s="189" t="s">
        <v>661</v>
      </c>
      <c r="C845" s="137" t="s">
        <v>353</v>
      </c>
      <c r="D845" s="137" t="s">
        <v>355</v>
      </c>
      <c r="E845" s="42" t="s">
        <v>662</v>
      </c>
      <c r="F845" s="137"/>
      <c r="G845" s="137"/>
      <c r="H845" s="176">
        <f>H846</f>
        <v>3032.4</v>
      </c>
      <c r="I845" s="176">
        <f>I846+I858</f>
        <v>7442.6</v>
      </c>
      <c r="J845" s="176">
        <f>J846+J858</f>
        <v>6670.200000000001</v>
      </c>
    </row>
    <row r="846" spans="2:10" ht="54" customHeight="1">
      <c r="B846" s="189" t="s">
        <v>663</v>
      </c>
      <c r="C846" s="137" t="s">
        <v>353</v>
      </c>
      <c r="D846" s="137" t="s">
        <v>355</v>
      </c>
      <c r="E846" s="42" t="s">
        <v>662</v>
      </c>
      <c r="F846" s="137"/>
      <c r="G846" s="137"/>
      <c r="H846" s="176">
        <f>H847</f>
        <v>3032.4</v>
      </c>
      <c r="I846" s="176">
        <f>I847</f>
        <v>2772.4</v>
      </c>
      <c r="J846" s="176">
        <f>J847</f>
        <v>2472.4</v>
      </c>
    </row>
    <row r="847" spans="2:10" ht="12.75" customHeight="1">
      <c r="B847" s="192" t="s">
        <v>664</v>
      </c>
      <c r="C847" s="137" t="s">
        <v>353</v>
      </c>
      <c r="D847" s="137" t="s">
        <v>355</v>
      </c>
      <c r="E847" s="42" t="s">
        <v>662</v>
      </c>
      <c r="F847" s="137"/>
      <c r="G847" s="137"/>
      <c r="H847" s="176">
        <f>H848</f>
        <v>3032.4</v>
      </c>
      <c r="I847" s="176">
        <f>I848</f>
        <v>2772.4</v>
      </c>
      <c r="J847" s="176">
        <f>J848</f>
        <v>2472.4</v>
      </c>
    </row>
    <row r="848" spans="2:10" ht="15.75" customHeight="1">
      <c r="B848" s="187" t="s">
        <v>577</v>
      </c>
      <c r="C848" s="137" t="s">
        <v>353</v>
      </c>
      <c r="D848" s="137" t="s">
        <v>355</v>
      </c>
      <c r="E848" s="42" t="s">
        <v>662</v>
      </c>
      <c r="F848" s="130">
        <v>600</v>
      </c>
      <c r="G848" s="137"/>
      <c r="H848" s="176">
        <f>H849</f>
        <v>3032.4</v>
      </c>
      <c r="I848" s="176">
        <f>I849</f>
        <v>2772.4</v>
      </c>
      <c r="J848" s="176">
        <f>J849</f>
        <v>2472.4</v>
      </c>
    </row>
    <row r="849" spans="2:10" ht="12.75" customHeight="1">
      <c r="B849" s="187" t="s">
        <v>578</v>
      </c>
      <c r="C849" s="137" t="s">
        <v>353</v>
      </c>
      <c r="D849" s="137" t="s">
        <v>355</v>
      </c>
      <c r="E849" s="42" t="s">
        <v>662</v>
      </c>
      <c r="F849" s="130">
        <v>610</v>
      </c>
      <c r="G849" s="137"/>
      <c r="H849" s="176">
        <f>H850+H851</f>
        <v>3032.4</v>
      </c>
      <c r="I849" s="176">
        <f>I850+I851</f>
        <v>2772.4</v>
      </c>
      <c r="J849" s="176">
        <f>J850+J851</f>
        <v>2472.4</v>
      </c>
    </row>
    <row r="850" spans="2:10" ht="14.25" customHeight="1" hidden="1">
      <c r="B850" s="187" t="s">
        <v>386</v>
      </c>
      <c r="C850" s="137" t="s">
        <v>353</v>
      </c>
      <c r="D850" s="137" t="s">
        <v>355</v>
      </c>
      <c r="E850" s="42" t="s">
        <v>662</v>
      </c>
      <c r="F850" s="130">
        <v>610</v>
      </c>
      <c r="G850" s="137" t="s">
        <v>659</v>
      </c>
      <c r="H850" s="176"/>
      <c r="I850" s="176"/>
      <c r="J850" s="176"/>
    </row>
    <row r="851" spans="2:10" ht="14.25" customHeight="1">
      <c r="B851" s="187" t="s">
        <v>387</v>
      </c>
      <c r="C851" s="137" t="s">
        <v>353</v>
      </c>
      <c r="D851" s="137" t="s">
        <v>355</v>
      </c>
      <c r="E851" s="42" t="s">
        <v>662</v>
      </c>
      <c r="F851" s="130">
        <v>610</v>
      </c>
      <c r="G851" s="137" t="s">
        <v>411</v>
      </c>
      <c r="H851" s="176">
        <f>'Прил. 7'!I1035</f>
        <v>3032.4</v>
      </c>
      <c r="I851" s="176">
        <f>'Прил. 7'!J1035</f>
        <v>2772.4</v>
      </c>
      <c r="J851" s="176">
        <f>'Прил. 7'!K1035</f>
        <v>2472.4</v>
      </c>
    </row>
    <row r="852" spans="2:10" ht="54" customHeight="1">
      <c r="B852" s="187" t="s">
        <v>665</v>
      </c>
      <c r="C852" s="137" t="s">
        <v>353</v>
      </c>
      <c r="D852" s="137" t="s">
        <v>355</v>
      </c>
      <c r="E852" s="13" t="s">
        <v>666</v>
      </c>
      <c r="F852" s="130"/>
      <c r="G852" s="137"/>
      <c r="H852" s="138">
        <f>H853</f>
        <v>53.199999999999996</v>
      </c>
      <c r="I852" s="138">
        <f>I853</f>
        <v>0</v>
      </c>
      <c r="J852" s="138">
        <f>J853</f>
        <v>0</v>
      </c>
    </row>
    <row r="853" spans="2:10" ht="14.25" customHeight="1">
      <c r="B853" s="187" t="s">
        <v>577</v>
      </c>
      <c r="C853" s="137" t="s">
        <v>353</v>
      </c>
      <c r="D853" s="137" t="s">
        <v>355</v>
      </c>
      <c r="E853" s="13" t="s">
        <v>666</v>
      </c>
      <c r="F853" s="130">
        <v>600</v>
      </c>
      <c r="G853" s="137"/>
      <c r="H853" s="138">
        <f>H854</f>
        <v>53.199999999999996</v>
      </c>
      <c r="I853" s="138">
        <f>I854</f>
        <v>0</v>
      </c>
      <c r="J853" s="138">
        <f>J854</f>
        <v>0</v>
      </c>
    </row>
    <row r="854" spans="2:10" ht="14.25" customHeight="1">
      <c r="B854" s="187" t="s">
        <v>578</v>
      </c>
      <c r="C854" s="137" t="s">
        <v>353</v>
      </c>
      <c r="D854" s="137" t="s">
        <v>355</v>
      </c>
      <c r="E854" s="13" t="s">
        <v>666</v>
      </c>
      <c r="F854" s="130">
        <v>610</v>
      </c>
      <c r="G854" s="137"/>
      <c r="H854" s="138">
        <f>H855+H856+H857</f>
        <v>53.199999999999996</v>
      </c>
      <c r="I854" s="138">
        <f>I855+I856+I857</f>
        <v>0</v>
      </c>
      <c r="J854" s="138">
        <f>J855+J856+J857</f>
        <v>0</v>
      </c>
    </row>
    <row r="855" spans="2:10" ht="14.25" customHeight="1">
      <c r="B855" s="187" t="s">
        <v>387</v>
      </c>
      <c r="C855" s="137" t="s">
        <v>353</v>
      </c>
      <c r="D855" s="137" t="s">
        <v>355</v>
      </c>
      <c r="E855" s="13" t="s">
        <v>666</v>
      </c>
      <c r="F855" s="130">
        <v>610</v>
      </c>
      <c r="G855" s="137" t="s">
        <v>411</v>
      </c>
      <c r="H855" s="138">
        <f>'Прил. 7'!I1039</f>
        <v>5.3</v>
      </c>
      <c r="I855" s="138">
        <f>'Прил. 7'!J1039</f>
        <v>0</v>
      </c>
      <c r="J855" s="138">
        <f>'Прил. 7'!K1039</f>
        <v>0</v>
      </c>
    </row>
    <row r="856" spans="2:10" ht="14.25" customHeight="1" hidden="1">
      <c r="B856" s="190" t="s">
        <v>388</v>
      </c>
      <c r="C856" s="137" t="s">
        <v>353</v>
      </c>
      <c r="D856" s="137" t="s">
        <v>355</v>
      </c>
      <c r="E856" s="13" t="s">
        <v>666</v>
      </c>
      <c r="F856" s="130">
        <v>610</v>
      </c>
      <c r="G856" s="137" t="s">
        <v>449</v>
      </c>
      <c r="H856" s="138">
        <f>'Прил. 7'!I1040</f>
        <v>47.9</v>
      </c>
      <c r="I856" s="138">
        <f>'Прил. 7'!J1040</f>
        <v>0</v>
      </c>
      <c r="J856" s="138">
        <f>'Прил. 7'!K1040</f>
        <v>0</v>
      </c>
    </row>
    <row r="857" spans="2:10" ht="14.25" customHeight="1" hidden="1">
      <c r="B857" s="190" t="s">
        <v>389</v>
      </c>
      <c r="C857" s="137" t="s">
        <v>353</v>
      </c>
      <c r="D857" s="137" t="s">
        <v>355</v>
      </c>
      <c r="E857" s="13" t="s">
        <v>666</v>
      </c>
      <c r="F857" s="130">
        <v>610</v>
      </c>
      <c r="G857" s="137" t="s">
        <v>421</v>
      </c>
      <c r="H857" s="138">
        <f>'Прил. 7'!I1041</f>
        <v>0</v>
      </c>
      <c r="I857" s="138">
        <f>'Прил. 7'!J1041</f>
        <v>0</v>
      </c>
      <c r="J857" s="138">
        <f>'Прил. 7'!K1041</f>
        <v>0</v>
      </c>
    </row>
    <row r="858" spans="2:10" ht="66.75" customHeight="1">
      <c r="B858" s="189" t="s">
        <v>667</v>
      </c>
      <c r="C858" s="137" t="s">
        <v>353</v>
      </c>
      <c r="D858" s="137" t="s">
        <v>355</v>
      </c>
      <c r="E858" s="56" t="s">
        <v>668</v>
      </c>
      <c r="F858" s="137"/>
      <c r="G858" s="137"/>
      <c r="H858" s="176">
        <f>H859</f>
        <v>5543.6</v>
      </c>
      <c r="I858" s="176">
        <f>I859</f>
        <v>4670.2</v>
      </c>
      <c r="J858" s="176">
        <f>J859</f>
        <v>4197.8</v>
      </c>
    </row>
    <row r="859" spans="2:10" ht="12.75" customHeight="1">
      <c r="B859" s="192" t="s">
        <v>664</v>
      </c>
      <c r="C859" s="137" t="s">
        <v>353</v>
      </c>
      <c r="D859" s="137" t="s">
        <v>355</v>
      </c>
      <c r="E859" s="56" t="s">
        <v>668</v>
      </c>
      <c r="F859" s="137"/>
      <c r="G859" s="137"/>
      <c r="H859" s="176">
        <f>H860</f>
        <v>5543.6</v>
      </c>
      <c r="I859" s="176">
        <f>I860</f>
        <v>4670.2</v>
      </c>
      <c r="J859" s="176">
        <f>J860</f>
        <v>4197.8</v>
      </c>
    </row>
    <row r="860" spans="2:10" ht="15.75" customHeight="1">
      <c r="B860" s="187" t="s">
        <v>577</v>
      </c>
      <c r="C860" s="137" t="s">
        <v>353</v>
      </c>
      <c r="D860" s="137" t="s">
        <v>355</v>
      </c>
      <c r="E860" s="56" t="s">
        <v>668</v>
      </c>
      <c r="F860" s="130">
        <v>600</v>
      </c>
      <c r="G860" s="137"/>
      <c r="H860" s="176">
        <f>H861</f>
        <v>5543.6</v>
      </c>
      <c r="I860" s="176">
        <f>I861</f>
        <v>4670.2</v>
      </c>
      <c r="J860" s="176">
        <f>J861</f>
        <v>4197.8</v>
      </c>
    </row>
    <row r="861" spans="2:10" ht="12.75" customHeight="1">
      <c r="B861" s="187" t="s">
        <v>578</v>
      </c>
      <c r="C861" s="137" t="s">
        <v>353</v>
      </c>
      <c r="D861" s="137" t="s">
        <v>355</v>
      </c>
      <c r="E861" s="56" t="s">
        <v>668</v>
      </c>
      <c r="F861" s="130">
        <v>610</v>
      </c>
      <c r="G861" s="137"/>
      <c r="H861" s="176">
        <f>H863</f>
        <v>5543.6</v>
      </c>
      <c r="I861" s="176">
        <f>I862+I863</f>
        <v>4670.2</v>
      </c>
      <c r="J861" s="176">
        <f>J862+J863</f>
        <v>4197.8</v>
      </c>
    </row>
    <row r="862" spans="2:10" ht="14.25" customHeight="1" hidden="1">
      <c r="B862" s="187" t="s">
        <v>386</v>
      </c>
      <c r="C862" s="137" t="s">
        <v>353</v>
      </c>
      <c r="D862" s="137" t="s">
        <v>355</v>
      </c>
      <c r="E862" s="56" t="s">
        <v>668</v>
      </c>
      <c r="F862" s="130">
        <v>610</v>
      </c>
      <c r="G862" s="137" t="s">
        <v>659</v>
      </c>
      <c r="H862" s="176"/>
      <c r="I862" s="176"/>
      <c r="J862" s="176"/>
    </row>
    <row r="863" spans="2:10" ht="14.25" customHeight="1">
      <c r="B863" s="187" t="s">
        <v>387</v>
      </c>
      <c r="C863" s="137" t="s">
        <v>353</v>
      </c>
      <c r="D863" s="137" t="s">
        <v>355</v>
      </c>
      <c r="E863" s="56" t="s">
        <v>668</v>
      </c>
      <c r="F863" s="130">
        <v>610</v>
      </c>
      <c r="G863" s="137" t="s">
        <v>411</v>
      </c>
      <c r="H863" s="176">
        <f>'Прил. 7'!I1047</f>
        <v>5543.6</v>
      </c>
      <c r="I863" s="176">
        <f>'Прил. 7'!J1047</f>
        <v>4670.2</v>
      </c>
      <c r="J863" s="176">
        <f>'Прил. 7'!K1047</f>
        <v>4197.8</v>
      </c>
    </row>
    <row r="864" spans="2:10" ht="26.25" customHeight="1" hidden="1">
      <c r="B864" s="189" t="s">
        <v>669</v>
      </c>
      <c r="C864" s="137" t="s">
        <v>353</v>
      </c>
      <c r="D864" s="137" t="s">
        <v>355</v>
      </c>
      <c r="E864" s="56" t="s">
        <v>670</v>
      </c>
      <c r="F864" s="137"/>
      <c r="G864" s="137"/>
      <c r="H864" s="176">
        <f>H865</f>
        <v>0</v>
      </c>
      <c r="I864" s="176">
        <f>I865</f>
        <v>0</v>
      </c>
      <c r="J864" s="176">
        <f>J865</f>
        <v>0</v>
      </c>
    </row>
    <row r="865" spans="2:10" ht="12.75" customHeight="1" hidden="1">
      <c r="B865" s="192"/>
      <c r="C865" s="137"/>
      <c r="D865" s="137"/>
      <c r="E865" s="56"/>
      <c r="F865" s="137"/>
      <c r="G865" s="137"/>
      <c r="H865" s="176">
        <f>H866</f>
        <v>0</v>
      </c>
      <c r="I865" s="176"/>
      <c r="J865" s="176"/>
    </row>
    <row r="866" spans="2:10" ht="12.75" customHeight="1" hidden="1">
      <c r="B866" s="190" t="s">
        <v>403</v>
      </c>
      <c r="C866" s="137" t="s">
        <v>353</v>
      </c>
      <c r="D866" s="137" t="s">
        <v>355</v>
      </c>
      <c r="E866" s="56" t="s">
        <v>671</v>
      </c>
      <c r="F866" s="130">
        <v>200</v>
      </c>
      <c r="G866" s="137"/>
      <c r="H866" s="176">
        <f>H867</f>
        <v>0</v>
      </c>
      <c r="I866" s="176">
        <f>I867</f>
        <v>0</v>
      </c>
      <c r="J866" s="176">
        <f>J867</f>
        <v>0</v>
      </c>
    </row>
    <row r="867" spans="2:10" ht="12.75" customHeight="1" hidden="1">
      <c r="B867" s="190" t="s">
        <v>405</v>
      </c>
      <c r="C867" s="137" t="s">
        <v>353</v>
      </c>
      <c r="D867" s="137" t="s">
        <v>355</v>
      </c>
      <c r="E867" s="56" t="s">
        <v>671</v>
      </c>
      <c r="F867" s="130">
        <v>240</v>
      </c>
      <c r="G867" s="137"/>
      <c r="H867" s="176">
        <f>H868</f>
        <v>0</v>
      </c>
      <c r="I867" s="176">
        <f>I868</f>
        <v>0</v>
      </c>
      <c r="J867" s="176">
        <f>J868</f>
        <v>0</v>
      </c>
    </row>
    <row r="868" spans="2:10" ht="14.25" customHeight="1" hidden="1">
      <c r="B868" s="187" t="s">
        <v>387</v>
      </c>
      <c r="C868" s="137" t="s">
        <v>353</v>
      </c>
      <c r="D868" s="137" t="s">
        <v>355</v>
      </c>
      <c r="E868" s="56" t="s">
        <v>671</v>
      </c>
      <c r="F868" s="130">
        <v>240</v>
      </c>
      <c r="G868" s="137" t="s">
        <v>411</v>
      </c>
      <c r="H868" s="176"/>
      <c r="I868" s="176"/>
      <c r="J868" s="176"/>
    </row>
    <row r="869" spans="2:10" ht="40.5" customHeight="1" hidden="1">
      <c r="B869" s="187" t="s">
        <v>540</v>
      </c>
      <c r="C869" s="137" t="s">
        <v>353</v>
      </c>
      <c r="D869" s="137" t="s">
        <v>355</v>
      </c>
      <c r="E869" s="183" t="s">
        <v>541</v>
      </c>
      <c r="F869" s="137"/>
      <c r="G869" s="137"/>
      <c r="H869" s="176">
        <f>H870</f>
        <v>0</v>
      </c>
      <c r="I869" s="176">
        <f>I870</f>
        <v>0</v>
      </c>
      <c r="J869" s="176">
        <f>J870</f>
        <v>0</v>
      </c>
    </row>
    <row r="870" spans="2:10" ht="14.25" customHeight="1" hidden="1">
      <c r="B870" s="190" t="s">
        <v>403</v>
      </c>
      <c r="C870" s="137" t="s">
        <v>353</v>
      </c>
      <c r="D870" s="137" t="s">
        <v>355</v>
      </c>
      <c r="E870" s="183" t="s">
        <v>541</v>
      </c>
      <c r="F870" s="137" t="s">
        <v>479</v>
      </c>
      <c r="G870" s="137"/>
      <c r="H870" s="176">
        <f>H871</f>
        <v>0</v>
      </c>
      <c r="I870" s="176">
        <f>I871</f>
        <v>0</v>
      </c>
      <c r="J870" s="176">
        <f>J871</f>
        <v>0</v>
      </c>
    </row>
    <row r="871" spans="2:10" ht="14.25" customHeight="1" hidden="1">
      <c r="B871" s="190" t="s">
        <v>405</v>
      </c>
      <c r="C871" s="137" t="s">
        <v>353</v>
      </c>
      <c r="D871" s="137" t="s">
        <v>355</v>
      </c>
      <c r="E871" s="183" t="s">
        <v>541</v>
      </c>
      <c r="F871" s="137" t="s">
        <v>582</v>
      </c>
      <c r="G871" s="137"/>
      <c r="H871" s="176">
        <f>H872</f>
        <v>0</v>
      </c>
      <c r="I871" s="176">
        <f>I872</f>
        <v>0</v>
      </c>
      <c r="J871" s="176">
        <f>J872</f>
        <v>0</v>
      </c>
    </row>
    <row r="872" spans="2:10" ht="14.25" customHeight="1" hidden="1">
      <c r="B872" s="190" t="s">
        <v>388</v>
      </c>
      <c r="C872" s="137" t="s">
        <v>353</v>
      </c>
      <c r="D872" s="137" t="s">
        <v>355</v>
      </c>
      <c r="E872" s="183" t="s">
        <v>541</v>
      </c>
      <c r="F872" s="137" t="s">
        <v>582</v>
      </c>
      <c r="G872" s="137" t="s">
        <v>449</v>
      </c>
      <c r="H872" s="176">
        <f>'Прил. 7'!I1055</f>
        <v>0</v>
      </c>
      <c r="I872" s="176">
        <f>'Прил. 7'!J1055</f>
        <v>0</v>
      </c>
      <c r="J872" s="176">
        <f>'Прил. 7'!K1055</f>
        <v>0</v>
      </c>
    </row>
    <row r="873" spans="2:10" ht="28.5" customHeight="1">
      <c r="B873" s="299" t="s">
        <v>672</v>
      </c>
      <c r="C873" s="137" t="s">
        <v>353</v>
      </c>
      <c r="D873" s="137" t="s">
        <v>355</v>
      </c>
      <c r="E873" s="185" t="s">
        <v>670</v>
      </c>
      <c r="F873" s="137"/>
      <c r="G873" s="137"/>
      <c r="H873" s="138">
        <f>H874+H883+H879</f>
        <v>0</v>
      </c>
      <c r="I873" s="138">
        <f>I874+I883</f>
        <v>0</v>
      </c>
      <c r="J873" s="138">
        <f>J874+J883</f>
        <v>600</v>
      </c>
    </row>
    <row r="874" spans="2:10" ht="28.5" customHeight="1">
      <c r="B874" s="180" t="s">
        <v>673</v>
      </c>
      <c r="C874" s="137" t="s">
        <v>353</v>
      </c>
      <c r="D874" s="137" t="s">
        <v>355</v>
      </c>
      <c r="E874" s="185" t="s">
        <v>674</v>
      </c>
      <c r="F874" s="137"/>
      <c r="G874" s="137"/>
      <c r="H874" s="138">
        <f>H875</f>
        <v>0</v>
      </c>
      <c r="I874" s="138">
        <f>I875</f>
        <v>0</v>
      </c>
      <c r="J874" s="138">
        <f>J875</f>
        <v>600</v>
      </c>
    </row>
    <row r="875" spans="2:10" ht="14.25" customHeight="1">
      <c r="B875" s="190" t="s">
        <v>403</v>
      </c>
      <c r="C875" s="137" t="s">
        <v>353</v>
      </c>
      <c r="D875" s="137" t="s">
        <v>355</v>
      </c>
      <c r="E875" s="185" t="s">
        <v>674</v>
      </c>
      <c r="F875" s="137" t="s">
        <v>404</v>
      </c>
      <c r="G875" s="137"/>
      <c r="H875" s="138">
        <f>H876</f>
        <v>0</v>
      </c>
      <c r="I875" s="138">
        <f>I876</f>
        <v>0</v>
      </c>
      <c r="J875" s="138">
        <f>J876</f>
        <v>600</v>
      </c>
    </row>
    <row r="876" spans="2:10" ht="14.25" customHeight="1">
      <c r="B876" s="190" t="s">
        <v>405</v>
      </c>
      <c r="C876" s="137" t="s">
        <v>353</v>
      </c>
      <c r="D876" s="137" t="s">
        <v>355</v>
      </c>
      <c r="E876" s="185" t="s">
        <v>674</v>
      </c>
      <c r="F876" s="137" t="s">
        <v>406</v>
      </c>
      <c r="G876" s="137"/>
      <c r="H876" s="138">
        <f>H877+H878</f>
        <v>0</v>
      </c>
      <c r="I876" s="138">
        <f>I877+I878</f>
        <v>0</v>
      </c>
      <c r="J876" s="138">
        <f>J877+J878</f>
        <v>600</v>
      </c>
    </row>
    <row r="877" spans="2:10" ht="14.25" customHeight="1" hidden="1">
      <c r="B877" s="187" t="s">
        <v>387</v>
      </c>
      <c r="C877" s="137" t="s">
        <v>353</v>
      </c>
      <c r="D877" s="137" t="s">
        <v>355</v>
      </c>
      <c r="E877" s="185" t="s">
        <v>674</v>
      </c>
      <c r="F877" s="137" t="s">
        <v>406</v>
      </c>
      <c r="G877" s="137" t="s">
        <v>411</v>
      </c>
      <c r="H877" s="138">
        <f>'Прил. 7'!I1060</f>
        <v>0</v>
      </c>
      <c r="I877" s="138">
        <f>'Прил. 7'!J1060</f>
        <v>0</v>
      </c>
      <c r="J877" s="138">
        <f>'Прил. 7'!K1060</f>
        <v>0</v>
      </c>
    </row>
    <row r="878" spans="2:10" ht="14.25" customHeight="1">
      <c r="B878" s="187" t="s">
        <v>388</v>
      </c>
      <c r="C878" s="137" t="s">
        <v>353</v>
      </c>
      <c r="D878" s="137" t="s">
        <v>355</v>
      </c>
      <c r="E878" s="185" t="s">
        <v>674</v>
      </c>
      <c r="F878" s="137" t="s">
        <v>406</v>
      </c>
      <c r="G878" s="137" t="s">
        <v>449</v>
      </c>
      <c r="H878" s="138">
        <f>'Прил. 7'!I1061</f>
        <v>0</v>
      </c>
      <c r="I878" s="138">
        <f>'Прил. 7'!J1061</f>
        <v>0</v>
      </c>
      <c r="J878" s="138">
        <f>'Прил. 7'!K1061</f>
        <v>600</v>
      </c>
    </row>
    <row r="879" spans="2:10" ht="28.5" customHeight="1" hidden="1">
      <c r="B879" s="180" t="s">
        <v>675</v>
      </c>
      <c r="C879" s="137" t="s">
        <v>353</v>
      </c>
      <c r="D879" s="137" t="s">
        <v>355</v>
      </c>
      <c r="E879" s="185" t="s">
        <v>676</v>
      </c>
      <c r="F879" s="137"/>
      <c r="G879" s="137"/>
      <c r="H879" s="138">
        <f>H880</f>
        <v>0</v>
      </c>
      <c r="I879" s="138"/>
      <c r="J879" s="138"/>
    </row>
    <row r="880" spans="2:10" ht="14.25" customHeight="1" hidden="1">
      <c r="B880" s="190" t="s">
        <v>403</v>
      </c>
      <c r="C880" s="137" t="s">
        <v>353</v>
      </c>
      <c r="D880" s="137" t="s">
        <v>355</v>
      </c>
      <c r="E880" s="185" t="s">
        <v>676</v>
      </c>
      <c r="F880" s="137" t="s">
        <v>404</v>
      </c>
      <c r="G880" s="137"/>
      <c r="H880" s="138">
        <f>H881</f>
        <v>0</v>
      </c>
      <c r="I880" s="138"/>
      <c r="J880" s="138"/>
    </row>
    <row r="881" spans="2:10" ht="14.25" customHeight="1" hidden="1">
      <c r="B881" s="190" t="s">
        <v>405</v>
      </c>
      <c r="C881" s="137" t="s">
        <v>353</v>
      </c>
      <c r="D881" s="137" t="s">
        <v>355</v>
      </c>
      <c r="E881" s="185" t="s">
        <v>676</v>
      </c>
      <c r="F881" s="137" t="s">
        <v>406</v>
      </c>
      <c r="G881" s="137"/>
      <c r="H881" s="138">
        <f>H882</f>
        <v>0</v>
      </c>
      <c r="I881" s="138"/>
      <c r="J881" s="138"/>
    </row>
    <row r="882" spans="2:10" ht="14.25" customHeight="1" hidden="1">
      <c r="B882" s="187" t="s">
        <v>387</v>
      </c>
      <c r="C882" s="137" t="s">
        <v>353</v>
      </c>
      <c r="D882" s="137" t="s">
        <v>355</v>
      </c>
      <c r="E882" s="185" t="s">
        <v>676</v>
      </c>
      <c r="F882" s="137" t="s">
        <v>406</v>
      </c>
      <c r="G882" s="137" t="s">
        <v>411</v>
      </c>
      <c r="H882" s="138">
        <f>'Прил. 7'!I1065</f>
        <v>0</v>
      </c>
      <c r="I882" s="138"/>
      <c r="J882" s="138"/>
    </row>
    <row r="883" spans="2:10" ht="14.25" customHeight="1" hidden="1">
      <c r="B883" s="190" t="s">
        <v>677</v>
      </c>
      <c r="C883" s="137" t="s">
        <v>353</v>
      </c>
      <c r="D883" s="137" t="s">
        <v>355</v>
      </c>
      <c r="E883" s="185" t="s">
        <v>678</v>
      </c>
      <c r="F883" s="137"/>
      <c r="G883" s="137"/>
      <c r="H883" s="138">
        <f>H884</f>
        <v>0</v>
      </c>
      <c r="I883" s="138">
        <f>I884</f>
        <v>0</v>
      </c>
      <c r="J883" s="138">
        <f>J884</f>
        <v>0</v>
      </c>
    </row>
    <row r="884" spans="2:10" ht="14.25" customHeight="1" hidden="1">
      <c r="B884" s="190" t="s">
        <v>403</v>
      </c>
      <c r="C884" s="137" t="s">
        <v>353</v>
      </c>
      <c r="D884" s="137" t="s">
        <v>355</v>
      </c>
      <c r="E884" s="185" t="s">
        <v>678</v>
      </c>
      <c r="F884" s="137" t="s">
        <v>404</v>
      </c>
      <c r="G884" s="137"/>
      <c r="H884" s="138">
        <f>H885</f>
        <v>0</v>
      </c>
      <c r="I884" s="138">
        <f>I885</f>
        <v>0</v>
      </c>
      <c r="J884" s="138">
        <f>J885</f>
        <v>0</v>
      </c>
    </row>
    <row r="885" spans="2:10" ht="14.25" customHeight="1" hidden="1">
      <c r="B885" s="190" t="s">
        <v>405</v>
      </c>
      <c r="C885" s="137" t="s">
        <v>353</v>
      </c>
      <c r="D885" s="137" t="s">
        <v>355</v>
      </c>
      <c r="E885" s="185" t="s">
        <v>678</v>
      </c>
      <c r="F885" s="137" t="s">
        <v>406</v>
      </c>
      <c r="G885" s="137"/>
      <c r="H885" s="138">
        <f>H886+H887+H888</f>
        <v>0</v>
      </c>
      <c r="I885" s="138">
        <f>I886+I887+I888</f>
        <v>0</v>
      </c>
      <c r="J885" s="138">
        <f>J886+J887+J888</f>
        <v>0</v>
      </c>
    </row>
    <row r="886" spans="2:10" ht="14.25" customHeight="1" hidden="1">
      <c r="B886" s="187" t="s">
        <v>387</v>
      </c>
      <c r="C886" s="137" t="s">
        <v>353</v>
      </c>
      <c r="D886" s="137" t="s">
        <v>355</v>
      </c>
      <c r="E886" s="185" t="s">
        <v>678</v>
      </c>
      <c r="F886" s="137" t="s">
        <v>406</v>
      </c>
      <c r="G886" s="137" t="s">
        <v>411</v>
      </c>
      <c r="H886" s="138">
        <f>'Прил. 7'!I1069</f>
        <v>0</v>
      </c>
      <c r="I886" s="138">
        <f>'Прил. 7'!J1069</f>
        <v>0</v>
      </c>
      <c r="J886" s="138">
        <f>'Прил. 7'!K1069</f>
        <v>0</v>
      </c>
    </row>
    <row r="887" spans="2:10" ht="14.25" customHeight="1" hidden="1">
      <c r="B887" s="187" t="s">
        <v>388</v>
      </c>
      <c r="C887" s="137" t="s">
        <v>353</v>
      </c>
      <c r="D887" s="137" t="s">
        <v>355</v>
      </c>
      <c r="E887" s="185" t="s">
        <v>678</v>
      </c>
      <c r="F887" s="137" t="s">
        <v>406</v>
      </c>
      <c r="G887" s="137" t="s">
        <v>449</v>
      </c>
      <c r="H887" s="138">
        <f>'Прил. 7'!I1070</f>
        <v>0</v>
      </c>
      <c r="I887" s="138">
        <f>'Прил. 7'!J1070</f>
        <v>0</v>
      </c>
      <c r="J887" s="138">
        <f>'Прил. 7'!K1070</f>
        <v>0</v>
      </c>
    </row>
    <row r="888" spans="2:10" ht="14.25" customHeight="1" hidden="1">
      <c r="B888" s="187" t="s">
        <v>389</v>
      </c>
      <c r="C888" s="137" t="s">
        <v>353</v>
      </c>
      <c r="D888" s="137" t="s">
        <v>355</v>
      </c>
      <c r="E888" s="185" t="s">
        <v>678</v>
      </c>
      <c r="F888" s="137" t="s">
        <v>406</v>
      </c>
      <c r="G888" s="137" t="s">
        <v>421</v>
      </c>
      <c r="H888" s="138">
        <f>'Прил. 7'!I1071</f>
        <v>0</v>
      </c>
      <c r="I888" s="138">
        <f>'Прил. 7'!J1071</f>
        <v>0</v>
      </c>
      <c r="J888" s="138">
        <f>'Прил. 7'!K1071</f>
        <v>0</v>
      </c>
    </row>
    <row r="889" spans="2:10" ht="14.25" customHeight="1">
      <c r="B889" s="241" t="s">
        <v>356</v>
      </c>
      <c r="C889" s="179" t="s">
        <v>353</v>
      </c>
      <c r="D889" s="179" t="s">
        <v>357</v>
      </c>
      <c r="E889" s="56"/>
      <c r="F889" s="130"/>
      <c r="G889" s="137"/>
      <c r="H889" s="242">
        <f>H890+H902</f>
        <v>3016</v>
      </c>
      <c r="I889" s="242">
        <f>I890+I902</f>
        <v>2678.7</v>
      </c>
      <c r="J889" s="242">
        <f>J890+J902</f>
        <v>2878.7</v>
      </c>
    </row>
    <row r="890" spans="2:10" ht="14.25" customHeight="1" hidden="1">
      <c r="B890" s="212" t="s">
        <v>679</v>
      </c>
      <c r="C890" s="137" t="s">
        <v>353</v>
      </c>
      <c r="D890" s="137" t="s">
        <v>357</v>
      </c>
      <c r="E890" s="56" t="s">
        <v>629</v>
      </c>
      <c r="F890" s="130"/>
      <c r="G890" s="137"/>
      <c r="H890" s="176">
        <f>H891</f>
        <v>0</v>
      </c>
      <c r="I890" s="176">
        <f>I891</f>
        <v>0</v>
      </c>
      <c r="J890" s="176">
        <f>J891</f>
        <v>0</v>
      </c>
    </row>
    <row r="891" spans="2:10" ht="27.75" customHeight="1" hidden="1">
      <c r="B891" s="189" t="s">
        <v>661</v>
      </c>
      <c r="C891" s="137" t="s">
        <v>353</v>
      </c>
      <c r="D891" s="137" t="s">
        <v>357</v>
      </c>
      <c r="E891" s="56" t="s">
        <v>680</v>
      </c>
      <c r="F891" s="130"/>
      <c r="G891" s="137"/>
      <c r="H891" s="176">
        <f>H892</f>
        <v>0</v>
      </c>
      <c r="I891" s="176">
        <f>I892</f>
        <v>0</v>
      </c>
      <c r="J891" s="176">
        <f>J892</f>
        <v>0</v>
      </c>
    </row>
    <row r="892" spans="2:10" ht="39" customHeight="1" hidden="1">
      <c r="B892" s="189" t="s">
        <v>681</v>
      </c>
      <c r="C892" s="137" t="s">
        <v>353</v>
      </c>
      <c r="D892" s="137" t="s">
        <v>357</v>
      </c>
      <c r="E892" s="56" t="s">
        <v>682</v>
      </c>
      <c r="F892" s="137"/>
      <c r="G892" s="137"/>
      <c r="H892" s="176">
        <f>H893+H896+H899</f>
        <v>0</v>
      </c>
      <c r="I892" s="176">
        <f>I893+I896+I899</f>
        <v>0</v>
      </c>
      <c r="J892" s="176">
        <f>J893+J896+J899</f>
        <v>0</v>
      </c>
    </row>
    <row r="893" spans="2:10" ht="40.5" customHeight="1" hidden="1">
      <c r="B893" s="187" t="s">
        <v>395</v>
      </c>
      <c r="C893" s="137" t="s">
        <v>353</v>
      </c>
      <c r="D893" s="137" t="s">
        <v>357</v>
      </c>
      <c r="E893" s="56" t="s">
        <v>668</v>
      </c>
      <c r="F893" s="137" t="s">
        <v>396</v>
      </c>
      <c r="G893" s="137"/>
      <c r="H893" s="176">
        <f>H894</f>
        <v>0</v>
      </c>
      <c r="I893" s="176">
        <f>I894</f>
        <v>0</v>
      </c>
      <c r="J893" s="176">
        <f>J894</f>
        <v>0</v>
      </c>
    </row>
    <row r="894" spans="2:10" ht="12.75" customHeight="1" hidden="1">
      <c r="B894" s="187" t="s">
        <v>397</v>
      </c>
      <c r="C894" s="137" t="s">
        <v>353</v>
      </c>
      <c r="D894" s="137" t="s">
        <v>357</v>
      </c>
      <c r="E894" s="56" t="s">
        <v>668</v>
      </c>
      <c r="F894" s="130">
        <v>110</v>
      </c>
      <c r="G894" s="137"/>
      <c r="H894" s="176">
        <f>H895</f>
        <v>0</v>
      </c>
      <c r="I894" s="176">
        <f>I895</f>
        <v>0</v>
      </c>
      <c r="J894" s="176">
        <f>J895</f>
        <v>0</v>
      </c>
    </row>
    <row r="895" spans="2:10" ht="12.75" customHeight="1" hidden="1">
      <c r="B895" s="187" t="s">
        <v>387</v>
      </c>
      <c r="C895" s="137" t="s">
        <v>353</v>
      </c>
      <c r="D895" s="137" t="s">
        <v>357</v>
      </c>
      <c r="E895" s="56" t="s">
        <v>668</v>
      </c>
      <c r="F895" s="130">
        <v>110</v>
      </c>
      <c r="G895" s="137" t="s">
        <v>411</v>
      </c>
      <c r="H895" s="176">
        <f>'Прил. 7'!I1078</f>
        <v>0</v>
      </c>
      <c r="I895" s="176">
        <f>'Прил. 7'!J1078</f>
        <v>0</v>
      </c>
      <c r="J895" s="176">
        <f>'Прил. 7'!K1078</f>
        <v>0</v>
      </c>
    </row>
    <row r="896" spans="2:10" ht="14.25" customHeight="1" hidden="1">
      <c r="B896" s="190" t="s">
        <v>403</v>
      </c>
      <c r="C896" s="137" t="s">
        <v>353</v>
      </c>
      <c r="D896" s="137" t="s">
        <v>357</v>
      </c>
      <c r="E896" s="56" t="s">
        <v>668</v>
      </c>
      <c r="F896" s="130">
        <v>200</v>
      </c>
      <c r="G896" s="137"/>
      <c r="H896" s="176">
        <f>H897</f>
        <v>0</v>
      </c>
      <c r="I896" s="176">
        <f>I897</f>
        <v>0</v>
      </c>
      <c r="J896" s="176">
        <f>J897</f>
        <v>0</v>
      </c>
    </row>
    <row r="897" spans="2:10" ht="14.25" customHeight="1" hidden="1">
      <c r="B897" s="190" t="s">
        <v>405</v>
      </c>
      <c r="C897" s="137" t="s">
        <v>353</v>
      </c>
      <c r="D897" s="137" t="s">
        <v>357</v>
      </c>
      <c r="E897" s="56" t="s">
        <v>668</v>
      </c>
      <c r="F897" s="130">
        <v>240</v>
      </c>
      <c r="G897" s="137"/>
      <c r="H897" s="176">
        <f>H898</f>
        <v>0</v>
      </c>
      <c r="I897" s="176">
        <f>I898</f>
        <v>0</v>
      </c>
      <c r="J897" s="176">
        <f>J898</f>
        <v>0</v>
      </c>
    </row>
    <row r="898" spans="2:10" ht="12.75" customHeight="1" hidden="1">
      <c r="B898" s="187" t="s">
        <v>387</v>
      </c>
      <c r="C898" s="137" t="s">
        <v>353</v>
      </c>
      <c r="D898" s="137" t="s">
        <v>357</v>
      </c>
      <c r="E898" s="56" t="s">
        <v>668</v>
      </c>
      <c r="F898" s="137" t="s">
        <v>406</v>
      </c>
      <c r="G898" s="137" t="s">
        <v>411</v>
      </c>
      <c r="H898" s="176">
        <f>'Прил. 7'!I1081</f>
        <v>0</v>
      </c>
      <c r="I898" s="176">
        <f>'Прил. 7'!J1081</f>
        <v>0</v>
      </c>
      <c r="J898" s="176">
        <f>'Прил. 7'!K1081</f>
        <v>0</v>
      </c>
    </row>
    <row r="899" spans="2:10" ht="12.75" customHeight="1" hidden="1">
      <c r="B899" s="190" t="s">
        <v>407</v>
      </c>
      <c r="C899" s="137" t="s">
        <v>353</v>
      </c>
      <c r="D899" s="137" t="s">
        <v>357</v>
      </c>
      <c r="E899" s="56" t="s">
        <v>668</v>
      </c>
      <c r="F899" s="137" t="s">
        <v>408</v>
      </c>
      <c r="G899" s="137"/>
      <c r="H899" s="176">
        <f>H900</f>
        <v>0</v>
      </c>
      <c r="I899" s="176">
        <f>I900</f>
        <v>0</v>
      </c>
      <c r="J899" s="176">
        <f>J900</f>
        <v>0</v>
      </c>
    </row>
    <row r="900" spans="2:10" ht="12.75" customHeight="1" hidden="1">
      <c r="B900" s="190" t="s">
        <v>409</v>
      </c>
      <c r="C900" s="137" t="s">
        <v>353</v>
      </c>
      <c r="D900" s="137" t="s">
        <v>357</v>
      </c>
      <c r="E900" s="56" t="s">
        <v>668</v>
      </c>
      <c r="F900" s="130">
        <v>850</v>
      </c>
      <c r="G900" s="137"/>
      <c r="H900" s="176">
        <f>H901</f>
        <v>0</v>
      </c>
      <c r="I900" s="176">
        <f>I901</f>
        <v>0</v>
      </c>
      <c r="J900" s="176">
        <f>J901</f>
        <v>0</v>
      </c>
    </row>
    <row r="901" spans="2:10" ht="12.75" customHeight="1" hidden="1">
      <c r="B901" s="187" t="s">
        <v>387</v>
      </c>
      <c r="C901" s="137" t="s">
        <v>353</v>
      </c>
      <c r="D901" s="137" t="s">
        <v>357</v>
      </c>
      <c r="E901" s="56" t="s">
        <v>668</v>
      </c>
      <c r="F901" s="130">
        <v>850</v>
      </c>
      <c r="G901" s="137" t="s">
        <v>411</v>
      </c>
      <c r="H901" s="176">
        <f>'Прил. 7'!I1084</f>
        <v>0</v>
      </c>
      <c r="I901" s="176">
        <f>'Прил. 7'!J1084</f>
        <v>0</v>
      </c>
      <c r="J901" s="176">
        <f>'Прил. 7'!K1084</f>
        <v>0</v>
      </c>
    </row>
    <row r="902" spans="2:10" ht="14.25" customHeight="1">
      <c r="B902" s="189" t="s">
        <v>683</v>
      </c>
      <c r="C902" s="137" t="s">
        <v>353</v>
      </c>
      <c r="D902" s="137" t="s">
        <v>357</v>
      </c>
      <c r="E902" s="56" t="s">
        <v>392</v>
      </c>
      <c r="F902" s="130"/>
      <c r="G902" s="137"/>
      <c r="H902" s="176">
        <f>H903+H913</f>
        <v>3016</v>
      </c>
      <c r="I902" s="176">
        <f>I903+I913</f>
        <v>2678.7</v>
      </c>
      <c r="J902" s="176">
        <f>J903+J913</f>
        <v>2878.7</v>
      </c>
    </row>
    <row r="903" spans="2:10" ht="14.25" customHeight="1">
      <c r="B903" s="189" t="s">
        <v>684</v>
      </c>
      <c r="C903" s="137" t="s">
        <v>353</v>
      </c>
      <c r="D903" s="137" t="s">
        <v>357</v>
      </c>
      <c r="E903" s="56" t="s">
        <v>418</v>
      </c>
      <c r="F903" s="130"/>
      <c r="G903" s="137"/>
      <c r="H903" s="176">
        <f>H904+H907+H910</f>
        <v>3016</v>
      </c>
      <c r="I903" s="176">
        <f>I904+I907+I910</f>
        <v>2678.7</v>
      </c>
      <c r="J903" s="176">
        <f>J904+J907+J910</f>
        <v>2878.7</v>
      </c>
    </row>
    <row r="904" spans="2:10" ht="40.5" customHeight="1">
      <c r="B904" s="180" t="s">
        <v>395</v>
      </c>
      <c r="C904" s="137" t="s">
        <v>353</v>
      </c>
      <c r="D904" s="137" t="s">
        <v>357</v>
      </c>
      <c r="E904" s="56" t="s">
        <v>418</v>
      </c>
      <c r="F904" s="137" t="s">
        <v>396</v>
      </c>
      <c r="G904" s="137"/>
      <c r="H904" s="176">
        <f>H905</f>
        <v>2766.7</v>
      </c>
      <c r="I904" s="176">
        <f>I905</f>
        <v>2568.7</v>
      </c>
      <c r="J904" s="176">
        <f>J905</f>
        <v>2768.7</v>
      </c>
    </row>
    <row r="905" spans="2:10" ht="12.75" customHeight="1">
      <c r="B905" s="187" t="s">
        <v>397</v>
      </c>
      <c r="C905" s="137" t="s">
        <v>353</v>
      </c>
      <c r="D905" s="137" t="s">
        <v>357</v>
      </c>
      <c r="E905" s="56" t="s">
        <v>418</v>
      </c>
      <c r="F905" s="130">
        <v>120</v>
      </c>
      <c r="G905" s="137"/>
      <c r="H905" s="176">
        <f>H906</f>
        <v>2766.7</v>
      </c>
      <c r="I905" s="176">
        <f>I906</f>
        <v>2568.7</v>
      </c>
      <c r="J905" s="176">
        <f>J906</f>
        <v>2768.7</v>
      </c>
    </row>
    <row r="906" spans="2:10" ht="12.75" customHeight="1">
      <c r="B906" s="187" t="s">
        <v>387</v>
      </c>
      <c r="C906" s="137" t="s">
        <v>353</v>
      </c>
      <c r="D906" s="137" t="s">
        <v>357</v>
      </c>
      <c r="E906" s="56" t="s">
        <v>418</v>
      </c>
      <c r="F906" s="130">
        <v>120</v>
      </c>
      <c r="G906" s="137" t="s">
        <v>411</v>
      </c>
      <c r="H906" s="176">
        <f>'Прил. 7'!I1089</f>
        <v>2766.7</v>
      </c>
      <c r="I906" s="176">
        <f>'Прил. 7'!J1089</f>
        <v>2568.7</v>
      </c>
      <c r="J906" s="176">
        <f>'Прил. 7'!K1089</f>
        <v>2768.7</v>
      </c>
    </row>
    <row r="907" spans="2:10" ht="12.75" customHeight="1">
      <c r="B907" s="190" t="s">
        <v>403</v>
      </c>
      <c r="C907" s="137" t="s">
        <v>353</v>
      </c>
      <c r="D907" s="137" t="s">
        <v>357</v>
      </c>
      <c r="E907" s="56" t="s">
        <v>418</v>
      </c>
      <c r="F907" s="130">
        <v>200</v>
      </c>
      <c r="G907" s="137"/>
      <c r="H907" s="176">
        <f>H908</f>
        <v>239.3</v>
      </c>
      <c r="I907" s="176">
        <f>I908</f>
        <v>110</v>
      </c>
      <c r="J907" s="176">
        <f>J908</f>
        <v>110</v>
      </c>
    </row>
    <row r="908" spans="2:10" ht="12.75" customHeight="1">
      <c r="B908" s="190" t="s">
        <v>405</v>
      </c>
      <c r="C908" s="137" t="s">
        <v>353</v>
      </c>
      <c r="D908" s="137" t="s">
        <v>357</v>
      </c>
      <c r="E908" s="56" t="s">
        <v>418</v>
      </c>
      <c r="F908" s="130">
        <v>240</v>
      </c>
      <c r="G908" s="137"/>
      <c r="H908" s="176">
        <f>H909</f>
        <v>239.3</v>
      </c>
      <c r="I908" s="176">
        <f>I909</f>
        <v>110</v>
      </c>
      <c r="J908" s="176">
        <f>J909</f>
        <v>110</v>
      </c>
    </row>
    <row r="909" spans="2:10" ht="12.75" customHeight="1">
      <c r="B909" s="187" t="s">
        <v>387</v>
      </c>
      <c r="C909" s="137" t="s">
        <v>353</v>
      </c>
      <c r="D909" s="137" t="s">
        <v>357</v>
      </c>
      <c r="E909" s="56" t="s">
        <v>418</v>
      </c>
      <c r="F909" s="137" t="s">
        <v>406</v>
      </c>
      <c r="G909" s="137" t="s">
        <v>411</v>
      </c>
      <c r="H909" s="176">
        <f>'Прил. 7'!I1092</f>
        <v>239.3</v>
      </c>
      <c r="I909" s="176">
        <f>'Прил. 7'!J1092</f>
        <v>110</v>
      </c>
      <c r="J909" s="176">
        <f>'Прил. 7'!K1092</f>
        <v>110</v>
      </c>
    </row>
    <row r="910" spans="2:10" ht="12.75" customHeight="1">
      <c r="B910" s="190" t="s">
        <v>407</v>
      </c>
      <c r="C910" s="137" t="s">
        <v>353</v>
      </c>
      <c r="D910" s="137" t="s">
        <v>357</v>
      </c>
      <c r="E910" s="56" t="s">
        <v>418</v>
      </c>
      <c r="F910" s="137" t="s">
        <v>408</v>
      </c>
      <c r="G910" s="137"/>
      <c r="H910" s="176">
        <f>H911</f>
        <v>10</v>
      </c>
      <c r="I910" s="176">
        <f>I911</f>
        <v>0</v>
      </c>
      <c r="J910" s="176">
        <f>J911</f>
        <v>0</v>
      </c>
    </row>
    <row r="911" spans="2:10" ht="12.75" customHeight="1">
      <c r="B911" s="190" t="s">
        <v>409</v>
      </c>
      <c r="C911" s="137" t="s">
        <v>353</v>
      </c>
      <c r="D911" s="137" t="s">
        <v>357</v>
      </c>
      <c r="E911" s="56" t="s">
        <v>418</v>
      </c>
      <c r="F911" s="130">
        <v>850</v>
      </c>
      <c r="G911" s="137"/>
      <c r="H911" s="176">
        <f>H912</f>
        <v>10</v>
      </c>
      <c r="I911" s="176">
        <f>I912</f>
        <v>0</v>
      </c>
      <c r="J911" s="176">
        <f>J912</f>
        <v>0</v>
      </c>
    </row>
    <row r="912" spans="2:10" ht="14.25" customHeight="1">
      <c r="B912" s="187" t="s">
        <v>387</v>
      </c>
      <c r="C912" s="137" t="s">
        <v>353</v>
      </c>
      <c r="D912" s="137" t="s">
        <v>357</v>
      </c>
      <c r="E912" s="56" t="s">
        <v>418</v>
      </c>
      <c r="F912" s="130">
        <v>850</v>
      </c>
      <c r="G912" s="137" t="s">
        <v>411</v>
      </c>
      <c r="H912" s="176">
        <f>'Прил. 7'!I1095</f>
        <v>10</v>
      </c>
      <c r="I912" s="176">
        <f>'Прил. 7'!J1095</f>
        <v>0</v>
      </c>
      <c r="J912" s="176">
        <f>'Прил. 7'!K1095</f>
        <v>0</v>
      </c>
    </row>
    <row r="913" spans="2:10" ht="40.5" customHeight="1" hidden="1">
      <c r="B913" s="184" t="s">
        <v>399</v>
      </c>
      <c r="C913" s="137" t="s">
        <v>353</v>
      </c>
      <c r="D913" s="137" t="s">
        <v>357</v>
      </c>
      <c r="E913" s="56" t="s">
        <v>392</v>
      </c>
      <c r="F913" s="130"/>
      <c r="G913" s="137"/>
      <c r="H913" s="176">
        <f>H914</f>
        <v>0</v>
      </c>
      <c r="I913" s="176">
        <f>I914</f>
        <v>0</v>
      </c>
      <c r="J913" s="176">
        <f>J914</f>
        <v>0</v>
      </c>
    </row>
    <row r="914" spans="2:10" ht="41.25" customHeight="1" hidden="1">
      <c r="B914" s="186" t="s">
        <v>395</v>
      </c>
      <c r="C914" s="137" t="s">
        <v>353</v>
      </c>
      <c r="D914" s="137" t="s">
        <v>357</v>
      </c>
      <c r="E914" s="22" t="s">
        <v>400</v>
      </c>
      <c r="F914" s="137" t="s">
        <v>396</v>
      </c>
      <c r="G914" s="137"/>
      <c r="H914" s="138">
        <f>H915</f>
        <v>0</v>
      </c>
      <c r="I914" s="138">
        <f>I915</f>
        <v>0</v>
      </c>
      <c r="J914" s="138">
        <f>J915</f>
        <v>0</v>
      </c>
    </row>
    <row r="915" spans="2:10" ht="14.25" customHeight="1" hidden="1">
      <c r="B915" s="187" t="s">
        <v>397</v>
      </c>
      <c r="C915" s="137" t="s">
        <v>353</v>
      </c>
      <c r="D915" s="137" t="s">
        <v>357</v>
      </c>
      <c r="E915" s="22" t="s">
        <v>400</v>
      </c>
      <c r="F915" s="130">
        <v>110</v>
      </c>
      <c r="G915" s="137"/>
      <c r="H915" s="138">
        <f>H916</f>
        <v>0</v>
      </c>
      <c r="I915" s="138">
        <f>I916</f>
        <v>0</v>
      </c>
      <c r="J915" s="138">
        <f>J916</f>
        <v>0</v>
      </c>
    </row>
    <row r="916" spans="2:10" ht="14.25" customHeight="1" hidden="1">
      <c r="B916" s="187" t="s">
        <v>388</v>
      </c>
      <c r="C916" s="137" t="s">
        <v>353</v>
      </c>
      <c r="D916" s="137" t="s">
        <v>357</v>
      </c>
      <c r="E916" s="22" t="s">
        <v>400</v>
      </c>
      <c r="F916" s="130">
        <v>110</v>
      </c>
      <c r="G916" s="137" t="s">
        <v>449</v>
      </c>
      <c r="H916" s="138">
        <f>'Прил. 7'!I1098</f>
        <v>0</v>
      </c>
      <c r="I916" s="138">
        <f>'Прил. 7'!J1098</f>
        <v>0</v>
      </c>
      <c r="J916" s="138">
        <f>'Прил. 7'!K1098</f>
        <v>0</v>
      </c>
    </row>
    <row r="917" spans="2:10" ht="12.75" customHeight="1" hidden="1">
      <c r="B917" s="189"/>
      <c r="C917" s="137"/>
      <c r="D917" s="137"/>
      <c r="E917" s="56"/>
      <c r="F917" s="137"/>
      <c r="G917" s="137"/>
      <c r="H917" s="176">
        <f>H918+H919</f>
        <v>0</v>
      </c>
      <c r="I917" s="176"/>
      <c r="J917" s="176"/>
    </row>
    <row r="918" spans="2:10" ht="14.25" customHeight="1" hidden="1">
      <c r="B918" s="189"/>
      <c r="C918" s="137"/>
      <c r="D918" s="137"/>
      <c r="E918" s="56"/>
      <c r="F918" s="137"/>
      <c r="G918" s="137" t="s">
        <v>659</v>
      </c>
      <c r="H918" s="176"/>
      <c r="I918" s="176"/>
      <c r="J918" s="176"/>
    </row>
    <row r="919" spans="2:10" ht="14.25" customHeight="1" hidden="1">
      <c r="B919" s="187"/>
      <c r="C919" s="137"/>
      <c r="D919" s="137"/>
      <c r="E919" s="56"/>
      <c r="F919" s="137"/>
      <c r="G919" s="137" t="s">
        <v>411</v>
      </c>
      <c r="H919" s="176"/>
      <c r="I919" s="176"/>
      <c r="J919" s="176"/>
    </row>
    <row r="920" spans="2:10" ht="12.75" customHeight="1" hidden="1">
      <c r="B920" s="190"/>
      <c r="C920" s="137"/>
      <c r="D920" s="137"/>
      <c r="E920" s="56"/>
      <c r="F920" s="137"/>
      <c r="G920" s="137"/>
      <c r="H920" s="176">
        <f>H921</f>
        <v>0</v>
      </c>
      <c r="I920" s="176"/>
      <c r="J920" s="176"/>
    </row>
    <row r="921" spans="2:10" ht="12.75" customHeight="1" hidden="1">
      <c r="B921" s="190"/>
      <c r="C921" s="137"/>
      <c r="D921" s="137"/>
      <c r="E921" s="56"/>
      <c r="F921" s="137"/>
      <c r="G921" s="137"/>
      <c r="H921" s="176">
        <f>H922+H923</f>
        <v>0</v>
      </c>
      <c r="I921" s="176"/>
      <c r="J921" s="176"/>
    </row>
    <row r="922" spans="2:10" ht="14.25" customHeight="1" hidden="1">
      <c r="B922" s="187"/>
      <c r="C922" s="137"/>
      <c r="D922" s="137"/>
      <c r="E922" s="56"/>
      <c r="F922" s="137"/>
      <c r="G922" s="137" t="s">
        <v>659</v>
      </c>
      <c r="H922" s="176"/>
      <c r="I922" s="176"/>
      <c r="J922" s="176"/>
    </row>
    <row r="923" spans="2:10" ht="14.25" customHeight="1" hidden="1">
      <c r="B923" s="187"/>
      <c r="C923" s="137"/>
      <c r="D923" s="137"/>
      <c r="E923" s="56"/>
      <c r="F923" s="137"/>
      <c r="G923" s="137" t="s">
        <v>411</v>
      </c>
      <c r="H923" s="176"/>
      <c r="I923" s="176"/>
      <c r="J923" s="176"/>
    </row>
    <row r="924" spans="2:10" ht="12.75" customHeight="1" hidden="1">
      <c r="B924" s="192"/>
      <c r="C924" s="137"/>
      <c r="D924" s="137"/>
      <c r="E924" s="56"/>
      <c r="F924" s="137"/>
      <c r="G924" s="137"/>
      <c r="H924" s="176">
        <f>H925</f>
        <v>0</v>
      </c>
      <c r="I924" s="176"/>
      <c r="J924" s="176"/>
    </row>
    <row r="925" spans="2:10" ht="12.75" customHeight="1" hidden="1">
      <c r="B925" s="192"/>
      <c r="C925" s="137"/>
      <c r="D925" s="137"/>
      <c r="E925" s="56"/>
      <c r="F925" s="137"/>
      <c r="G925" s="137"/>
      <c r="H925" s="176">
        <f>H926</f>
        <v>0</v>
      </c>
      <c r="I925" s="176"/>
      <c r="J925" s="176"/>
    </row>
    <row r="926" spans="2:10" ht="12.75" customHeight="1" hidden="1">
      <c r="B926" s="190"/>
      <c r="C926" s="137"/>
      <c r="D926" s="137"/>
      <c r="E926" s="56"/>
      <c r="F926" s="137"/>
      <c r="G926" s="137"/>
      <c r="H926" s="176">
        <f>H927</f>
        <v>0</v>
      </c>
      <c r="I926" s="176"/>
      <c r="J926" s="176"/>
    </row>
    <row r="927" spans="2:10" ht="12.75" customHeight="1" hidden="1">
      <c r="B927" s="190"/>
      <c r="C927" s="137"/>
      <c r="D927" s="137"/>
      <c r="E927" s="56"/>
      <c r="F927" s="137"/>
      <c r="G927" s="137"/>
      <c r="H927" s="176">
        <f>H928+H929</f>
        <v>0</v>
      </c>
      <c r="I927" s="176"/>
      <c r="J927" s="176"/>
    </row>
    <row r="928" spans="2:10" ht="14.25" customHeight="1" hidden="1">
      <c r="B928" s="187"/>
      <c r="C928" s="137"/>
      <c r="D928" s="137"/>
      <c r="E928" s="56"/>
      <c r="F928" s="137"/>
      <c r="G928" s="137" t="s">
        <v>659</v>
      </c>
      <c r="H928" s="176"/>
      <c r="I928" s="176"/>
      <c r="J928" s="176"/>
    </row>
    <row r="929" spans="2:10" ht="14.25" customHeight="1" hidden="1">
      <c r="B929" s="187"/>
      <c r="C929" s="137"/>
      <c r="D929" s="137"/>
      <c r="E929" s="56"/>
      <c r="F929" s="137"/>
      <c r="G929" s="137">
        <v>2</v>
      </c>
      <c r="H929" s="176"/>
      <c r="I929" s="176"/>
      <c r="J929" s="176"/>
    </row>
    <row r="930" spans="2:10" ht="12.75" customHeight="1" hidden="1">
      <c r="B930" s="192"/>
      <c r="C930" s="137"/>
      <c r="D930" s="137"/>
      <c r="E930" s="56"/>
      <c r="F930" s="137"/>
      <c r="G930" s="137"/>
      <c r="H930" s="176">
        <f>H931</f>
        <v>0</v>
      </c>
      <c r="I930" s="176"/>
      <c r="J930" s="176"/>
    </row>
    <row r="931" spans="2:10" ht="12.75" customHeight="1" hidden="1">
      <c r="B931" s="192"/>
      <c r="C931" s="137"/>
      <c r="D931" s="137"/>
      <c r="E931" s="56"/>
      <c r="F931" s="137"/>
      <c r="G931" s="137"/>
      <c r="H931" s="176">
        <f>H932+H935</f>
        <v>0</v>
      </c>
      <c r="I931" s="176"/>
      <c r="J931" s="176"/>
    </row>
    <row r="932" spans="2:10" ht="12.75" customHeight="1" hidden="1">
      <c r="B932" s="190"/>
      <c r="C932" s="137"/>
      <c r="D932" s="137"/>
      <c r="E932" s="56"/>
      <c r="F932" s="137"/>
      <c r="G932" s="137"/>
      <c r="H932" s="176">
        <f>H933</f>
        <v>0</v>
      </c>
      <c r="I932" s="176"/>
      <c r="J932" s="176"/>
    </row>
    <row r="933" spans="2:10" ht="12.75" customHeight="1" hidden="1">
      <c r="B933" s="190"/>
      <c r="C933" s="137"/>
      <c r="D933" s="137"/>
      <c r="E933" s="56"/>
      <c r="F933" s="137"/>
      <c r="G933" s="137"/>
      <c r="H933" s="176">
        <f>H934</f>
        <v>0</v>
      </c>
      <c r="I933" s="176"/>
      <c r="J933" s="176"/>
    </row>
    <row r="934" spans="2:10" ht="14.25" customHeight="1" hidden="1">
      <c r="B934" s="187"/>
      <c r="C934" s="137"/>
      <c r="D934" s="137"/>
      <c r="E934" s="56"/>
      <c r="F934" s="137"/>
      <c r="G934" s="137" t="s">
        <v>659</v>
      </c>
      <c r="H934" s="176"/>
      <c r="I934" s="176"/>
      <c r="J934" s="176"/>
    </row>
    <row r="935" spans="2:10" ht="12.75" customHeight="1" hidden="1">
      <c r="B935" s="190"/>
      <c r="C935" s="137"/>
      <c r="D935" s="137"/>
      <c r="E935" s="56"/>
      <c r="F935" s="137"/>
      <c r="G935" s="137"/>
      <c r="H935" s="176">
        <f>H936</f>
        <v>0</v>
      </c>
      <c r="I935" s="176"/>
      <c r="J935" s="176"/>
    </row>
    <row r="936" spans="2:10" ht="12.75" customHeight="1" hidden="1">
      <c r="B936" s="190"/>
      <c r="C936" s="137"/>
      <c r="D936" s="137"/>
      <c r="E936" s="56"/>
      <c r="F936" s="137"/>
      <c r="G936" s="137"/>
      <c r="H936" s="176">
        <f>H937</f>
        <v>0</v>
      </c>
      <c r="I936" s="176"/>
      <c r="J936" s="176"/>
    </row>
    <row r="937" spans="2:10" ht="14.25" customHeight="1" hidden="1">
      <c r="B937" s="187"/>
      <c r="C937" s="137"/>
      <c r="D937" s="137"/>
      <c r="E937" s="56"/>
      <c r="F937" s="137"/>
      <c r="G937" s="137" t="s">
        <v>659</v>
      </c>
      <c r="H937" s="176"/>
      <c r="I937" s="176"/>
      <c r="J937" s="176"/>
    </row>
    <row r="938" spans="2:10" ht="12.75" customHeight="1">
      <c r="B938" s="177" t="s">
        <v>358</v>
      </c>
      <c r="C938" s="135" t="s">
        <v>359</v>
      </c>
      <c r="D938" s="135"/>
      <c r="E938" s="135"/>
      <c r="F938" s="135"/>
      <c r="G938" s="135"/>
      <c r="H938" s="175">
        <f>H942+H948+H982+H1026</f>
        <v>7410</v>
      </c>
      <c r="I938" s="175">
        <f>I942+I948+I982+I1026</f>
        <v>9848.800000000001</v>
      </c>
      <c r="J938" s="175">
        <f>J942+J948+J982+J1026</f>
        <v>9938.500000000002</v>
      </c>
    </row>
    <row r="939" spans="2:10" ht="12.75" customHeight="1">
      <c r="B939" s="177" t="s">
        <v>387</v>
      </c>
      <c r="C939" s="135"/>
      <c r="D939" s="135"/>
      <c r="E939" s="135"/>
      <c r="F939" s="135"/>
      <c r="G939" s="135" t="s">
        <v>411</v>
      </c>
      <c r="H939" s="175">
        <f>H947+H964+H967+H988+H969+H973</f>
        <v>2348.1</v>
      </c>
      <c r="I939" s="175">
        <f>I947+I964+I967+I988+I969+I973</f>
        <v>2414.5</v>
      </c>
      <c r="J939" s="175">
        <f>J947+J964+J967+J988+J969+J973</f>
        <v>2409.8</v>
      </c>
    </row>
    <row r="940" spans="2:10" ht="12.75" customHeight="1">
      <c r="B940" s="177" t="s">
        <v>388</v>
      </c>
      <c r="C940" s="135"/>
      <c r="D940" s="135"/>
      <c r="E940" s="135"/>
      <c r="F940" s="135"/>
      <c r="G940" s="135" t="s">
        <v>449</v>
      </c>
      <c r="H940" s="175">
        <f>H989+H999+H1003+H1007+H1009+H1013+H1017+H1021+H1031+H1034+H1025+H1038+H1050+H1053</f>
        <v>5061.900000000001</v>
      </c>
      <c r="I940" s="175">
        <f>I989+I999+I1003+I1007+I1009+I1013+I1017+I1021+I1031+I1034</f>
        <v>7434.3</v>
      </c>
      <c r="J940" s="175">
        <f>J989+J999+J1003+J1007+J1009+J1013+J1017+J1021+J1031+J1034</f>
        <v>7528.700000000001</v>
      </c>
    </row>
    <row r="941" spans="2:10" ht="12.75" customHeight="1">
      <c r="B941" s="177" t="s">
        <v>389</v>
      </c>
      <c r="C941" s="135"/>
      <c r="D941" s="135"/>
      <c r="E941" s="135"/>
      <c r="F941" s="135"/>
      <c r="G941" s="135" t="s">
        <v>421</v>
      </c>
      <c r="H941" s="175">
        <f>H995+H990+H977+H981+H1046</f>
        <v>0</v>
      </c>
      <c r="I941" s="175">
        <f>I995+I990+I977+I981</f>
        <v>0</v>
      </c>
      <c r="J941" s="175">
        <f>J995+J990+J977+J981</f>
        <v>0</v>
      </c>
    </row>
    <row r="942" spans="2:10" ht="12.75" customHeight="1">
      <c r="B942" s="233" t="s">
        <v>360</v>
      </c>
      <c r="C942" s="179" t="s">
        <v>359</v>
      </c>
      <c r="D942" s="179" t="s">
        <v>361</v>
      </c>
      <c r="E942" s="137"/>
      <c r="F942" s="137"/>
      <c r="G942" s="137"/>
      <c r="H942" s="176">
        <f>H943</f>
        <v>1700</v>
      </c>
      <c r="I942" s="176">
        <f>I943</f>
        <v>1900</v>
      </c>
      <c r="J942" s="176">
        <f>J943</f>
        <v>1900</v>
      </c>
    </row>
    <row r="943" spans="2:10" ht="12.75" customHeight="1">
      <c r="B943" s="190" t="s">
        <v>391</v>
      </c>
      <c r="C943" s="137" t="s">
        <v>359</v>
      </c>
      <c r="D943" s="137" t="s">
        <v>361</v>
      </c>
      <c r="E943" s="137" t="s">
        <v>392</v>
      </c>
      <c r="F943" s="137"/>
      <c r="G943" s="137"/>
      <c r="H943" s="176">
        <f>H944</f>
        <v>1700</v>
      </c>
      <c r="I943" s="176">
        <f>I944</f>
        <v>1900</v>
      </c>
      <c r="J943" s="176">
        <f>J944</f>
        <v>1900</v>
      </c>
    </row>
    <row r="944" spans="2:10" ht="27.75" customHeight="1">
      <c r="B944" s="180" t="s">
        <v>685</v>
      </c>
      <c r="C944" s="137" t="s">
        <v>359</v>
      </c>
      <c r="D944" s="137" t="s">
        <v>361</v>
      </c>
      <c r="E944" s="183" t="s">
        <v>686</v>
      </c>
      <c r="F944" s="137"/>
      <c r="G944" s="137"/>
      <c r="H944" s="176">
        <f>H945</f>
        <v>1700</v>
      </c>
      <c r="I944" s="176">
        <f>I945</f>
        <v>1900</v>
      </c>
      <c r="J944" s="176">
        <f>J945</f>
        <v>1900</v>
      </c>
    </row>
    <row r="945" spans="2:10" ht="12.75" customHeight="1">
      <c r="B945" s="187" t="s">
        <v>435</v>
      </c>
      <c r="C945" s="137" t="s">
        <v>359</v>
      </c>
      <c r="D945" s="137" t="s">
        <v>361</v>
      </c>
      <c r="E945" s="183" t="s">
        <v>686</v>
      </c>
      <c r="F945" s="137" t="s">
        <v>434</v>
      </c>
      <c r="G945" s="137"/>
      <c r="H945" s="176">
        <f>H946</f>
        <v>1700</v>
      </c>
      <c r="I945" s="176">
        <f>I946</f>
        <v>1900</v>
      </c>
      <c r="J945" s="176">
        <f>J946</f>
        <v>1900</v>
      </c>
    </row>
    <row r="946" spans="2:10" ht="12.75" customHeight="1">
      <c r="B946" s="187" t="s">
        <v>437</v>
      </c>
      <c r="C946" s="137" t="s">
        <v>359</v>
      </c>
      <c r="D946" s="137" t="s">
        <v>361</v>
      </c>
      <c r="E946" s="183" t="s">
        <v>686</v>
      </c>
      <c r="F946" s="137" t="s">
        <v>436</v>
      </c>
      <c r="G946" s="137"/>
      <c r="H946" s="176">
        <f>H947</f>
        <v>1700</v>
      </c>
      <c r="I946" s="176">
        <f>I947</f>
        <v>1900</v>
      </c>
      <c r="J946" s="176">
        <f>J947</f>
        <v>1900</v>
      </c>
    </row>
    <row r="947" spans="2:10" ht="14.25" customHeight="1">
      <c r="B947" s="187" t="s">
        <v>387</v>
      </c>
      <c r="C947" s="137" t="s">
        <v>359</v>
      </c>
      <c r="D947" s="137" t="s">
        <v>361</v>
      </c>
      <c r="E947" s="183" t="s">
        <v>686</v>
      </c>
      <c r="F947" s="137" t="s">
        <v>436</v>
      </c>
      <c r="G947" s="137">
        <v>2</v>
      </c>
      <c r="H947" s="176">
        <f>'Прил. 7'!I375</f>
        <v>1700</v>
      </c>
      <c r="I947" s="176">
        <f>'Прил. 7'!J375</f>
        <v>1900</v>
      </c>
      <c r="J947" s="176">
        <f>'Прил. 7'!K375</f>
        <v>1900</v>
      </c>
    </row>
    <row r="948" spans="2:10" ht="12.75" customHeight="1">
      <c r="B948" s="233" t="s">
        <v>362</v>
      </c>
      <c r="C948" s="179" t="s">
        <v>359</v>
      </c>
      <c r="D948" s="179" t="s">
        <v>363</v>
      </c>
      <c r="E948" s="183"/>
      <c r="F948" s="137"/>
      <c r="G948" s="137"/>
      <c r="H948" s="176">
        <f>H961+H974+H978+H970</f>
        <v>514</v>
      </c>
      <c r="I948" s="176">
        <f>I961+I974+I978+I970+I968</f>
        <v>384</v>
      </c>
      <c r="J948" s="176">
        <f>J961+J974+J978+J970+J968</f>
        <v>384</v>
      </c>
    </row>
    <row r="949" spans="2:10" ht="12.75" customHeight="1" hidden="1">
      <c r="B949" s="281"/>
      <c r="C949" s="137"/>
      <c r="D949" s="137"/>
      <c r="E949" s="56"/>
      <c r="F949" s="137"/>
      <c r="G949" s="137"/>
      <c r="H949" s="176">
        <f>H950</f>
        <v>0</v>
      </c>
      <c r="I949" s="176"/>
      <c r="J949" s="176"/>
    </row>
    <row r="950" spans="2:10" ht="25.5" customHeight="1" hidden="1">
      <c r="B950" s="187"/>
      <c r="C950" s="137"/>
      <c r="D950" s="137"/>
      <c r="E950" s="56"/>
      <c r="F950" s="137"/>
      <c r="G950" s="137"/>
      <c r="H950" s="176">
        <f>H951</f>
        <v>0</v>
      </c>
      <c r="I950" s="176"/>
      <c r="J950" s="176"/>
    </row>
    <row r="951" spans="2:10" ht="12.75" customHeight="1" hidden="1">
      <c r="B951" s="192"/>
      <c r="C951" s="137"/>
      <c r="D951" s="137"/>
      <c r="E951" s="56"/>
      <c r="F951" s="137"/>
      <c r="G951" s="137"/>
      <c r="H951" s="176">
        <f>H952</f>
        <v>0</v>
      </c>
      <c r="I951" s="176"/>
      <c r="J951" s="176"/>
    </row>
    <row r="952" spans="2:10" ht="12.75" customHeight="1" hidden="1">
      <c r="B952" s="187"/>
      <c r="C952" s="137"/>
      <c r="D952" s="137"/>
      <c r="E952" s="56"/>
      <c r="F952" s="137"/>
      <c r="G952" s="137"/>
      <c r="H952" s="176">
        <f>H953</f>
        <v>0</v>
      </c>
      <c r="I952" s="176"/>
      <c r="J952" s="176"/>
    </row>
    <row r="953" spans="2:10" ht="12.75" customHeight="1" hidden="1">
      <c r="B953" s="187"/>
      <c r="C953" s="137"/>
      <c r="D953" s="137"/>
      <c r="E953" s="56"/>
      <c r="F953" s="137"/>
      <c r="G953" s="137"/>
      <c r="H953" s="176">
        <f>H954</f>
        <v>0</v>
      </c>
      <c r="I953" s="176"/>
      <c r="J953" s="176"/>
    </row>
    <row r="954" spans="2:10" ht="14.25" customHeight="1" hidden="1">
      <c r="B954" s="187"/>
      <c r="C954" s="137"/>
      <c r="D954" s="137"/>
      <c r="E954" s="56"/>
      <c r="F954" s="137"/>
      <c r="G954" s="137"/>
      <c r="H954" s="176"/>
      <c r="I954" s="176"/>
      <c r="J954" s="176"/>
    </row>
    <row r="955" spans="2:10" ht="12.75" customHeight="1" hidden="1">
      <c r="B955" s="174"/>
      <c r="C955" s="137"/>
      <c r="D955" s="137"/>
      <c r="E955" s="183"/>
      <c r="F955" s="137"/>
      <c r="G955" s="137"/>
      <c r="H955" s="176">
        <f>H956</f>
        <v>828</v>
      </c>
      <c r="I955" s="176"/>
      <c r="J955" s="176"/>
    </row>
    <row r="956" spans="2:10" ht="12.75" customHeight="1" hidden="1">
      <c r="B956" s="190"/>
      <c r="C956" s="137"/>
      <c r="D956" s="137"/>
      <c r="E956" s="183"/>
      <c r="F956" s="137"/>
      <c r="G956" s="137"/>
      <c r="H956" s="176">
        <f>H957</f>
        <v>828</v>
      </c>
      <c r="I956" s="176"/>
      <c r="J956" s="176"/>
    </row>
    <row r="957" spans="2:10" ht="25.5" customHeight="1" hidden="1">
      <c r="B957" s="187"/>
      <c r="C957" s="137"/>
      <c r="D957" s="137"/>
      <c r="E957" s="183"/>
      <c r="F957" s="137"/>
      <c r="G957" s="137"/>
      <c r="H957" s="176">
        <f>H958</f>
        <v>828</v>
      </c>
      <c r="I957" s="176"/>
      <c r="J957" s="176"/>
    </row>
    <row r="958" spans="2:10" ht="12.75" customHeight="1" hidden="1">
      <c r="B958" s="192"/>
      <c r="C958" s="137"/>
      <c r="D958" s="137"/>
      <c r="E958" s="183"/>
      <c r="F958" s="137"/>
      <c r="G958" s="137"/>
      <c r="H958" s="176">
        <f>H959+H962</f>
        <v>828</v>
      </c>
      <c r="I958" s="176"/>
      <c r="J958" s="176"/>
    </row>
    <row r="959" spans="2:10" ht="12.75" customHeight="1" hidden="1">
      <c r="B959" s="190"/>
      <c r="C959" s="137"/>
      <c r="D959" s="137"/>
      <c r="E959" s="183"/>
      <c r="F959" s="137"/>
      <c r="G959" s="137"/>
      <c r="H959" s="176">
        <f>H960</f>
        <v>414</v>
      </c>
      <c r="I959" s="176"/>
      <c r="J959" s="176"/>
    </row>
    <row r="960" spans="2:10" ht="12.75" customHeight="1" hidden="1">
      <c r="B960" s="190" t="s">
        <v>405</v>
      </c>
      <c r="C960" s="137"/>
      <c r="D960" s="137"/>
      <c r="E960" s="183"/>
      <c r="F960" s="137"/>
      <c r="G960" s="137"/>
      <c r="H960" s="176">
        <f>H961</f>
        <v>414</v>
      </c>
      <c r="I960" s="176"/>
      <c r="J960" s="176"/>
    </row>
    <row r="961" spans="2:10" ht="14.25" customHeight="1">
      <c r="B961" s="190" t="s">
        <v>391</v>
      </c>
      <c r="C961" s="137" t="s">
        <v>359</v>
      </c>
      <c r="D961" s="137" t="s">
        <v>363</v>
      </c>
      <c r="E961" s="183" t="s">
        <v>392</v>
      </c>
      <c r="F961" s="137"/>
      <c r="G961" s="137"/>
      <c r="H961" s="176">
        <f>H962</f>
        <v>414</v>
      </c>
      <c r="I961" s="176">
        <f>I962</f>
        <v>284</v>
      </c>
      <c r="J961" s="176">
        <f>J962</f>
        <v>284</v>
      </c>
    </row>
    <row r="962" spans="2:10" ht="12.75" customHeight="1">
      <c r="B962" s="187" t="s">
        <v>435</v>
      </c>
      <c r="C962" s="137" t="s">
        <v>359</v>
      </c>
      <c r="D962" s="137" t="s">
        <v>363</v>
      </c>
      <c r="E962" s="183" t="s">
        <v>687</v>
      </c>
      <c r="F962" s="137" t="s">
        <v>434</v>
      </c>
      <c r="G962" s="137"/>
      <c r="H962" s="176">
        <f>H963+H965+H968</f>
        <v>414</v>
      </c>
      <c r="I962" s="176">
        <f>I963+I965</f>
        <v>284</v>
      </c>
      <c r="J962" s="176">
        <f>J963+J965</f>
        <v>284</v>
      </c>
    </row>
    <row r="963" spans="2:10" ht="12.75" customHeight="1">
      <c r="B963" s="187" t="s">
        <v>437</v>
      </c>
      <c r="C963" s="137" t="s">
        <v>359</v>
      </c>
      <c r="D963" s="137" t="s">
        <v>363</v>
      </c>
      <c r="E963" s="183" t="s">
        <v>687</v>
      </c>
      <c r="F963" s="137" t="s">
        <v>436</v>
      </c>
      <c r="G963" s="137"/>
      <c r="H963" s="176">
        <f>H964</f>
        <v>264</v>
      </c>
      <c r="I963" s="176">
        <f>I964</f>
        <v>234</v>
      </c>
      <c r="J963" s="176">
        <f>J964</f>
        <v>234</v>
      </c>
    </row>
    <row r="964" spans="2:10" ht="14.25" customHeight="1">
      <c r="B964" s="187" t="s">
        <v>387</v>
      </c>
      <c r="C964" s="137" t="s">
        <v>359</v>
      </c>
      <c r="D964" s="137" t="s">
        <v>363</v>
      </c>
      <c r="E964" s="183" t="s">
        <v>687</v>
      </c>
      <c r="F964" s="137" t="s">
        <v>436</v>
      </c>
      <c r="G964" s="137">
        <v>2</v>
      </c>
      <c r="H964" s="176">
        <f>'Прил. 7'!I392+'Прил. 7'!I968</f>
        <v>264</v>
      </c>
      <c r="I964" s="176">
        <f>'Прил. 7'!J392+'Прил. 7'!J968</f>
        <v>234</v>
      </c>
      <c r="J964" s="176">
        <f>'Прил. 7'!K392+'Прил. 7'!K968</f>
        <v>234</v>
      </c>
    </row>
    <row r="965" spans="2:10" ht="14.25" customHeight="1">
      <c r="B965" s="187" t="s">
        <v>688</v>
      </c>
      <c r="C965" s="137" t="s">
        <v>359</v>
      </c>
      <c r="D965" s="137" t="s">
        <v>363</v>
      </c>
      <c r="E965" s="183" t="s">
        <v>687</v>
      </c>
      <c r="F965" s="137" t="s">
        <v>689</v>
      </c>
      <c r="G965" s="137"/>
      <c r="H965" s="176">
        <f>H966</f>
        <v>50</v>
      </c>
      <c r="I965" s="176">
        <f>I966</f>
        <v>50</v>
      </c>
      <c r="J965" s="176">
        <f>J966</f>
        <v>50</v>
      </c>
    </row>
    <row r="966" spans="2:10" ht="14.25" customHeight="1">
      <c r="B966" s="187" t="s">
        <v>437</v>
      </c>
      <c r="C966" s="137" t="s">
        <v>359</v>
      </c>
      <c r="D966" s="137" t="s">
        <v>363</v>
      </c>
      <c r="E966" s="183" t="s">
        <v>687</v>
      </c>
      <c r="F966" s="137" t="s">
        <v>689</v>
      </c>
      <c r="G966" s="137"/>
      <c r="H966" s="176">
        <f>H967</f>
        <v>50</v>
      </c>
      <c r="I966" s="176">
        <f>I967</f>
        <v>50</v>
      </c>
      <c r="J966" s="176">
        <f>J967</f>
        <v>50</v>
      </c>
    </row>
    <row r="967" spans="2:10" ht="14.25" customHeight="1">
      <c r="B967" s="187" t="s">
        <v>387</v>
      </c>
      <c r="C967" s="137" t="s">
        <v>359</v>
      </c>
      <c r="D967" s="137" t="s">
        <v>363</v>
      </c>
      <c r="E967" s="183" t="s">
        <v>687</v>
      </c>
      <c r="F967" s="137" t="s">
        <v>689</v>
      </c>
      <c r="G967" s="137" t="s">
        <v>411</v>
      </c>
      <c r="H967" s="176">
        <f>'Прил. 7'!I395</f>
        <v>50</v>
      </c>
      <c r="I967" s="176">
        <f>'Прил. 7'!J395</f>
        <v>50</v>
      </c>
      <c r="J967" s="176">
        <f>'Прил. 7'!K395</f>
        <v>50</v>
      </c>
    </row>
    <row r="968" spans="2:10" ht="14.25" customHeight="1">
      <c r="B968" s="187" t="s">
        <v>460</v>
      </c>
      <c r="C968" s="137" t="s">
        <v>359</v>
      </c>
      <c r="D968" s="137" t="s">
        <v>363</v>
      </c>
      <c r="E968" s="183" t="s">
        <v>687</v>
      </c>
      <c r="F968" s="137" t="s">
        <v>690</v>
      </c>
      <c r="G968" s="137"/>
      <c r="H968" s="176">
        <f>H969</f>
        <v>100</v>
      </c>
      <c r="I968" s="176">
        <f>I969</f>
        <v>100</v>
      </c>
      <c r="J968" s="176">
        <f>J969</f>
        <v>100</v>
      </c>
    </row>
    <row r="969" spans="2:10" ht="14.25" customHeight="1">
      <c r="B969" s="187" t="s">
        <v>387</v>
      </c>
      <c r="C969" s="137" t="s">
        <v>359</v>
      </c>
      <c r="D969" s="137" t="s">
        <v>363</v>
      </c>
      <c r="E969" s="183" t="s">
        <v>687</v>
      </c>
      <c r="F969" s="137" t="s">
        <v>690</v>
      </c>
      <c r="G969" s="137" t="s">
        <v>411</v>
      </c>
      <c r="H969" s="176">
        <f>'Прил. 7'!I397</f>
        <v>100</v>
      </c>
      <c r="I969" s="176">
        <f>'Прил. 7'!J397</f>
        <v>100</v>
      </c>
      <c r="J969" s="176">
        <f>'Прил. 7'!K397</f>
        <v>100</v>
      </c>
    </row>
    <row r="970" spans="2:10" ht="45" customHeight="1" hidden="1">
      <c r="B970" s="200" t="s">
        <v>691</v>
      </c>
      <c r="C970" s="198" t="s">
        <v>359</v>
      </c>
      <c r="D970" s="198" t="s">
        <v>363</v>
      </c>
      <c r="E970" s="203" t="s">
        <v>692</v>
      </c>
      <c r="F970" s="198"/>
      <c r="G970" s="198"/>
      <c r="H970" s="199">
        <f>H971</f>
        <v>100</v>
      </c>
      <c r="I970" s="199">
        <f>I971</f>
        <v>0</v>
      </c>
      <c r="J970" s="199">
        <f>J971</f>
        <v>0</v>
      </c>
    </row>
    <row r="971" spans="2:10" ht="14.25" customHeight="1" hidden="1">
      <c r="B971" s="200" t="s">
        <v>435</v>
      </c>
      <c r="C971" s="198" t="s">
        <v>359</v>
      </c>
      <c r="D971" s="198" t="s">
        <v>363</v>
      </c>
      <c r="E971" s="203" t="s">
        <v>692</v>
      </c>
      <c r="F971" s="198" t="s">
        <v>434</v>
      </c>
      <c r="G971" s="198"/>
      <c r="H971" s="199">
        <f>H972</f>
        <v>100</v>
      </c>
      <c r="I971" s="199">
        <f>I972</f>
        <v>0</v>
      </c>
      <c r="J971" s="199">
        <f>J972</f>
        <v>0</v>
      </c>
    </row>
    <row r="972" spans="2:10" ht="14.25" customHeight="1" hidden="1">
      <c r="B972" s="200" t="s">
        <v>460</v>
      </c>
      <c r="C972" s="198" t="s">
        <v>359</v>
      </c>
      <c r="D972" s="198" t="s">
        <v>363</v>
      </c>
      <c r="E972" s="203" t="s">
        <v>692</v>
      </c>
      <c r="F972" s="198" t="s">
        <v>690</v>
      </c>
      <c r="G972" s="198"/>
      <c r="H972" s="199">
        <f>H973</f>
        <v>100</v>
      </c>
      <c r="I972" s="199">
        <f>I973</f>
        <v>0</v>
      </c>
      <c r="J972" s="199">
        <f>J973</f>
        <v>0</v>
      </c>
    </row>
    <row r="973" spans="2:10" ht="14.25" customHeight="1" hidden="1">
      <c r="B973" s="200" t="s">
        <v>387</v>
      </c>
      <c r="C973" s="198" t="s">
        <v>359</v>
      </c>
      <c r="D973" s="198" t="s">
        <v>363</v>
      </c>
      <c r="E973" s="203" t="s">
        <v>692</v>
      </c>
      <c r="F973" s="198" t="s">
        <v>690</v>
      </c>
      <c r="G973" s="198" t="s">
        <v>411</v>
      </c>
      <c r="H973" s="199">
        <f>'Прил. 7'!I405</f>
        <v>100</v>
      </c>
      <c r="I973" s="199"/>
      <c r="J973" s="199"/>
    </row>
    <row r="974" spans="2:10" ht="53.25" customHeight="1" hidden="1">
      <c r="B974" s="180" t="s">
        <v>693</v>
      </c>
      <c r="C974" s="137" t="s">
        <v>359</v>
      </c>
      <c r="D974" s="137" t="s">
        <v>363</v>
      </c>
      <c r="E974" s="185" t="s">
        <v>694</v>
      </c>
      <c r="F974" s="137"/>
      <c r="G974" s="137"/>
      <c r="H974" s="138">
        <f>H975</f>
        <v>0</v>
      </c>
      <c r="I974" s="138">
        <f>I975</f>
        <v>0</v>
      </c>
      <c r="J974" s="138">
        <f>J975</f>
        <v>0</v>
      </c>
    </row>
    <row r="975" spans="2:10" ht="14.25" customHeight="1" hidden="1">
      <c r="B975" s="187" t="s">
        <v>435</v>
      </c>
      <c r="C975" s="137" t="s">
        <v>359</v>
      </c>
      <c r="D975" s="137" t="s">
        <v>363</v>
      </c>
      <c r="E975" s="185" t="s">
        <v>694</v>
      </c>
      <c r="F975" s="137" t="s">
        <v>434</v>
      </c>
      <c r="G975" s="137"/>
      <c r="H975" s="138">
        <f>H976</f>
        <v>0</v>
      </c>
      <c r="I975" s="138">
        <f>I976</f>
        <v>0</v>
      </c>
      <c r="J975" s="138">
        <f>J976</f>
        <v>0</v>
      </c>
    </row>
    <row r="976" spans="2:10" ht="14.25" customHeight="1" hidden="1">
      <c r="B976" s="187" t="s">
        <v>437</v>
      </c>
      <c r="C976" s="137" t="s">
        <v>359</v>
      </c>
      <c r="D976" s="137" t="s">
        <v>363</v>
      </c>
      <c r="E976" s="185" t="s">
        <v>694</v>
      </c>
      <c r="F976" s="137" t="s">
        <v>436</v>
      </c>
      <c r="G976" s="137"/>
      <c r="H976" s="138">
        <f>H977</f>
        <v>0</v>
      </c>
      <c r="I976" s="138">
        <f>I977</f>
        <v>0</v>
      </c>
      <c r="J976" s="138">
        <f>J977</f>
        <v>0</v>
      </c>
    </row>
    <row r="977" spans="2:10" ht="14.25" customHeight="1" hidden="1">
      <c r="B977" s="187" t="s">
        <v>389</v>
      </c>
      <c r="C977" s="137" t="s">
        <v>359</v>
      </c>
      <c r="D977" s="137" t="s">
        <v>363</v>
      </c>
      <c r="E977" s="185" t="s">
        <v>694</v>
      </c>
      <c r="F977" s="137" t="s">
        <v>436</v>
      </c>
      <c r="G977" s="137" t="s">
        <v>421</v>
      </c>
      <c r="H977" s="138"/>
      <c r="I977" s="138"/>
      <c r="J977" s="138"/>
    </row>
    <row r="978" spans="2:10" ht="28.5" customHeight="1" hidden="1">
      <c r="B978" s="180" t="s">
        <v>695</v>
      </c>
      <c r="C978" s="137" t="s">
        <v>359</v>
      </c>
      <c r="D978" s="137" t="s">
        <v>363</v>
      </c>
      <c r="E978" s="185" t="s">
        <v>696</v>
      </c>
      <c r="F978" s="137"/>
      <c r="G978" s="137"/>
      <c r="H978" s="138">
        <f>H979</f>
        <v>0</v>
      </c>
      <c r="I978" s="138">
        <f>I979</f>
        <v>0</v>
      </c>
      <c r="J978" s="138">
        <f>J979</f>
        <v>0</v>
      </c>
    </row>
    <row r="979" spans="2:10" ht="14.25" customHeight="1" hidden="1">
      <c r="B979" s="187" t="s">
        <v>435</v>
      </c>
      <c r="C979" s="137" t="s">
        <v>359</v>
      </c>
      <c r="D979" s="137" t="s">
        <v>363</v>
      </c>
      <c r="E979" s="185" t="s">
        <v>696</v>
      </c>
      <c r="F979" s="137" t="s">
        <v>434</v>
      </c>
      <c r="G979" s="137"/>
      <c r="H979" s="138">
        <f>H980</f>
        <v>0</v>
      </c>
      <c r="I979" s="138">
        <f>I980</f>
        <v>0</v>
      </c>
      <c r="J979" s="138">
        <f>J980</f>
        <v>0</v>
      </c>
    </row>
    <row r="980" spans="2:10" ht="14.25" customHeight="1" hidden="1">
      <c r="B980" s="187" t="s">
        <v>437</v>
      </c>
      <c r="C980" s="137" t="s">
        <v>359</v>
      </c>
      <c r="D980" s="137" t="s">
        <v>363</v>
      </c>
      <c r="E980" s="185" t="s">
        <v>696</v>
      </c>
      <c r="F980" s="137" t="s">
        <v>436</v>
      </c>
      <c r="G980" s="137"/>
      <c r="H980" s="138">
        <f>H981</f>
        <v>0</v>
      </c>
      <c r="I980" s="138">
        <f>I981</f>
        <v>0</v>
      </c>
      <c r="J980" s="138">
        <f>J981</f>
        <v>0</v>
      </c>
    </row>
    <row r="981" spans="2:10" ht="14.25" customHeight="1" hidden="1">
      <c r="B981" s="187" t="s">
        <v>389</v>
      </c>
      <c r="C981" s="137" t="s">
        <v>359</v>
      </c>
      <c r="D981" s="137" t="s">
        <v>363</v>
      </c>
      <c r="E981" s="185" t="s">
        <v>696</v>
      </c>
      <c r="F981" s="137" t="s">
        <v>436</v>
      </c>
      <c r="G981" s="137" t="s">
        <v>421</v>
      </c>
      <c r="H981" s="138">
        <f>'Прил. 7'!I409</f>
        <v>0</v>
      </c>
      <c r="I981" s="138">
        <f>'Прил. 7'!J409</f>
        <v>0</v>
      </c>
      <c r="J981" s="138">
        <f>'Прил. 7'!K409</f>
        <v>0</v>
      </c>
    </row>
    <row r="982" spans="2:10" ht="12.75" customHeight="1">
      <c r="B982" s="233" t="s">
        <v>364</v>
      </c>
      <c r="C982" s="179" t="s">
        <v>359</v>
      </c>
      <c r="D982" s="179" t="s">
        <v>365</v>
      </c>
      <c r="E982" s="137"/>
      <c r="F982" s="137"/>
      <c r="G982" s="137"/>
      <c r="H982" s="176">
        <f>H983+H991</f>
        <v>3820.4</v>
      </c>
      <c r="I982" s="176">
        <f>I983+I991</f>
        <v>6189.200000000001</v>
      </c>
      <c r="J982" s="176">
        <f>J983+J991</f>
        <v>6278.900000000001</v>
      </c>
    </row>
    <row r="983" spans="2:10" ht="12.75" customHeight="1">
      <c r="B983" s="174" t="s">
        <v>697</v>
      </c>
      <c r="C983" s="188">
        <v>1000</v>
      </c>
      <c r="D983" s="188">
        <v>1004</v>
      </c>
      <c r="E983" s="183" t="s">
        <v>698</v>
      </c>
      <c r="F983" s="137"/>
      <c r="G983" s="137"/>
      <c r="H983" s="176">
        <f>H984</f>
        <v>579.6</v>
      </c>
      <c r="I983" s="176">
        <f>I984</f>
        <v>579.6</v>
      </c>
      <c r="J983" s="176">
        <f>J984</f>
        <v>579.6</v>
      </c>
    </row>
    <row r="984" spans="2:10" ht="27.75" customHeight="1">
      <c r="B984" s="300" t="s">
        <v>699</v>
      </c>
      <c r="C984" s="188">
        <v>1000</v>
      </c>
      <c r="D984" s="188">
        <v>1004</v>
      </c>
      <c r="E984" s="243" t="s">
        <v>698</v>
      </c>
      <c r="F984" s="137"/>
      <c r="G984" s="137"/>
      <c r="H984" s="176">
        <f>H985</f>
        <v>579.6</v>
      </c>
      <c r="I984" s="176">
        <f>I985</f>
        <v>579.6</v>
      </c>
      <c r="J984" s="176">
        <f>J985</f>
        <v>579.6</v>
      </c>
    </row>
    <row r="985" spans="2:10" ht="12.75" customHeight="1">
      <c r="B985" s="272" t="s">
        <v>700</v>
      </c>
      <c r="C985" s="188">
        <v>1000</v>
      </c>
      <c r="D985" s="188">
        <v>1004</v>
      </c>
      <c r="E985" s="243" t="s">
        <v>701</v>
      </c>
      <c r="F985" s="137"/>
      <c r="G985" s="137"/>
      <c r="H985" s="176">
        <f>H986</f>
        <v>579.6</v>
      </c>
      <c r="I985" s="176">
        <f>I986</f>
        <v>579.6</v>
      </c>
      <c r="J985" s="176">
        <f>J986</f>
        <v>579.6</v>
      </c>
    </row>
    <row r="986" spans="2:10" ht="12.75" customHeight="1">
      <c r="B986" s="187" t="s">
        <v>435</v>
      </c>
      <c r="C986" s="188">
        <v>1000</v>
      </c>
      <c r="D986" s="188">
        <v>1004</v>
      </c>
      <c r="E986" s="243" t="s">
        <v>701</v>
      </c>
      <c r="F986" s="137" t="s">
        <v>434</v>
      </c>
      <c r="G986" s="137"/>
      <c r="H986" s="176">
        <f>H987</f>
        <v>579.6</v>
      </c>
      <c r="I986" s="176">
        <f>I987</f>
        <v>579.6</v>
      </c>
      <c r="J986" s="176">
        <f>J987</f>
        <v>579.6</v>
      </c>
    </row>
    <row r="987" spans="2:10" ht="12.75" customHeight="1">
      <c r="B987" s="187" t="s">
        <v>437</v>
      </c>
      <c r="C987" s="188">
        <v>1000</v>
      </c>
      <c r="D987" s="188">
        <v>1004</v>
      </c>
      <c r="E987" s="243" t="s">
        <v>701</v>
      </c>
      <c r="F987" s="137" t="s">
        <v>436</v>
      </c>
      <c r="G987" s="137"/>
      <c r="H987" s="176">
        <f>H988+H989+H990</f>
        <v>579.6</v>
      </c>
      <c r="I987" s="176">
        <f>I988+I989+I990</f>
        <v>579.6</v>
      </c>
      <c r="J987" s="176">
        <f>J988+J989+J990</f>
        <v>579.6</v>
      </c>
    </row>
    <row r="988" spans="2:10" ht="14.25" customHeight="1">
      <c r="B988" s="187" t="s">
        <v>387</v>
      </c>
      <c r="C988" s="188">
        <v>1000</v>
      </c>
      <c r="D988" s="188">
        <v>1004</v>
      </c>
      <c r="E988" s="243" t="s">
        <v>701</v>
      </c>
      <c r="F988" s="137" t="s">
        <v>436</v>
      </c>
      <c r="G988" s="137" t="s">
        <v>411</v>
      </c>
      <c r="H988" s="176">
        <f>'Прил. 7'!I434</f>
        <v>134.1</v>
      </c>
      <c r="I988" s="176">
        <f>'Прил. 7'!J434</f>
        <v>130.5</v>
      </c>
      <c r="J988" s="176">
        <f>'Прил. 7'!K434</f>
        <v>125.8</v>
      </c>
    </row>
    <row r="989" spans="2:10" ht="14.25" customHeight="1">
      <c r="B989" s="187" t="s">
        <v>388</v>
      </c>
      <c r="C989" s="188">
        <v>1000</v>
      </c>
      <c r="D989" s="188">
        <v>1004</v>
      </c>
      <c r="E989" s="243" t="s">
        <v>701</v>
      </c>
      <c r="F989" s="137" t="s">
        <v>436</v>
      </c>
      <c r="G989" s="137" t="s">
        <v>449</v>
      </c>
      <c r="H989" s="176">
        <f>'Прил. 7'!I435</f>
        <v>445.5</v>
      </c>
      <c r="I989" s="176">
        <f>'Прил. 7'!J435</f>
        <v>449.1</v>
      </c>
      <c r="J989" s="176">
        <f>'Прил. 7'!K435</f>
        <v>453.8</v>
      </c>
    </row>
    <row r="990" spans="2:10" ht="14.25" customHeight="1">
      <c r="B990" s="187" t="s">
        <v>389</v>
      </c>
      <c r="C990" s="188">
        <v>1000</v>
      </c>
      <c r="D990" s="188">
        <v>1004</v>
      </c>
      <c r="E990" s="243" t="s">
        <v>701</v>
      </c>
      <c r="F990" s="137" t="s">
        <v>436</v>
      </c>
      <c r="G990" s="137" t="s">
        <v>421</v>
      </c>
      <c r="H990" s="176"/>
      <c r="I990" s="176"/>
      <c r="J990" s="176"/>
    </row>
    <row r="991" spans="2:10" ht="15.75" customHeight="1">
      <c r="B991" s="301" t="s">
        <v>391</v>
      </c>
      <c r="C991" s="188">
        <v>1000</v>
      </c>
      <c r="D991" s="188">
        <v>1004</v>
      </c>
      <c r="E991" s="188" t="s">
        <v>392</v>
      </c>
      <c r="F991" s="135"/>
      <c r="G991" s="135"/>
      <c r="H991" s="176">
        <f>H992+H996+H1000+H1004+H1010+H1014+H1018</f>
        <v>3240.8</v>
      </c>
      <c r="I991" s="176">
        <f>I992+I996+I1000+I1004+I1010+I1014+I1018</f>
        <v>5609.6</v>
      </c>
      <c r="J991" s="176">
        <f>J992+J996+J1000+J1004+J1010+J1014+J1018</f>
        <v>5699.3</v>
      </c>
    </row>
    <row r="992" spans="2:10" ht="27.75" customHeight="1" hidden="1">
      <c r="B992" s="192" t="s">
        <v>702</v>
      </c>
      <c r="C992" s="188">
        <v>1000</v>
      </c>
      <c r="D992" s="188">
        <v>1004</v>
      </c>
      <c r="E992" s="302" t="s">
        <v>703</v>
      </c>
      <c r="F992" s="135"/>
      <c r="G992" s="135"/>
      <c r="H992" s="176">
        <f>H993</f>
        <v>0</v>
      </c>
      <c r="I992" s="176">
        <f>I993</f>
        <v>0</v>
      </c>
      <c r="J992" s="176">
        <f>J993</f>
        <v>0</v>
      </c>
    </row>
    <row r="993" spans="2:10" ht="12.75" customHeight="1" hidden="1">
      <c r="B993" s="187" t="s">
        <v>435</v>
      </c>
      <c r="C993" s="188">
        <v>1000</v>
      </c>
      <c r="D993" s="188">
        <v>1004</v>
      </c>
      <c r="E993" s="302" t="s">
        <v>703</v>
      </c>
      <c r="F993" s="137" t="s">
        <v>434</v>
      </c>
      <c r="G993" s="135"/>
      <c r="H993" s="176">
        <f>H994</f>
        <v>0</v>
      </c>
      <c r="I993" s="176">
        <f>I994</f>
        <v>0</v>
      </c>
      <c r="J993" s="176">
        <f>J994</f>
        <v>0</v>
      </c>
    </row>
    <row r="994" spans="2:10" ht="12.75" customHeight="1" hidden="1">
      <c r="B994" s="187" t="s">
        <v>704</v>
      </c>
      <c r="C994" s="188">
        <v>1000</v>
      </c>
      <c r="D994" s="188">
        <v>1004</v>
      </c>
      <c r="E994" s="302" t="s">
        <v>703</v>
      </c>
      <c r="F994" s="137" t="s">
        <v>705</v>
      </c>
      <c r="G994" s="137"/>
      <c r="H994" s="176">
        <f>H995</f>
        <v>0</v>
      </c>
      <c r="I994" s="176">
        <f>I995</f>
        <v>0</v>
      </c>
      <c r="J994" s="176">
        <f>J995</f>
        <v>0</v>
      </c>
    </row>
    <row r="995" spans="2:10" ht="14.25" customHeight="1" hidden="1">
      <c r="B995" s="187" t="s">
        <v>389</v>
      </c>
      <c r="C995" s="188">
        <v>1000</v>
      </c>
      <c r="D995" s="188">
        <v>1004</v>
      </c>
      <c r="E995" s="302" t="s">
        <v>703</v>
      </c>
      <c r="F995" s="137" t="s">
        <v>705</v>
      </c>
      <c r="G995" s="137" t="s">
        <v>421</v>
      </c>
      <c r="H995" s="176">
        <f>'Прил. 7'!I415</f>
        <v>0</v>
      </c>
      <c r="I995" s="176">
        <f>'Прил. 7'!J415</f>
        <v>0</v>
      </c>
      <c r="J995" s="176">
        <f>'Прил. 7'!K415</f>
        <v>0</v>
      </c>
    </row>
    <row r="996" spans="2:10" ht="40.5" customHeight="1">
      <c r="B996" s="182" t="s">
        <v>706</v>
      </c>
      <c r="C996" s="188">
        <v>1000</v>
      </c>
      <c r="D996" s="188">
        <v>1004</v>
      </c>
      <c r="E996" s="183" t="s">
        <v>707</v>
      </c>
      <c r="F996" s="135"/>
      <c r="G996" s="135"/>
      <c r="H996" s="176">
        <f>H997</f>
        <v>589</v>
      </c>
      <c r="I996" s="176">
        <f>I997</f>
        <v>804.4</v>
      </c>
      <c r="J996" s="176">
        <f>J997</f>
        <v>804.4</v>
      </c>
    </row>
    <row r="997" spans="2:10" ht="12.75" customHeight="1">
      <c r="B997" s="187" t="s">
        <v>435</v>
      </c>
      <c r="C997" s="188">
        <v>1000</v>
      </c>
      <c r="D997" s="188">
        <v>1004</v>
      </c>
      <c r="E997" s="183" t="s">
        <v>707</v>
      </c>
      <c r="F997" s="137" t="s">
        <v>434</v>
      </c>
      <c r="G997" s="135"/>
      <c r="H997" s="176">
        <f>H998</f>
        <v>589</v>
      </c>
      <c r="I997" s="176">
        <f>I998</f>
        <v>804.4</v>
      </c>
      <c r="J997" s="176">
        <f>J998</f>
        <v>804.4</v>
      </c>
    </row>
    <row r="998" spans="2:10" ht="12.75" customHeight="1">
      <c r="B998" s="187" t="s">
        <v>437</v>
      </c>
      <c r="C998" s="188">
        <v>1000</v>
      </c>
      <c r="D998" s="188">
        <v>1004</v>
      </c>
      <c r="E998" s="183" t="s">
        <v>707</v>
      </c>
      <c r="F998" s="137" t="s">
        <v>436</v>
      </c>
      <c r="G998" s="135"/>
      <c r="H998" s="176">
        <f>H999</f>
        <v>589</v>
      </c>
      <c r="I998" s="176">
        <f>I999</f>
        <v>804.4</v>
      </c>
      <c r="J998" s="176">
        <f>J999</f>
        <v>804.4</v>
      </c>
    </row>
    <row r="999" spans="2:10" ht="14.25" customHeight="1">
      <c r="B999" s="187" t="s">
        <v>388</v>
      </c>
      <c r="C999" s="188">
        <v>1000</v>
      </c>
      <c r="D999" s="188">
        <v>1004</v>
      </c>
      <c r="E999" s="183" t="s">
        <v>707</v>
      </c>
      <c r="F999" s="137" t="s">
        <v>436</v>
      </c>
      <c r="G999" s="137">
        <v>3</v>
      </c>
      <c r="H999" s="176">
        <f>'Прил. 7'!I980</f>
        <v>589</v>
      </c>
      <c r="I999" s="176">
        <f>'Прил. 7'!J980</f>
        <v>804.4</v>
      </c>
      <c r="J999" s="176">
        <f>'Прил. 7'!K980</f>
        <v>804.4</v>
      </c>
    </row>
    <row r="1000" spans="2:10" ht="91.5" customHeight="1" hidden="1">
      <c r="B1000" s="189" t="s">
        <v>708</v>
      </c>
      <c r="C1000" s="188">
        <v>1000</v>
      </c>
      <c r="D1000" s="188">
        <v>1004</v>
      </c>
      <c r="E1000" s="183" t="s">
        <v>392</v>
      </c>
      <c r="F1000" s="137"/>
      <c r="G1000" s="137"/>
      <c r="H1000" s="176">
        <f>H1001</f>
        <v>0</v>
      </c>
      <c r="I1000" s="176">
        <f>I1001</f>
        <v>0</v>
      </c>
      <c r="J1000" s="176">
        <f>J1001</f>
        <v>0</v>
      </c>
    </row>
    <row r="1001" spans="2:10" ht="14.25" customHeight="1" hidden="1">
      <c r="B1001" s="187" t="s">
        <v>435</v>
      </c>
      <c r="C1001" s="188">
        <v>1000</v>
      </c>
      <c r="D1001" s="188">
        <v>1004</v>
      </c>
      <c r="E1001" s="183" t="s">
        <v>709</v>
      </c>
      <c r="F1001" s="137" t="s">
        <v>434</v>
      </c>
      <c r="G1001" s="137"/>
      <c r="H1001" s="176">
        <f>H1002</f>
        <v>0</v>
      </c>
      <c r="I1001" s="176">
        <f>I1002</f>
        <v>0</v>
      </c>
      <c r="J1001" s="176">
        <f>J1002</f>
        <v>0</v>
      </c>
    </row>
    <row r="1002" spans="2:10" ht="14.25" customHeight="1" hidden="1">
      <c r="B1002" s="187" t="s">
        <v>704</v>
      </c>
      <c r="C1002" s="188">
        <v>1000</v>
      </c>
      <c r="D1002" s="188">
        <v>1004</v>
      </c>
      <c r="E1002" s="183" t="s">
        <v>709</v>
      </c>
      <c r="F1002" s="137" t="s">
        <v>705</v>
      </c>
      <c r="G1002" s="137"/>
      <c r="H1002" s="176">
        <f>H1003</f>
        <v>0</v>
      </c>
      <c r="I1002" s="176">
        <f>I1003</f>
        <v>0</v>
      </c>
      <c r="J1002" s="176">
        <f>J1003</f>
        <v>0</v>
      </c>
    </row>
    <row r="1003" spans="2:10" ht="14.25" customHeight="1" hidden="1">
      <c r="B1003" s="187" t="s">
        <v>388</v>
      </c>
      <c r="C1003" s="188">
        <v>1000</v>
      </c>
      <c r="D1003" s="188">
        <v>1004</v>
      </c>
      <c r="E1003" s="183" t="s">
        <v>709</v>
      </c>
      <c r="F1003" s="137" t="s">
        <v>705</v>
      </c>
      <c r="G1003" s="137" t="s">
        <v>449</v>
      </c>
      <c r="H1003" s="176"/>
      <c r="I1003" s="176"/>
      <c r="J1003" s="176"/>
    </row>
    <row r="1004" spans="2:10" ht="27.75" customHeight="1">
      <c r="B1004" s="182" t="s">
        <v>710</v>
      </c>
      <c r="C1004" s="188">
        <v>1000</v>
      </c>
      <c r="D1004" s="188">
        <v>1004</v>
      </c>
      <c r="E1004" s="183" t="s">
        <v>392</v>
      </c>
      <c r="F1004" s="135"/>
      <c r="G1004" s="135"/>
      <c r="H1004" s="176">
        <f>H1005</f>
        <v>555.5</v>
      </c>
      <c r="I1004" s="176">
        <f>I1005</f>
        <v>712.6999999999999</v>
      </c>
      <c r="J1004" s="176">
        <f>J1005</f>
        <v>802.4</v>
      </c>
    </row>
    <row r="1005" spans="2:10" ht="12.75" customHeight="1">
      <c r="B1005" s="187" t="s">
        <v>435</v>
      </c>
      <c r="C1005" s="188">
        <v>1000</v>
      </c>
      <c r="D1005" s="188">
        <v>1004</v>
      </c>
      <c r="E1005" s="183" t="s">
        <v>711</v>
      </c>
      <c r="F1005" s="137" t="s">
        <v>434</v>
      </c>
      <c r="G1005" s="137"/>
      <c r="H1005" s="176">
        <f>H1006+H1008</f>
        <v>555.5</v>
      </c>
      <c r="I1005" s="176">
        <f>I1006+I1008</f>
        <v>712.6999999999999</v>
      </c>
      <c r="J1005" s="176">
        <f>J1006+J1008</f>
        <v>802.4</v>
      </c>
    </row>
    <row r="1006" spans="2:10" ht="12.75" customHeight="1">
      <c r="B1006" s="187" t="s">
        <v>704</v>
      </c>
      <c r="C1006" s="188">
        <v>1000</v>
      </c>
      <c r="D1006" s="188">
        <v>1004</v>
      </c>
      <c r="E1006" s="183" t="s">
        <v>711</v>
      </c>
      <c r="F1006" s="137" t="s">
        <v>705</v>
      </c>
      <c r="G1006" s="137"/>
      <c r="H1006" s="176">
        <f>H1007</f>
        <v>484.7</v>
      </c>
      <c r="I1006" s="176">
        <f>I1007</f>
        <v>631.9</v>
      </c>
      <c r="J1006" s="176">
        <f>J1007</f>
        <v>711.6</v>
      </c>
    </row>
    <row r="1007" spans="2:10" ht="14.25" customHeight="1">
      <c r="B1007" s="187" t="s">
        <v>388</v>
      </c>
      <c r="C1007" s="188">
        <v>1000</v>
      </c>
      <c r="D1007" s="188">
        <v>1004</v>
      </c>
      <c r="E1007" s="183" t="s">
        <v>711</v>
      </c>
      <c r="F1007" s="137" t="s">
        <v>705</v>
      </c>
      <c r="G1007" s="137">
        <v>3</v>
      </c>
      <c r="H1007" s="176">
        <f>'Прил. 7'!I423</f>
        <v>484.7</v>
      </c>
      <c r="I1007" s="176">
        <f>'Прил. 7'!J423</f>
        <v>631.9</v>
      </c>
      <c r="J1007" s="176">
        <f>'Прил. 7'!K423</f>
        <v>711.6</v>
      </c>
    </row>
    <row r="1008" spans="2:10" ht="12.75" customHeight="1">
      <c r="B1008" s="187" t="s">
        <v>437</v>
      </c>
      <c r="C1008" s="188">
        <v>1000</v>
      </c>
      <c r="D1008" s="188">
        <v>1004</v>
      </c>
      <c r="E1008" s="183" t="s">
        <v>711</v>
      </c>
      <c r="F1008" s="137" t="s">
        <v>436</v>
      </c>
      <c r="G1008" s="137"/>
      <c r="H1008" s="176">
        <f>H1009</f>
        <v>70.8</v>
      </c>
      <c r="I1008" s="176">
        <f>I1009</f>
        <v>80.8</v>
      </c>
      <c r="J1008" s="176">
        <f>J1009</f>
        <v>90.8</v>
      </c>
    </row>
    <row r="1009" spans="2:10" ht="14.25" customHeight="1">
      <c r="B1009" s="187" t="s">
        <v>388</v>
      </c>
      <c r="C1009" s="188">
        <v>1000</v>
      </c>
      <c r="D1009" s="188">
        <v>1004</v>
      </c>
      <c r="E1009" s="183" t="s">
        <v>711</v>
      </c>
      <c r="F1009" s="137" t="s">
        <v>436</v>
      </c>
      <c r="G1009" s="137" t="s">
        <v>449</v>
      </c>
      <c r="H1009" s="176">
        <f>'Прил. 7'!I425</f>
        <v>70.8</v>
      </c>
      <c r="I1009" s="176">
        <f>'Прил. 7'!J425</f>
        <v>80.8</v>
      </c>
      <c r="J1009" s="176">
        <f>'Прил. 7'!K425</f>
        <v>90.8</v>
      </c>
    </row>
    <row r="1010" spans="2:10" ht="54" customHeight="1" hidden="1">
      <c r="B1010" s="180" t="s">
        <v>712</v>
      </c>
      <c r="C1010" s="188">
        <v>1000</v>
      </c>
      <c r="D1010" s="188">
        <v>1004</v>
      </c>
      <c r="E1010" s="42" t="s">
        <v>713</v>
      </c>
      <c r="F1010" s="137"/>
      <c r="G1010" s="137"/>
      <c r="H1010" s="176">
        <f>H1011</f>
        <v>0</v>
      </c>
      <c r="I1010" s="176">
        <f>I1011</f>
        <v>0</v>
      </c>
      <c r="J1010" s="176">
        <f>J1011</f>
        <v>0</v>
      </c>
    </row>
    <row r="1011" spans="2:10" ht="12.75" customHeight="1" hidden="1">
      <c r="B1011" s="180" t="s">
        <v>403</v>
      </c>
      <c r="C1011" s="188">
        <v>1000</v>
      </c>
      <c r="D1011" s="188">
        <v>1004</v>
      </c>
      <c r="E1011" s="42" t="s">
        <v>713</v>
      </c>
      <c r="F1011" s="137" t="s">
        <v>434</v>
      </c>
      <c r="G1011" s="137"/>
      <c r="H1011" s="176">
        <f>H1012</f>
        <v>0</v>
      </c>
      <c r="I1011" s="176">
        <f>I1012</f>
        <v>0</v>
      </c>
      <c r="J1011" s="176">
        <f>J1012</f>
        <v>0</v>
      </c>
    </row>
    <row r="1012" spans="2:10" ht="12.75" customHeight="1" hidden="1">
      <c r="B1012" s="180" t="s">
        <v>405</v>
      </c>
      <c r="C1012" s="188">
        <v>1000</v>
      </c>
      <c r="D1012" s="188">
        <v>1004</v>
      </c>
      <c r="E1012" s="42" t="s">
        <v>713</v>
      </c>
      <c r="F1012" s="137" t="s">
        <v>436</v>
      </c>
      <c r="G1012" s="137"/>
      <c r="H1012" s="176">
        <f>H1013</f>
        <v>0</v>
      </c>
      <c r="I1012" s="176">
        <f>I1013</f>
        <v>0</v>
      </c>
      <c r="J1012" s="176">
        <f>J1013</f>
        <v>0</v>
      </c>
    </row>
    <row r="1013" spans="2:10" ht="14.25" customHeight="1" hidden="1">
      <c r="B1013" s="180" t="s">
        <v>388</v>
      </c>
      <c r="C1013" s="188">
        <v>1000</v>
      </c>
      <c r="D1013" s="188">
        <v>1004</v>
      </c>
      <c r="E1013" s="42" t="s">
        <v>713</v>
      </c>
      <c r="F1013" s="137" t="s">
        <v>436</v>
      </c>
      <c r="G1013" s="137" t="s">
        <v>449</v>
      </c>
      <c r="H1013" s="176">
        <f>'Прил. 7'!I429</f>
        <v>0</v>
      </c>
      <c r="I1013" s="176">
        <f>'Прил. 7'!J429</f>
        <v>0</v>
      </c>
      <c r="J1013" s="176">
        <f>'Прил. 7'!K429</f>
        <v>0</v>
      </c>
    </row>
    <row r="1014" spans="2:10" ht="40.5" customHeight="1">
      <c r="B1014" s="182" t="s">
        <v>714</v>
      </c>
      <c r="C1014" s="188">
        <v>1000</v>
      </c>
      <c r="D1014" s="188">
        <v>1004</v>
      </c>
      <c r="E1014" s="188" t="s">
        <v>715</v>
      </c>
      <c r="F1014" s="137"/>
      <c r="G1014" s="137"/>
      <c r="H1014" s="176">
        <f>H1015</f>
        <v>50</v>
      </c>
      <c r="I1014" s="176">
        <f>I1015</f>
        <v>0</v>
      </c>
      <c r="J1014" s="176">
        <f>J1015</f>
        <v>0</v>
      </c>
    </row>
    <row r="1015" spans="2:10" ht="12.75" customHeight="1">
      <c r="B1015" s="180" t="s">
        <v>435</v>
      </c>
      <c r="C1015" s="188">
        <v>1000</v>
      </c>
      <c r="D1015" s="188">
        <v>1004</v>
      </c>
      <c r="E1015" s="188" t="s">
        <v>715</v>
      </c>
      <c r="F1015" s="137" t="s">
        <v>434</v>
      </c>
      <c r="G1015" s="137"/>
      <c r="H1015" s="176">
        <f>H1016</f>
        <v>50</v>
      </c>
      <c r="I1015" s="176">
        <f>I1016</f>
        <v>0</v>
      </c>
      <c r="J1015" s="176">
        <f>J1016</f>
        <v>0</v>
      </c>
    </row>
    <row r="1016" spans="2:10" ht="12.75" customHeight="1">
      <c r="B1016" s="180" t="s">
        <v>704</v>
      </c>
      <c r="C1016" s="188">
        <v>1000</v>
      </c>
      <c r="D1016" s="188">
        <v>1004</v>
      </c>
      <c r="E1016" s="188" t="s">
        <v>715</v>
      </c>
      <c r="F1016" s="137" t="s">
        <v>705</v>
      </c>
      <c r="G1016" s="137"/>
      <c r="H1016" s="176">
        <f>H1017</f>
        <v>50</v>
      </c>
      <c r="I1016" s="176">
        <f>I1017</f>
        <v>0</v>
      </c>
      <c r="J1016" s="176">
        <f>J1017</f>
        <v>0</v>
      </c>
    </row>
    <row r="1017" spans="2:10" ht="14.25" customHeight="1">
      <c r="B1017" s="180" t="s">
        <v>388</v>
      </c>
      <c r="C1017" s="188">
        <v>1000</v>
      </c>
      <c r="D1017" s="188">
        <v>1004</v>
      </c>
      <c r="E1017" s="188" t="s">
        <v>715</v>
      </c>
      <c r="F1017" s="137" t="s">
        <v>705</v>
      </c>
      <c r="G1017" s="137">
        <v>3</v>
      </c>
      <c r="H1017" s="176">
        <f>'Прил. 7'!I440</f>
        <v>50</v>
      </c>
      <c r="I1017" s="176">
        <f>'Прил. 7'!J440</f>
        <v>0</v>
      </c>
      <c r="J1017" s="176">
        <f>'Прил. 7'!K440</f>
        <v>0</v>
      </c>
    </row>
    <row r="1018" spans="2:10" ht="40.5" customHeight="1">
      <c r="B1018" s="180" t="s">
        <v>716</v>
      </c>
      <c r="C1018" s="188">
        <v>1000</v>
      </c>
      <c r="D1018" s="188">
        <v>1004</v>
      </c>
      <c r="E1018" s="42" t="s">
        <v>717</v>
      </c>
      <c r="F1018" s="137"/>
      <c r="G1018" s="137"/>
      <c r="H1018" s="176">
        <f>H1019+H1022</f>
        <v>2046.3</v>
      </c>
      <c r="I1018" s="176">
        <f>I1019</f>
        <v>4092.5</v>
      </c>
      <c r="J1018" s="176">
        <f>J1019</f>
        <v>4092.5</v>
      </c>
    </row>
    <row r="1019" spans="2:10" ht="15.75" customHeight="1">
      <c r="B1019" s="180" t="s">
        <v>537</v>
      </c>
      <c r="C1019" s="188">
        <v>1000</v>
      </c>
      <c r="D1019" s="188">
        <v>1004</v>
      </c>
      <c r="E1019" s="42" t="s">
        <v>717</v>
      </c>
      <c r="F1019" s="137" t="s">
        <v>512</v>
      </c>
      <c r="G1019" s="137"/>
      <c r="H1019" s="176">
        <f>H1020</f>
        <v>2046.3</v>
      </c>
      <c r="I1019" s="176">
        <f>I1020</f>
        <v>4092.5</v>
      </c>
      <c r="J1019" s="176">
        <f>J1020</f>
        <v>4092.5</v>
      </c>
    </row>
    <row r="1020" spans="2:10" ht="12.75" customHeight="1">
      <c r="B1020" s="182" t="s">
        <v>513</v>
      </c>
      <c r="C1020" s="188">
        <v>1000</v>
      </c>
      <c r="D1020" s="188">
        <v>1004</v>
      </c>
      <c r="E1020" s="42" t="s">
        <v>717</v>
      </c>
      <c r="F1020" s="137" t="s">
        <v>514</v>
      </c>
      <c r="G1020" s="137"/>
      <c r="H1020" s="176">
        <f>H1021</f>
        <v>2046.3</v>
      </c>
      <c r="I1020" s="176">
        <f>I1021</f>
        <v>4092.5</v>
      </c>
      <c r="J1020" s="176">
        <f>J1021</f>
        <v>4092.5</v>
      </c>
    </row>
    <row r="1021" spans="2:10" ht="14.25" customHeight="1">
      <c r="B1021" s="180" t="s">
        <v>388</v>
      </c>
      <c r="C1021" s="188">
        <v>1000</v>
      </c>
      <c r="D1021" s="188">
        <v>1004</v>
      </c>
      <c r="E1021" s="42" t="s">
        <v>717</v>
      </c>
      <c r="F1021" s="137" t="s">
        <v>514</v>
      </c>
      <c r="G1021" s="137" t="s">
        <v>449</v>
      </c>
      <c r="H1021" s="176">
        <f>'Прил. 7'!I81</f>
        <v>2046.3</v>
      </c>
      <c r="I1021" s="176">
        <f>'Прил. 7'!J81</f>
        <v>4092.5</v>
      </c>
      <c r="J1021" s="176">
        <f>'Прил. 7'!K81</f>
        <v>4092.5</v>
      </c>
    </row>
    <row r="1022" spans="2:10" ht="41.25" customHeight="1" hidden="1">
      <c r="B1022" s="180" t="s">
        <v>716</v>
      </c>
      <c r="C1022" s="188">
        <v>1000</v>
      </c>
      <c r="D1022" s="188">
        <v>1004</v>
      </c>
      <c r="E1022" s="13" t="s">
        <v>718</v>
      </c>
      <c r="F1022" s="137"/>
      <c r="G1022" s="137"/>
      <c r="H1022" s="138">
        <f>H1023</f>
        <v>0</v>
      </c>
      <c r="I1022" s="176">
        <v>0</v>
      </c>
      <c r="J1022" s="176">
        <v>0</v>
      </c>
    </row>
    <row r="1023" spans="2:10" ht="27.75" customHeight="1" hidden="1">
      <c r="B1023" s="180" t="s">
        <v>537</v>
      </c>
      <c r="C1023" s="188">
        <v>1000</v>
      </c>
      <c r="D1023" s="188">
        <v>1004</v>
      </c>
      <c r="E1023" s="13" t="s">
        <v>718</v>
      </c>
      <c r="F1023" s="137" t="s">
        <v>512</v>
      </c>
      <c r="G1023" s="137"/>
      <c r="H1023" s="138">
        <f>H1024</f>
        <v>0</v>
      </c>
      <c r="I1023" s="176">
        <v>0</v>
      </c>
      <c r="J1023" s="176">
        <v>0</v>
      </c>
    </row>
    <row r="1024" spans="2:10" ht="14.25" customHeight="1" hidden="1">
      <c r="B1024" s="303" t="s">
        <v>513</v>
      </c>
      <c r="C1024" s="188">
        <v>1000</v>
      </c>
      <c r="D1024" s="188">
        <v>1004</v>
      </c>
      <c r="E1024" s="13" t="s">
        <v>718</v>
      </c>
      <c r="F1024" s="137" t="s">
        <v>514</v>
      </c>
      <c r="G1024" s="137"/>
      <c r="H1024" s="138">
        <f>H1025</f>
        <v>0</v>
      </c>
      <c r="I1024" s="176">
        <v>0</v>
      </c>
      <c r="J1024" s="176">
        <v>0</v>
      </c>
    </row>
    <row r="1025" spans="2:10" ht="14.25" customHeight="1" hidden="1">
      <c r="B1025" s="180" t="s">
        <v>388</v>
      </c>
      <c r="C1025" s="188">
        <v>1000</v>
      </c>
      <c r="D1025" s="188">
        <v>1004</v>
      </c>
      <c r="E1025" s="13" t="s">
        <v>718</v>
      </c>
      <c r="F1025" s="137" t="s">
        <v>514</v>
      </c>
      <c r="G1025" s="137" t="s">
        <v>449</v>
      </c>
      <c r="H1025" s="138">
        <f>'Прил. 7'!I85</f>
        <v>0</v>
      </c>
      <c r="I1025" s="138">
        <f>'Прил. 7'!J85</f>
        <v>0</v>
      </c>
      <c r="J1025" s="138">
        <f>'Прил. 7'!K85</f>
        <v>0</v>
      </c>
    </row>
    <row r="1026" spans="2:10" ht="12.75" customHeight="1">
      <c r="B1026" s="178" t="s">
        <v>366</v>
      </c>
      <c r="C1026" s="179" t="s">
        <v>359</v>
      </c>
      <c r="D1026" s="179" t="s">
        <v>367</v>
      </c>
      <c r="E1026" s="137"/>
      <c r="F1026" s="137"/>
      <c r="G1026" s="137"/>
      <c r="H1026" s="176">
        <f>H1027+H1035+H1043+H1047</f>
        <v>1375.6</v>
      </c>
      <c r="I1026" s="176">
        <f>I1027</f>
        <v>1375.6</v>
      </c>
      <c r="J1026" s="176">
        <f>J1027</f>
        <v>1375.6</v>
      </c>
    </row>
    <row r="1027" spans="2:10" ht="12.75" customHeight="1">
      <c r="B1027" s="180" t="s">
        <v>391</v>
      </c>
      <c r="C1027" s="137" t="s">
        <v>359</v>
      </c>
      <c r="D1027" s="137" t="s">
        <v>367</v>
      </c>
      <c r="E1027" s="188" t="s">
        <v>392</v>
      </c>
      <c r="F1027" s="137"/>
      <c r="G1027" s="137"/>
      <c r="H1027" s="176">
        <f>H1028</f>
        <v>1375.6</v>
      </c>
      <c r="I1027" s="176">
        <f>I1028</f>
        <v>1375.6</v>
      </c>
      <c r="J1027" s="176">
        <f>J1028</f>
        <v>1375.6</v>
      </c>
    </row>
    <row r="1028" spans="2:10" ht="15.75" customHeight="1">
      <c r="B1028" s="182" t="s">
        <v>719</v>
      </c>
      <c r="C1028" s="137" t="s">
        <v>359</v>
      </c>
      <c r="D1028" s="137" t="s">
        <v>367</v>
      </c>
      <c r="E1028" s="183" t="s">
        <v>720</v>
      </c>
      <c r="F1028" s="137"/>
      <c r="G1028" s="137"/>
      <c r="H1028" s="176">
        <f>H1029+H1032</f>
        <v>1375.6</v>
      </c>
      <c r="I1028" s="176">
        <f>I1029+I1032</f>
        <v>1375.6</v>
      </c>
      <c r="J1028" s="176">
        <f>J1029+J1032</f>
        <v>1375.6</v>
      </c>
    </row>
    <row r="1029" spans="2:10" ht="41.25" customHeight="1">
      <c r="B1029" s="180" t="s">
        <v>395</v>
      </c>
      <c r="C1029" s="137" t="s">
        <v>359</v>
      </c>
      <c r="D1029" s="137" t="s">
        <v>367</v>
      </c>
      <c r="E1029" s="183" t="s">
        <v>720</v>
      </c>
      <c r="F1029" s="137" t="s">
        <v>396</v>
      </c>
      <c r="G1029" s="137"/>
      <c r="H1029" s="176">
        <f>H1030</f>
        <v>1287</v>
      </c>
      <c r="I1029" s="176">
        <f>I1030</f>
        <v>1348.8</v>
      </c>
      <c r="J1029" s="176">
        <f>J1030</f>
        <v>1348.8</v>
      </c>
    </row>
    <row r="1030" spans="2:10" ht="12.75" customHeight="1">
      <c r="B1030" s="180" t="s">
        <v>397</v>
      </c>
      <c r="C1030" s="137" t="s">
        <v>359</v>
      </c>
      <c r="D1030" s="137" t="s">
        <v>367</v>
      </c>
      <c r="E1030" s="183" t="s">
        <v>720</v>
      </c>
      <c r="F1030" s="137" t="s">
        <v>398</v>
      </c>
      <c r="G1030" s="137"/>
      <c r="H1030" s="176">
        <f>H1031</f>
        <v>1287</v>
      </c>
      <c r="I1030" s="176">
        <f>I1031</f>
        <v>1348.8</v>
      </c>
      <c r="J1030" s="176">
        <f>J1031</f>
        <v>1348.8</v>
      </c>
    </row>
    <row r="1031" spans="2:10" ht="14.25" customHeight="1">
      <c r="B1031" s="180" t="s">
        <v>388</v>
      </c>
      <c r="C1031" s="137" t="s">
        <v>359</v>
      </c>
      <c r="D1031" s="137" t="s">
        <v>367</v>
      </c>
      <c r="E1031" s="183" t="s">
        <v>720</v>
      </c>
      <c r="F1031" s="137" t="s">
        <v>398</v>
      </c>
      <c r="G1031" s="137">
        <v>3</v>
      </c>
      <c r="H1031" s="176">
        <f>'Прил. 7'!I446</f>
        <v>1287</v>
      </c>
      <c r="I1031" s="176">
        <f>'Прил. 7'!J446</f>
        <v>1348.8</v>
      </c>
      <c r="J1031" s="176">
        <f>'Прил. 7'!K446</f>
        <v>1348.8</v>
      </c>
    </row>
    <row r="1032" spans="2:10" ht="12.75" customHeight="1">
      <c r="B1032" s="180" t="s">
        <v>403</v>
      </c>
      <c r="C1032" s="137" t="s">
        <v>359</v>
      </c>
      <c r="D1032" s="137" t="s">
        <v>367</v>
      </c>
      <c r="E1032" s="183" t="s">
        <v>720</v>
      </c>
      <c r="F1032" s="137" t="s">
        <v>404</v>
      </c>
      <c r="G1032" s="137"/>
      <c r="H1032" s="176">
        <f>H1033</f>
        <v>88.6</v>
      </c>
      <c r="I1032" s="176">
        <f>I1033</f>
        <v>26.8</v>
      </c>
      <c r="J1032" s="176">
        <f>J1033</f>
        <v>26.8</v>
      </c>
    </row>
    <row r="1033" spans="2:10" ht="12.75" customHeight="1">
      <c r="B1033" s="180" t="s">
        <v>405</v>
      </c>
      <c r="C1033" s="137" t="s">
        <v>359</v>
      </c>
      <c r="D1033" s="137" t="s">
        <v>367</v>
      </c>
      <c r="E1033" s="183" t="s">
        <v>720</v>
      </c>
      <c r="F1033" s="137" t="s">
        <v>406</v>
      </c>
      <c r="G1033" s="137"/>
      <c r="H1033" s="176">
        <f>H1034</f>
        <v>88.6</v>
      </c>
      <c r="I1033" s="176">
        <f>I1034</f>
        <v>26.8</v>
      </c>
      <c r="J1033" s="176">
        <f>J1034</f>
        <v>26.8</v>
      </c>
    </row>
    <row r="1034" spans="2:10" ht="12.75" customHeight="1">
      <c r="B1034" s="180" t="s">
        <v>388</v>
      </c>
      <c r="C1034" s="137" t="s">
        <v>359</v>
      </c>
      <c r="D1034" s="137" t="s">
        <v>367</v>
      </c>
      <c r="E1034" s="183" t="s">
        <v>720</v>
      </c>
      <c r="F1034" s="137" t="s">
        <v>406</v>
      </c>
      <c r="G1034" s="137">
        <v>3</v>
      </c>
      <c r="H1034" s="176">
        <f>'Прил. 7'!I449</f>
        <v>88.6</v>
      </c>
      <c r="I1034" s="176">
        <f>'Прил. 7'!J449</f>
        <v>26.8</v>
      </c>
      <c r="J1034" s="176">
        <f>'Прил. 7'!K449</f>
        <v>26.8</v>
      </c>
    </row>
    <row r="1035" spans="2:10" ht="41.25" customHeight="1" hidden="1">
      <c r="B1035" s="184" t="s">
        <v>399</v>
      </c>
      <c r="C1035" s="137" t="s">
        <v>359</v>
      </c>
      <c r="D1035" s="137" t="s">
        <v>367</v>
      </c>
      <c r="E1035" s="188" t="s">
        <v>400</v>
      </c>
      <c r="F1035" s="137"/>
      <c r="G1035" s="137"/>
      <c r="H1035" s="138">
        <f>H1036</f>
        <v>0</v>
      </c>
      <c r="I1035" s="138">
        <f>I1036</f>
        <v>0</v>
      </c>
      <c r="J1035" s="138">
        <f>J1036</f>
        <v>0</v>
      </c>
    </row>
    <row r="1036" spans="2:10" ht="41.25" customHeight="1" hidden="1">
      <c r="B1036" s="186" t="s">
        <v>395</v>
      </c>
      <c r="C1036" s="137" t="s">
        <v>359</v>
      </c>
      <c r="D1036" s="137" t="s">
        <v>367</v>
      </c>
      <c r="E1036" s="188" t="s">
        <v>400</v>
      </c>
      <c r="F1036" s="137" t="s">
        <v>396</v>
      </c>
      <c r="G1036" s="137"/>
      <c r="H1036" s="138">
        <f>H1037</f>
        <v>0</v>
      </c>
      <c r="I1036" s="138">
        <f>I1037</f>
        <v>0</v>
      </c>
      <c r="J1036" s="138">
        <f>J1037</f>
        <v>0</v>
      </c>
    </row>
    <row r="1037" spans="2:10" ht="12.75" customHeight="1" hidden="1">
      <c r="B1037" s="187" t="s">
        <v>397</v>
      </c>
      <c r="C1037" s="137" t="s">
        <v>359</v>
      </c>
      <c r="D1037" s="137" t="s">
        <v>367</v>
      </c>
      <c r="E1037" s="188" t="s">
        <v>400</v>
      </c>
      <c r="F1037" s="137" t="s">
        <v>398</v>
      </c>
      <c r="G1037" s="137"/>
      <c r="H1037" s="138">
        <f>H1038</f>
        <v>0</v>
      </c>
      <c r="I1037" s="138">
        <f>I1038</f>
        <v>0</v>
      </c>
      <c r="J1037" s="138">
        <f>J1038</f>
        <v>0</v>
      </c>
    </row>
    <row r="1038" spans="2:10" ht="12.75" customHeight="1" hidden="1">
      <c r="B1038" s="187" t="s">
        <v>388</v>
      </c>
      <c r="C1038" s="137" t="s">
        <v>359</v>
      </c>
      <c r="D1038" s="137" t="s">
        <v>367</v>
      </c>
      <c r="E1038" s="188" t="s">
        <v>400</v>
      </c>
      <c r="F1038" s="137" t="s">
        <v>398</v>
      </c>
      <c r="G1038" s="137">
        <v>3</v>
      </c>
      <c r="H1038" s="138">
        <f>'Прил. 7'!I453</f>
        <v>0</v>
      </c>
      <c r="I1038" s="138">
        <f>'Прил. 7'!J453</f>
        <v>0</v>
      </c>
      <c r="J1038" s="138">
        <f>'Прил. 7'!K453</f>
        <v>0</v>
      </c>
    </row>
    <row r="1039" spans="2:10" ht="25.5" customHeight="1" hidden="1">
      <c r="B1039" s="304"/>
      <c r="C1039" s="137"/>
      <c r="D1039" s="137"/>
      <c r="E1039" s="235"/>
      <c r="F1039" s="137"/>
      <c r="G1039" s="137"/>
      <c r="H1039" s="176">
        <f>H1040</f>
        <v>0</v>
      </c>
      <c r="I1039" s="176"/>
      <c r="J1039" s="176"/>
    </row>
    <row r="1040" spans="2:10" ht="25.5" customHeight="1" hidden="1">
      <c r="B1040" s="187"/>
      <c r="C1040" s="137"/>
      <c r="D1040" s="137"/>
      <c r="E1040" s="235"/>
      <c r="F1040" s="137"/>
      <c r="G1040" s="137"/>
      <c r="H1040" s="176">
        <f>H1041</f>
        <v>0</v>
      </c>
      <c r="I1040" s="176"/>
      <c r="J1040" s="176"/>
    </row>
    <row r="1041" spans="2:10" ht="12.75" customHeight="1" hidden="1">
      <c r="B1041" s="187"/>
      <c r="C1041" s="137"/>
      <c r="D1041" s="137"/>
      <c r="E1041" s="235"/>
      <c r="F1041" s="137"/>
      <c r="G1041" s="137"/>
      <c r="H1041" s="176">
        <f>H1042</f>
        <v>0</v>
      </c>
      <c r="I1041" s="176"/>
      <c r="J1041" s="176"/>
    </row>
    <row r="1042" spans="2:10" ht="12.75" customHeight="1" hidden="1">
      <c r="B1042" s="187"/>
      <c r="C1042" s="137"/>
      <c r="D1042" s="137"/>
      <c r="E1042" s="235"/>
      <c r="F1042" s="137"/>
      <c r="G1042" s="137" t="s">
        <v>411</v>
      </c>
      <c r="H1042" s="176">
        <v>0</v>
      </c>
      <c r="I1042" s="176"/>
      <c r="J1042" s="176"/>
    </row>
    <row r="1043" spans="2:10" ht="85.5" hidden="1">
      <c r="B1043" s="305" t="s">
        <v>471</v>
      </c>
      <c r="C1043" s="209" t="s">
        <v>359</v>
      </c>
      <c r="D1043" s="209" t="s">
        <v>367</v>
      </c>
      <c r="E1043" s="228" t="s">
        <v>392</v>
      </c>
      <c r="F1043" s="209"/>
      <c r="G1043" s="209"/>
      <c r="H1043" s="176">
        <f>H1044</f>
        <v>0</v>
      </c>
      <c r="I1043" s="176"/>
      <c r="J1043" s="176"/>
    </row>
    <row r="1044" spans="2:10" ht="12.75" customHeight="1" hidden="1">
      <c r="B1044" s="306" t="s">
        <v>403</v>
      </c>
      <c r="C1044" s="209" t="s">
        <v>359</v>
      </c>
      <c r="D1044" s="209" t="s">
        <v>367</v>
      </c>
      <c r="E1044" s="228" t="s">
        <v>472</v>
      </c>
      <c r="F1044" s="209" t="s">
        <v>404</v>
      </c>
      <c r="G1044" s="209"/>
      <c r="H1044" s="176">
        <f>H1045</f>
        <v>0</v>
      </c>
      <c r="I1044" s="176"/>
      <c r="J1044" s="176"/>
    </row>
    <row r="1045" spans="2:10" ht="12.75" customHeight="1" hidden="1">
      <c r="B1045" s="306" t="s">
        <v>405</v>
      </c>
      <c r="C1045" s="209" t="s">
        <v>359</v>
      </c>
      <c r="D1045" s="209" t="s">
        <v>367</v>
      </c>
      <c r="E1045" s="228" t="s">
        <v>472</v>
      </c>
      <c r="F1045" s="209" t="s">
        <v>406</v>
      </c>
      <c r="G1045" s="209"/>
      <c r="H1045" s="176">
        <f>H1046</f>
        <v>0</v>
      </c>
      <c r="I1045" s="176"/>
      <c r="J1045" s="176"/>
    </row>
    <row r="1046" spans="2:10" ht="12.75" customHeight="1" hidden="1">
      <c r="B1046" s="307" t="s">
        <v>389</v>
      </c>
      <c r="C1046" s="209" t="s">
        <v>359</v>
      </c>
      <c r="D1046" s="209" t="s">
        <v>367</v>
      </c>
      <c r="E1046" s="228" t="s">
        <v>472</v>
      </c>
      <c r="F1046" s="209" t="s">
        <v>406</v>
      </c>
      <c r="G1046" s="209" t="s">
        <v>421</v>
      </c>
      <c r="H1046" s="176">
        <f>'Прил. 7'!I457</f>
        <v>0</v>
      </c>
      <c r="I1046" s="176"/>
      <c r="J1046" s="176"/>
    </row>
    <row r="1047" spans="2:10" ht="99.75" hidden="1">
      <c r="B1047" s="305" t="s">
        <v>721</v>
      </c>
      <c r="C1047" s="209" t="s">
        <v>359</v>
      </c>
      <c r="D1047" s="209" t="s">
        <v>367</v>
      </c>
      <c r="E1047" s="228" t="s">
        <v>392</v>
      </c>
      <c r="F1047" s="209"/>
      <c r="G1047" s="209"/>
      <c r="H1047" s="176">
        <f>H1048+H1051</f>
        <v>0</v>
      </c>
      <c r="I1047" s="176"/>
      <c r="J1047" s="176"/>
    </row>
    <row r="1048" spans="2:10" ht="12.75" customHeight="1" hidden="1">
      <c r="B1048" s="306" t="s">
        <v>403</v>
      </c>
      <c r="C1048" s="209" t="s">
        <v>359</v>
      </c>
      <c r="D1048" s="209" t="s">
        <v>367</v>
      </c>
      <c r="E1048" s="228" t="s">
        <v>722</v>
      </c>
      <c r="F1048" s="209" t="s">
        <v>404</v>
      </c>
      <c r="G1048" s="209"/>
      <c r="H1048" s="176">
        <f>H1049</f>
        <v>0</v>
      </c>
      <c r="I1048" s="176"/>
      <c r="J1048" s="176"/>
    </row>
    <row r="1049" spans="2:10" ht="12.75" customHeight="1" hidden="1">
      <c r="B1049" s="306" t="s">
        <v>405</v>
      </c>
      <c r="C1049" s="209" t="s">
        <v>359</v>
      </c>
      <c r="D1049" s="209" t="s">
        <v>367</v>
      </c>
      <c r="E1049" s="228" t="s">
        <v>722</v>
      </c>
      <c r="F1049" s="209" t="s">
        <v>406</v>
      </c>
      <c r="G1049" s="209"/>
      <c r="H1049" s="176">
        <f>H1050</f>
        <v>0</v>
      </c>
      <c r="I1049" s="176"/>
      <c r="J1049" s="176"/>
    </row>
    <row r="1050" spans="2:10" ht="12.75" customHeight="1" hidden="1">
      <c r="B1050" s="308" t="s">
        <v>388</v>
      </c>
      <c r="C1050" s="209" t="s">
        <v>359</v>
      </c>
      <c r="D1050" s="209" t="s">
        <v>367</v>
      </c>
      <c r="E1050" s="228" t="s">
        <v>722</v>
      </c>
      <c r="F1050" s="209" t="s">
        <v>406</v>
      </c>
      <c r="G1050" s="209" t="s">
        <v>449</v>
      </c>
      <c r="H1050" s="176">
        <f>'Прил. 7'!I461</f>
        <v>0</v>
      </c>
      <c r="I1050" s="176"/>
      <c r="J1050" s="176"/>
    </row>
    <row r="1051" spans="2:10" ht="12.75" customHeight="1" hidden="1">
      <c r="B1051" s="309" t="s">
        <v>407</v>
      </c>
      <c r="C1051" s="209" t="s">
        <v>359</v>
      </c>
      <c r="D1051" s="209" t="s">
        <v>367</v>
      </c>
      <c r="E1051" s="228" t="s">
        <v>722</v>
      </c>
      <c r="F1051" s="209" t="s">
        <v>408</v>
      </c>
      <c r="G1051" s="209"/>
      <c r="H1051" s="176">
        <f>H1052</f>
        <v>0</v>
      </c>
      <c r="I1051" s="176"/>
      <c r="J1051" s="176"/>
    </row>
    <row r="1052" spans="2:10" ht="12.75" customHeight="1" hidden="1">
      <c r="B1052" s="309" t="s">
        <v>409</v>
      </c>
      <c r="C1052" s="209" t="s">
        <v>359</v>
      </c>
      <c r="D1052" s="209" t="s">
        <v>367</v>
      </c>
      <c r="E1052" s="228" t="s">
        <v>722</v>
      </c>
      <c r="F1052" s="209" t="s">
        <v>410</v>
      </c>
      <c r="G1052" s="209"/>
      <c r="H1052" s="176">
        <f>H1053</f>
        <v>0</v>
      </c>
      <c r="I1052" s="176"/>
      <c r="J1052" s="176"/>
    </row>
    <row r="1053" spans="2:10" ht="12.75" customHeight="1" hidden="1">
      <c r="B1053" s="308" t="s">
        <v>388</v>
      </c>
      <c r="C1053" s="209" t="s">
        <v>359</v>
      </c>
      <c r="D1053" s="209" t="s">
        <v>367</v>
      </c>
      <c r="E1053" s="228" t="s">
        <v>722</v>
      </c>
      <c r="F1053" s="209" t="s">
        <v>410</v>
      </c>
      <c r="G1053" s="209" t="s">
        <v>449</v>
      </c>
      <c r="H1053" s="176">
        <f>'Прил. 7'!I464</f>
        <v>0</v>
      </c>
      <c r="I1053" s="176"/>
      <c r="J1053" s="176"/>
    </row>
    <row r="1054" spans="2:10" ht="12.75" customHeight="1">
      <c r="B1054" s="177" t="s">
        <v>368</v>
      </c>
      <c r="C1054" s="135" t="s">
        <v>369</v>
      </c>
      <c r="D1054" s="135"/>
      <c r="E1054" s="135"/>
      <c r="F1054" s="135"/>
      <c r="G1054" s="135"/>
      <c r="H1054" s="175">
        <f>H1057</f>
        <v>326.5</v>
      </c>
      <c r="I1054" s="175">
        <f>I1057</f>
        <v>300</v>
      </c>
      <c r="J1054" s="175">
        <f>J1057+J1074</f>
        <v>12783</v>
      </c>
    </row>
    <row r="1055" spans="2:10" ht="12.75" customHeight="1">
      <c r="B1055" s="177" t="s">
        <v>387</v>
      </c>
      <c r="C1055" s="135"/>
      <c r="D1055" s="135"/>
      <c r="E1055" s="135"/>
      <c r="F1055" s="135"/>
      <c r="G1055" s="135" t="s">
        <v>411</v>
      </c>
      <c r="H1055" s="175">
        <f>H1067+H1073+H1070</f>
        <v>326.5</v>
      </c>
      <c r="I1055" s="175">
        <f>I1067+I1073+I1070</f>
        <v>300</v>
      </c>
      <c r="J1055" s="175">
        <f>J1067+J1073+J1070</f>
        <v>300</v>
      </c>
    </row>
    <row r="1056" spans="2:10" ht="12.75" customHeight="1">
      <c r="B1056" s="177" t="s">
        <v>388</v>
      </c>
      <c r="C1056" s="135"/>
      <c r="D1056" s="135"/>
      <c r="E1056" s="135"/>
      <c r="F1056" s="135"/>
      <c r="G1056" s="135" t="s">
        <v>449</v>
      </c>
      <c r="H1056" s="175"/>
      <c r="I1056" s="176"/>
      <c r="J1056" s="175">
        <f>J1077</f>
        <v>12483</v>
      </c>
    </row>
    <row r="1057" spans="2:10" ht="12.75" customHeight="1">
      <c r="B1057" s="233" t="s">
        <v>370</v>
      </c>
      <c r="C1057" s="179" t="s">
        <v>369</v>
      </c>
      <c r="D1057" s="179" t="s">
        <v>371</v>
      </c>
      <c r="E1057" s="135"/>
      <c r="F1057" s="135"/>
      <c r="G1057" s="135"/>
      <c r="H1057" s="175">
        <f>H1058</f>
        <v>326.5</v>
      </c>
      <c r="I1057" s="175">
        <f>I1058</f>
        <v>300</v>
      </c>
      <c r="J1057" s="175">
        <f>J1058</f>
        <v>300</v>
      </c>
    </row>
    <row r="1058" spans="2:10" ht="27.75" customHeight="1">
      <c r="B1058" s="212" t="s">
        <v>723</v>
      </c>
      <c r="C1058" s="137" t="s">
        <v>369</v>
      </c>
      <c r="D1058" s="137" t="s">
        <v>371</v>
      </c>
      <c r="E1058" s="183" t="s">
        <v>724</v>
      </c>
      <c r="F1058" s="137"/>
      <c r="G1058" s="137"/>
      <c r="H1058" s="176">
        <f>H1061</f>
        <v>326.5</v>
      </c>
      <c r="I1058" s="176">
        <f>I1061</f>
        <v>300</v>
      </c>
      <c r="J1058" s="176">
        <f>J1061</f>
        <v>300</v>
      </c>
    </row>
    <row r="1059" spans="2:10" ht="12.75" customHeight="1" hidden="1">
      <c r="B1059" s="187"/>
      <c r="C1059" s="137" t="s">
        <v>369</v>
      </c>
      <c r="D1059" s="137" t="s">
        <v>371</v>
      </c>
      <c r="E1059" s="183" t="s">
        <v>725</v>
      </c>
      <c r="F1059" s="137"/>
      <c r="G1059" s="137"/>
      <c r="H1059" s="176" t="e">
        <f>H1060+H1075+#REF!+#REF!</f>
        <v>#REF!</v>
      </c>
      <c r="I1059" s="176"/>
      <c r="J1059" s="176"/>
    </row>
    <row r="1060" spans="2:10" ht="12.75" customHeight="1" hidden="1">
      <c r="B1060" s="187"/>
      <c r="C1060" s="137" t="s">
        <v>369</v>
      </c>
      <c r="D1060" s="137" t="s">
        <v>371</v>
      </c>
      <c r="E1060" s="183" t="s">
        <v>726</v>
      </c>
      <c r="F1060" s="137"/>
      <c r="G1060" s="137"/>
      <c r="H1060" s="176">
        <f>H1061</f>
        <v>326.5</v>
      </c>
      <c r="I1060" s="176"/>
      <c r="J1060" s="176"/>
    </row>
    <row r="1061" spans="2:10" ht="12.75" customHeight="1">
      <c r="B1061" s="187" t="s">
        <v>415</v>
      </c>
      <c r="C1061" s="137" t="s">
        <v>369</v>
      </c>
      <c r="D1061" s="137" t="s">
        <v>371</v>
      </c>
      <c r="E1061" s="183" t="s">
        <v>727</v>
      </c>
      <c r="F1061" s="137"/>
      <c r="G1061" s="137"/>
      <c r="H1061" s="176">
        <f>H1065+H1071+H1068</f>
        <v>326.5</v>
      </c>
      <c r="I1061" s="176">
        <f>I1065+I1071</f>
        <v>300</v>
      </c>
      <c r="J1061" s="176">
        <f>J1065+J1071</f>
        <v>300</v>
      </c>
    </row>
    <row r="1062" spans="2:10" ht="25.5" customHeight="1" hidden="1">
      <c r="B1062" s="187"/>
      <c r="C1062" s="137"/>
      <c r="D1062" s="137"/>
      <c r="E1062" s="183"/>
      <c r="F1062" s="137"/>
      <c r="G1062" s="137"/>
      <c r="H1062" s="176">
        <f>H1063</f>
        <v>0</v>
      </c>
      <c r="I1062" s="176"/>
      <c r="J1062" s="176"/>
    </row>
    <row r="1063" spans="2:10" ht="12.75" customHeight="1" hidden="1">
      <c r="B1063" s="187"/>
      <c r="C1063" s="137"/>
      <c r="D1063" s="137"/>
      <c r="E1063" s="183"/>
      <c r="F1063" s="137"/>
      <c r="G1063" s="137"/>
      <c r="H1063" s="176">
        <f>H1064</f>
        <v>0</v>
      </c>
      <c r="I1063" s="176"/>
      <c r="J1063" s="176"/>
    </row>
    <row r="1064" spans="2:10" ht="14.25" customHeight="1" hidden="1">
      <c r="B1064" s="187"/>
      <c r="C1064" s="137"/>
      <c r="D1064" s="137"/>
      <c r="E1064" s="183"/>
      <c r="F1064" s="137"/>
      <c r="G1064" s="137"/>
      <c r="H1064" s="176"/>
      <c r="I1064" s="176"/>
      <c r="J1064" s="176"/>
    </row>
    <row r="1065" spans="2:10" ht="12.75" customHeight="1">
      <c r="B1065" s="190" t="s">
        <v>403</v>
      </c>
      <c r="C1065" s="137" t="s">
        <v>369</v>
      </c>
      <c r="D1065" s="137" t="s">
        <v>371</v>
      </c>
      <c r="E1065" s="183" t="s">
        <v>727</v>
      </c>
      <c r="F1065" s="137" t="s">
        <v>404</v>
      </c>
      <c r="G1065" s="137"/>
      <c r="H1065" s="176">
        <f>H1066</f>
        <v>314.5</v>
      </c>
      <c r="I1065" s="176">
        <f>I1066</f>
        <v>300</v>
      </c>
      <c r="J1065" s="176">
        <f>J1066</f>
        <v>300</v>
      </c>
    </row>
    <row r="1066" spans="2:10" ht="12.75" customHeight="1">
      <c r="B1066" s="190" t="s">
        <v>405</v>
      </c>
      <c r="C1066" s="137" t="s">
        <v>369</v>
      </c>
      <c r="D1066" s="137" t="s">
        <v>371</v>
      </c>
      <c r="E1066" s="183" t="s">
        <v>727</v>
      </c>
      <c r="F1066" s="137" t="s">
        <v>406</v>
      </c>
      <c r="G1066" s="137"/>
      <c r="H1066" s="176">
        <f>H1067</f>
        <v>314.5</v>
      </c>
      <c r="I1066" s="176">
        <f>I1067</f>
        <v>300</v>
      </c>
      <c r="J1066" s="176">
        <f>J1067</f>
        <v>300</v>
      </c>
    </row>
    <row r="1067" spans="2:10" ht="12.75" customHeight="1">
      <c r="B1067" s="191" t="s">
        <v>387</v>
      </c>
      <c r="C1067" s="137" t="s">
        <v>369</v>
      </c>
      <c r="D1067" s="137" t="s">
        <v>371</v>
      </c>
      <c r="E1067" s="183" t="s">
        <v>727</v>
      </c>
      <c r="F1067" s="137" t="s">
        <v>406</v>
      </c>
      <c r="G1067" s="137" t="s">
        <v>411</v>
      </c>
      <c r="H1067" s="176">
        <f>'Прил. 7'!I986</f>
        <v>314.5</v>
      </c>
      <c r="I1067" s="176">
        <f>'Прил. 7'!J986</f>
        <v>300</v>
      </c>
      <c r="J1067" s="176">
        <f>'Прил. 7'!K986</f>
        <v>300</v>
      </c>
    </row>
    <row r="1068" spans="2:10" ht="12.75" customHeight="1" hidden="1">
      <c r="B1068" s="187" t="s">
        <v>435</v>
      </c>
      <c r="C1068" s="137" t="s">
        <v>369</v>
      </c>
      <c r="D1068" s="137" t="s">
        <v>371</v>
      </c>
      <c r="E1068" s="183" t="s">
        <v>727</v>
      </c>
      <c r="F1068" s="137" t="s">
        <v>434</v>
      </c>
      <c r="G1068" s="137"/>
      <c r="H1068" s="176">
        <f>H1069</f>
        <v>0</v>
      </c>
      <c r="I1068" s="176">
        <f>I1069</f>
        <v>0</v>
      </c>
      <c r="J1068" s="176">
        <f>J1069</f>
        <v>0</v>
      </c>
    </row>
    <row r="1069" spans="2:10" ht="12.75" customHeight="1" hidden="1">
      <c r="B1069" s="195" t="s">
        <v>728</v>
      </c>
      <c r="C1069" s="137" t="s">
        <v>369</v>
      </c>
      <c r="D1069" s="137" t="s">
        <v>371</v>
      </c>
      <c r="E1069" s="183" t="s">
        <v>727</v>
      </c>
      <c r="F1069" s="137" t="s">
        <v>439</v>
      </c>
      <c r="G1069" s="137"/>
      <c r="H1069" s="176">
        <f>H1070</f>
        <v>0</v>
      </c>
      <c r="I1069" s="176">
        <f>I1070</f>
        <v>0</v>
      </c>
      <c r="J1069" s="176">
        <f>J1070</f>
        <v>0</v>
      </c>
    </row>
    <row r="1070" spans="2:10" ht="12.75" customHeight="1" hidden="1">
      <c r="B1070" s="195" t="s">
        <v>728</v>
      </c>
      <c r="C1070" s="137" t="s">
        <v>369</v>
      </c>
      <c r="D1070" s="137" t="s">
        <v>371</v>
      </c>
      <c r="E1070" s="183" t="s">
        <v>727</v>
      </c>
      <c r="F1070" s="137" t="s">
        <v>439</v>
      </c>
      <c r="G1070" s="137" t="s">
        <v>411</v>
      </c>
      <c r="H1070" s="176">
        <f>'Прил. 7'!I989</f>
        <v>0</v>
      </c>
      <c r="I1070" s="176">
        <f>'Прил. 7'!J989</f>
        <v>0</v>
      </c>
      <c r="J1070" s="176">
        <f>'Прил. 7'!K989</f>
        <v>0</v>
      </c>
    </row>
    <row r="1071" spans="2:10" ht="14.25" customHeight="1">
      <c r="B1071" s="189" t="s">
        <v>407</v>
      </c>
      <c r="C1071" s="137" t="s">
        <v>369</v>
      </c>
      <c r="D1071" s="137" t="s">
        <v>371</v>
      </c>
      <c r="E1071" s="183" t="s">
        <v>727</v>
      </c>
      <c r="F1071" s="137" t="s">
        <v>408</v>
      </c>
      <c r="G1071" s="137"/>
      <c r="H1071" s="176">
        <f>H1072</f>
        <v>12</v>
      </c>
      <c r="I1071" s="176">
        <f>I1072</f>
        <v>0</v>
      </c>
      <c r="J1071" s="176">
        <f>J1072</f>
        <v>0</v>
      </c>
    </row>
    <row r="1072" spans="2:10" ht="14.25" customHeight="1">
      <c r="B1072" s="189" t="s">
        <v>409</v>
      </c>
      <c r="C1072" s="137" t="s">
        <v>369</v>
      </c>
      <c r="D1072" s="137" t="s">
        <v>371</v>
      </c>
      <c r="E1072" s="183" t="s">
        <v>727</v>
      </c>
      <c r="F1072" s="137" t="s">
        <v>410</v>
      </c>
      <c r="G1072" s="137"/>
      <c r="H1072" s="176">
        <f>H1073</f>
        <v>12</v>
      </c>
      <c r="I1072" s="176">
        <f>I1073</f>
        <v>0</v>
      </c>
      <c r="J1072" s="176">
        <f>J1073</f>
        <v>0</v>
      </c>
    </row>
    <row r="1073" spans="2:10" ht="14.25" customHeight="1">
      <c r="B1073" s="191" t="s">
        <v>387</v>
      </c>
      <c r="C1073" s="137" t="s">
        <v>369</v>
      </c>
      <c r="D1073" s="137" t="s">
        <v>371</v>
      </c>
      <c r="E1073" s="183" t="s">
        <v>727</v>
      </c>
      <c r="F1073" s="137" t="s">
        <v>410</v>
      </c>
      <c r="G1073" s="137" t="s">
        <v>411</v>
      </c>
      <c r="H1073" s="176">
        <f>'Прил. 7'!I992</f>
        <v>12</v>
      </c>
      <c r="I1073" s="176">
        <f>'Прил. 7'!J992</f>
        <v>0</v>
      </c>
      <c r="J1073" s="176">
        <f>'Прил. 7'!K992</f>
        <v>0</v>
      </c>
    </row>
    <row r="1074" spans="2:10" ht="14.25" customHeight="1">
      <c r="B1074" s="206" t="s">
        <v>729</v>
      </c>
      <c r="C1074" s="198" t="s">
        <v>369</v>
      </c>
      <c r="D1074" s="198" t="s">
        <v>371</v>
      </c>
      <c r="E1074" s="203" t="s">
        <v>730</v>
      </c>
      <c r="F1074" s="198"/>
      <c r="G1074" s="198"/>
      <c r="H1074" s="199">
        <f>H1075</f>
        <v>0</v>
      </c>
      <c r="I1074" s="199">
        <f>I1075</f>
        <v>0</v>
      </c>
      <c r="J1074" s="199">
        <f>J1075</f>
        <v>12483</v>
      </c>
    </row>
    <row r="1075" spans="2:10" ht="12.75" customHeight="1">
      <c r="B1075" s="205" t="s">
        <v>403</v>
      </c>
      <c r="C1075" s="198" t="s">
        <v>369</v>
      </c>
      <c r="D1075" s="198" t="s">
        <v>371</v>
      </c>
      <c r="E1075" s="203" t="s">
        <v>730</v>
      </c>
      <c r="F1075" s="198" t="s">
        <v>404</v>
      </c>
      <c r="G1075" s="198"/>
      <c r="H1075" s="199">
        <f>H1076</f>
        <v>0</v>
      </c>
      <c r="I1075" s="199">
        <f>I1076</f>
        <v>0</v>
      </c>
      <c r="J1075" s="199">
        <f>J1076</f>
        <v>12483</v>
      </c>
    </row>
    <row r="1076" spans="2:10" ht="12.75" customHeight="1">
      <c r="B1076" s="205" t="s">
        <v>405</v>
      </c>
      <c r="C1076" s="198" t="s">
        <v>369</v>
      </c>
      <c r="D1076" s="198" t="s">
        <v>371</v>
      </c>
      <c r="E1076" s="203" t="s">
        <v>730</v>
      </c>
      <c r="F1076" s="198" t="s">
        <v>406</v>
      </c>
      <c r="G1076" s="198"/>
      <c r="H1076" s="199">
        <f>H1077</f>
        <v>0</v>
      </c>
      <c r="I1076" s="199">
        <f>I1077</f>
        <v>0</v>
      </c>
      <c r="J1076" s="199">
        <f>J1077</f>
        <v>12483</v>
      </c>
    </row>
    <row r="1077" spans="2:10" ht="12.75" customHeight="1">
      <c r="B1077" s="200" t="s">
        <v>388</v>
      </c>
      <c r="C1077" s="198" t="s">
        <v>369</v>
      </c>
      <c r="D1077" s="198" t="s">
        <v>371</v>
      </c>
      <c r="E1077" s="203" t="s">
        <v>730</v>
      </c>
      <c r="F1077" s="198" t="s">
        <v>406</v>
      </c>
      <c r="G1077" s="198" t="s">
        <v>449</v>
      </c>
      <c r="H1077" s="199"/>
      <c r="I1077" s="199"/>
      <c r="J1077" s="199">
        <f>'Прил. 7'!K996</f>
        <v>12483</v>
      </c>
    </row>
    <row r="1078" spans="2:10" ht="15" customHeight="1">
      <c r="B1078" s="273" t="s">
        <v>372</v>
      </c>
      <c r="C1078" s="132">
        <v>1300</v>
      </c>
      <c r="D1078" s="130"/>
      <c r="E1078" s="193"/>
      <c r="F1078" s="193"/>
      <c r="G1078" s="193"/>
      <c r="H1078" s="175">
        <f>H1080</f>
        <v>240</v>
      </c>
      <c r="I1078" s="175">
        <f>I1080</f>
        <v>0</v>
      </c>
      <c r="J1078" s="175">
        <f>J1080</f>
        <v>0</v>
      </c>
    </row>
    <row r="1079" spans="2:10" ht="15" customHeight="1">
      <c r="B1079" s="177" t="s">
        <v>387</v>
      </c>
      <c r="C1079" s="130"/>
      <c r="D1079" s="130"/>
      <c r="E1079" s="135"/>
      <c r="F1079" s="135"/>
      <c r="G1079" s="135" t="s">
        <v>411</v>
      </c>
      <c r="H1079" s="175">
        <f>H1084</f>
        <v>240</v>
      </c>
      <c r="I1079" s="175">
        <f>I1084</f>
        <v>0</v>
      </c>
      <c r="J1079" s="175">
        <f>J1084</f>
        <v>0</v>
      </c>
    </row>
    <row r="1080" spans="2:10" ht="15" customHeight="1">
      <c r="B1080" s="190" t="s">
        <v>391</v>
      </c>
      <c r="C1080" s="130">
        <v>1300</v>
      </c>
      <c r="D1080" s="130">
        <v>1301</v>
      </c>
      <c r="E1080" s="137" t="s">
        <v>392</v>
      </c>
      <c r="F1080" s="193"/>
      <c r="G1080" s="193"/>
      <c r="H1080" s="176">
        <f>H1081</f>
        <v>240</v>
      </c>
      <c r="I1080" s="176">
        <f>I1081</f>
        <v>0</v>
      </c>
      <c r="J1080" s="176">
        <f>J1081</f>
        <v>0</v>
      </c>
    </row>
    <row r="1081" spans="2:10" ht="15" customHeight="1">
      <c r="B1081" s="191" t="s">
        <v>731</v>
      </c>
      <c r="C1081" s="130">
        <v>1300</v>
      </c>
      <c r="D1081" s="130">
        <v>1301</v>
      </c>
      <c r="E1081" s="130" t="s">
        <v>732</v>
      </c>
      <c r="F1081" s="193"/>
      <c r="G1081" s="193"/>
      <c r="H1081" s="176">
        <f>H1082</f>
        <v>240</v>
      </c>
      <c r="I1081" s="176">
        <f>I1082</f>
        <v>0</v>
      </c>
      <c r="J1081" s="176">
        <f>J1082</f>
        <v>0</v>
      </c>
    </row>
    <row r="1082" spans="2:10" ht="15" customHeight="1">
      <c r="B1082" s="191" t="s">
        <v>733</v>
      </c>
      <c r="C1082" s="130">
        <v>1300</v>
      </c>
      <c r="D1082" s="130">
        <v>1301</v>
      </c>
      <c r="E1082" s="130" t="s">
        <v>732</v>
      </c>
      <c r="F1082" s="130">
        <v>700</v>
      </c>
      <c r="G1082" s="193"/>
      <c r="H1082" s="176">
        <f>H1083</f>
        <v>240</v>
      </c>
      <c r="I1082" s="176">
        <f>I1083</f>
        <v>0</v>
      </c>
      <c r="J1082" s="176">
        <f>J1083</f>
        <v>0</v>
      </c>
    </row>
    <row r="1083" spans="2:10" ht="15" customHeight="1">
      <c r="B1083" s="191" t="s">
        <v>734</v>
      </c>
      <c r="C1083" s="130">
        <v>1300</v>
      </c>
      <c r="D1083" s="130">
        <v>1301</v>
      </c>
      <c r="E1083" s="130" t="s">
        <v>732</v>
      </c>
      <c r="F1083" s="130">
        <v>730</v>
      </c>
      <c r="G1083" s="193"/>
      <c r="H1083" s="176">
        <f>H1084</f>
        <v>240</v>
      </c>
      <c r="I1083" s="176">
        <f>I1084</f>
        <v>0</v>
      </c>
      <c r="J1083" s="176">
        <f>J1084</f>
        <v>0</v>
      </c>
    </row>
    <row r="1084" spans="2:10" ht="14.25" customHeight="1">
      <c r="B1084" s="191" t="s">
        <v>387</v>
      </c>
      <c r="C1084" s="130">
        <v>1300</v>
      </c>
      <c r="D1084" s="130">
        <v>1301</v>
      </c>
      <c r="E1084" s="130" t="s">
        <v>732</v>
      </c>
      <c r="F1084" s="130">
        <v>730</v>
      </c>
      <c r="G1084" s="130">
        <v>2</v>
      </c>
      <c r="H1084" s="176">
        <f>'Прил. 7'!I580</f>
        <v>240</v>
      </c>
      <c r="I1084" s="176">
        <f>'Прил. 7'!J580</f>
        <v>0</v>
      </c>
      <c r="J1084" s="176">
        <f>'Прил. 7'!K580</f>
        <v>0</v>
      </c>
    </row>
    <row r="1085" spans="2:10" ht="27.75" customHeight="1">
      <c r="B1085" s="256" t="s">
        <v>374</v>
      </c>
      <c r="C1085" s="135" t="s">
        <v>375</v>
      </c>
      <c r="D1085" s="135"/>
      <c r="E1085" s="135"/>
      <c r="F1085" s="135"/>
      <c r="G1085" s="135"/>
      <c r="H1085" s="175">
        <f>H1088+H1094</f>
        <v>5979.3</v>
      </c>
      <c r="I1085" s="175">
        <f>I1088+I1094</f>
        <v>3979.3</v>
      </c>
      <c r="J1085" s="175">
        <f>J1088+J1094</f>
        <v>3979.3</v>
      </c>
    </row>
    <row r="1086" spans="2:10" ht="12.75" customHeight="1">
      <c r="B1086" s="177" t="s">
        <v>387</v>
      </c>
      <c r="C1086" s="135"/>
      <c r="D1086" s="135"/>
      <c r="E1086" s="135"/>
      <c r="F1086" s="135"/>
      <c r="G1086" s="135" t="s">
        <v>411</v>
      </c>
      <c r="H1086" s="175">
        <f>H1099</f>
        <v>2000</v>
      </c>
      <c r="I1086" s="175">
        <f>I1099</f>
        <v>0</v>
      </c>
      <c r="J1086" s="175">
        <f>J1099</f>
        <v>0</v>
      </c>
    </row>
    <row r="1087" spans="2:10" ht="12.75" customHeight="1">
      <c r="B1087" s="177" t="s">
        <v>388</v>
      </c>
      <c r="C1087" s="135"/>
      <c r="D1087" s="135"/>
      <c r="E1087" s="135"/>
      <c r="F1087" s="135"/>
      <c r="G1087" s="135" t="s">
        <v>449</v>
      </c>
      <c r="H1087" s="175">
        <f>H1093</f>
        <v>3979.3</v>
      </c>
      <c r="I1087" s="175">
        <f>I1093</f>
        <v>3979.3</v>
      </c>
      <c r="J1087" s="175">
        <f>J1093</f>
        <v>3979.3</v>
      </c>
    </row>
    <row r="1088" spans="2:10" ht="27.75" customHeight="1">
      <c r="B1088" s="180" t="s">
        <v>376</v>
      </c>
      <c r="C1088" s="137" t="s">
        <v>375</v>
      </c>
      <c r="D1088" s="137" t="s">
        <v>377</v>
      </c>
      <c r="E1088" s="137"/>
      <c r="F1088" s="137"/>
      <c r="G1088" s="137"/>
      <c r="H1088" s="176">
        <f>H1089</f>
        <v>3979.3</v>
      </c>
      <c r="I1088" s="176">
        <f>I1089</f>
        <v>3979.3</v>
      </c>
      <c r="J1088" s="176">
        <f>J1089</f>
        <v>3979.3</v>
      </c>
    </row>
    <row r="1089" spans="2:10" ht="12.75" customHeight="1">
      <c r="B1089" s="190" t="s">
        <v>391</v>
      </c>
      <c r="C1089" s="137" t="s">
        <v>375</v>
      </c>
      <c r="D1089" s="137" t="s">
        <v>377</v>
      </c>
      <c r="E1089" s="137" t="s">
        <v>392</v>
      </c>
      <c r="F1089" s="137"/>
      <c r="G1089" s="137"/>
      <c r="H1089" s="176">
        <f>H1090</f>
        <v>3979.3</v>
      </c>
      <c r="I1089" s="176">
        <f>I1090</f>
        <v>3979.3</v>
      </c>
      <c r="J1089" s="176">
        <f>J1090</f>
        <v>3979.3</v>
      </c>
    </row>
    <row r="1090" spans="2:10" ht="27.75" customHeight="1">
      <c r="B1090" s="182" t="s">
        <v>735</v>
      </c>
      <c r="C1090" s="137" t="s">
        <v>375</v>
      </c>
      <c r="D1090" s="137" t="s">
        <v>377</v>
      </c>
      <c r="E1090" s="183" t="s">
        <v>736</v>
      </c>
      <c r="F1090" s="137"/>
      <c r="G1090" s="137"/>
      <c r="H1090" s="176">
        <f>H1091</f>
        <v>3979.3</v>
      </c>
      <c r="I1090" s="176">
        <f>I1091</f>
        <v>3979.3</v>
      </c>
      <c r="J1090" s="176">
        <f>J1091</f>
        <v>3979.3</v>
      </c>
    </row>
    <row r="1091" spans="2:10" ht="12.75" customHeight="1">
      <c r="B1091" s="180" t="s">
        <v>475</v>
      </c>
      <c r="C1091" s="137" t="s">
        <v>375</v>
      </c>
      <c r="D1091" s="137" t="s">
        <v>377</v>
      </c>
      <c r="E1091" s="183" t="s">
        <v>736</v>
      </c>
      <c r="F1091" s="137" t="s">
        <v>476</v>
      </c>
      <c r="G1091" s="137"/>
      <c r="H1091" s="176">
        <f>H1092</f>
        <v>3979.3</v>
      </c>
      <c r="I1091" s="176">
        <f>I1092</f>
        <v>3979.3</v>
      </c>
      <c r="J1091" s="176">
        <f>J1092</f>
        <v>3979.3</v>
      </c>
    </row>
    <row r="1092" spans="2:10" ht="12.75" customHeight="1">
      <c r="B1092" s="180" t="s">
        <v>737</v>
      </c>
      <c r="C1092" s="137" t="s">
        <v>375</v>
      </c>
      <c r="D1092" s="137" t="s">
        <v>377</v>
      </c>
      <c r="E1092" s="183" t="s">
        <v>736</v>
      </c>
      <c r="F1092" s="137" t="s">
        <v>738</v>
      </c>
      <c r="G1092" s="137"/>
      <c r="H1092" s="176">
        <f>H1093</f>
        <v>3979.3</v>
      </c>
      <c r="I1092" s="176">
        <f>I1093</f>
        <v>3979.3</v>
      </c>
      <c r="J1092" s="176">
        <f>J1093</f>
        <v>3979.3</v>
      </c>
    </row>
    <row r="1093" spans="2:10" ht="14.25" customHeight="1">
      <c r="B1093" s="180" t="s">
        <v>388</v>
      </c>
      <c r="C1093" s="137" t="s">
        <v>375</v>
      </c>
      <c r="D1093" s="137" t="s">
        <v>377</v>
      </c>
      <c r="E1093" s="183" t="s">
        <v>736</v>
      </c>
      <c r="F1093" s="137" t="s">
        <v>738</v>
      </c>
      <c r="G1093" s="137">
        <v>3</v>
      </c>
      <c r="H1093" s="176">
        <f>'Прил. 7'!I587</f>
        <v>3979.3</v>
      </c>
      <c r="I1093" s="176">
        <f>'Прил. 7'!J587</f>
        <v>3979.3</v>
      </c>
      <c r="J1093" s="176">
        <f>'Прил. 7'!K587</f>
        <v>3979.3</v>
      </c>
    </row>
    <row r="1094" spans="2:10" ht="12.75" customHeight="1">
      <c r="B1094" s="187" t="s">
        <v>378</v>
      </c>
      <c r="C1094" s="137" t="s">
        <v>375</v>
      </c>
      <c r="D1094" s="137" t="s">
        <v>379</v>
      </c>
      <c r="E1094" s="137"/>
      <c r="F1094" s="137"/>
      <c r="G1094" s="137"/>
      <c r="H1094" s="176">
        <f>H1095</f>
        <v>2000</v>
      </c>
      <c r="I1094" s="176">
        <f>I1095</f>
        <v>0</v>
      </c>
      <c r="J1094" s="176">
        <f>J1095</f>
        <v>0</v>
      </c>
    </row>
    <row r="1095" spans="2:10" ht="12.75" customHeight="1">
      <c r="B1095" s="190" t="s">
        <v>391</v>
      </c>
      <c r="C1095" s="137" t="s">
        <v>375</v>
      </c>
      <c r="D1095" s="137" t="s">
        <v>379</v>
      </c>
      <c r="E1095" s="137" t="s">
        <v>392</v>
      </c>
      <c r="F1095" s="137"/>
      <c r="G1095" s="137"/>
      <c r="H1095" s="176">
        <f>H1096</f>
        <v>2000</v>
      </c>
      <c r="I1095" s="176">
        <f>I1096</f>
        <v>0</v>
      </c>
      <c r="J1095" s="176">
        <f>J1096</f>
        <v>0</v>
      </c>
    </row>
    <row r="1096" spans="2:10" ht="27.75" customHeight="1">
      <c r="B1096" s="180" t="s">
        <v>739</v>
      </c>
      <c r="C1096" s="137" t="s">
        <v>375</v>
      </c>
      <c r="D1096" s="137" t="s">
        <v>379</v>
      </c>
      <c r="E1096" s="183" t="s">
        <v>740</v>
      </c>
      <c r="F1096" s="137"/>
      <c r="G1096" s="137"/>
      <c r="H1096" s="176">
        <f>H1097</f>
        <v>2000</v>
      </c>
      <c r="I1096" s="176">
        <f>I1097</f>
        <v>0</v>
      </c>
      <c r="J1096" s="176">
        <f>J1097</f>
        <v>0</v>
      </c>
    </row>
    <row r="1097" spans="2:10" ht="12.75" customHeight="1">
      <c r="B1097" s="180" t="s">
        <v>475</v>
      </c>
      <c r="C1097" s="137" t="s">
        <v>375</v>
      </c>
      <c r="D1097" s="137" t="s">
        <v>379</v>
      </c>
      <c r="E1097" s="183" t="s">
        <v>740</v>
      </c>
      <c r="F1097" s="137" t="s">
        <v>476</v>
      </c>
      <c r="G1097" s="137"/>
      <c r="H1097" s="176">
        <f>H1098</f>
        <v>2000</v>
      </c>
      <c r="I1097" s="176">
        <f>I1098</f>
        <v>0</v>
      </c>
      <c r="J1097" s="176">
        <f>J1098</f>
        <v>0</v>
      </c>
    </row>
    <row r="1098" spans="2:10" ht="12.75" customHeight="1">
      <c r="B1098" s="180" t="s">
        <v>737</v>
      </c>
      <c r="C1098" s="137" t="s">
        <v>375</v>
      </c>
      <c r="D1098" s="137" t="s">
        <v>379</v>
      </c>
      <c r="E1098" s="183" t="s">
        <v>740</v>
      </c>
      <c r="F1098" s="137" t="s">
        <v>738</v>
      </c>
      <c r="G1098" s="137"/>
      <c r="H1098" s="176">
        <f>H1099</f>
        <v>2000</v>
      </c>
      <c r="I1098" s="176">
        <f>I1099</f>
        <v>0</v>
      </c>
      <c r="J1098" s="176">
        <f>J1099</f>
        <v>0</v>
      </c>
    </row>
    <row r="1099" spans="2:10" ht="14.25" customHeight="1">
      <c r="B1099" s="180" t="s">
        <v>387</v>
      </c>
      <c r="C1099" s="137" t="s">
        <v>375</v>
      </c>
      <c r="D1099" s="137" t="s">
        <v>379</v>
      </c>
      <c r="E1099" s="183" t="s">
        <v>740</v>
      </c>
      <c r="F1099" s="137" t="s">
        <v>738</v>
      </c>
      <c r="G1099" s="137">
        <v>2</v>
      </c>
      <c r="H1099" s="176">
        <f>'Прил. 7'!I593</f>
        <v>2000</v>
      </c>
      <c r="I1099" s="176">
        <f>'Прил. 7'!J593</f>
        <v>0</v>
      </c>
      <c r="J1099" s="176">
        <f>'Прил. 7'!K593</f>
        <v>0</v>
      </c>
    </row>
    <row r="1100" spans="2:10" ht="12.75" customHeight="1">
      <c r="B1100" s="310" t="s">
        <v>380</v>
      </c>
      <c r="C1100" s="152">
        <v>9900</v>
      </c>
      <c r="D1100" s="152"/>
      <c r="E1100" s="152"/>
      <c r="F1100" s="152"/>
      <c r="G1100" s="76"/>
      <c r="H1100" s="76">
        <f aca="true" t="shared" si="12" ref="H1100:H1106">H1101</f>
        <v>0</v>
      </c>
      <c r="I1100" s="311">
        <f aca="true" t="shared" si="13" ref="I1100:I1106">I1101</f>
        <v>3041.7</v>
      </c>
      <c r="J1100" s="311">
        <f aca="true" t="shared" si="14" ref="J1100:J1106">J1101</f>
        <v>5884.3</v>
      </c>
    </row>
    <row r="1101" spans="2:10" ht="12.75" customHeight="1">
      <c r="B1101" s="312" t="s">
        <v>387</v>
      </c>
      <c r="C1101" s="152"/>
      <c r="D1101" s="152"/>
      <c r="E1101" s="152"/>
      <c r="F1101" s="152"/>
      <c r="G1101" s="313">
        <v>2</v>
      </c>
      <c r="H1101" s="313">
        <f t="shared" si="12"/>
        <v>0</v>
      </c>
      <c r="I1101" s="314">
        <f t="shared" si="13"/>
        <v>3041.7</v>
      </c>
      <c r="J1101" s="314">
        <f t="shared" si="14"/>
        <v>5884.3</v>
      </c>
    </row>
    <row r="1102" spans="2:10" ht="12.75" customHeight="1">
      <c r="B1102" s="315" t="s">
        <v>380</v>
      </c>
      <c r="C1102" s="153">
        <v>9900</v>
      </c>
      <c r="D1102" s="153">
        <v>9999</v>
      </c>
      <c r="E1102" s="153"/>
      <c r="F1102" s="153"/>
      <c r="G1102" s="313"/>
      <c r="H1102" s="313">
        <f t="shared" si="12"/>
        <v>0</v>
      </c>
      <c r="I1102" s="314">
        <f t="shared" si="13"/>
        <v>3041.7</v>
      </c>
      <c r="J1102" s="314">
        <f t="shared" si="14"/>
        <v>5884.3</v>
      </c>
    </row>
    <row r="1103" spans="2:10" ht="12.75" customHeight="1">
      <c r="B1103" s="316" t="s">
        <v>391</v>
      </c>
      <c r="C1103" s="153">
        <v>9900</v>
      </c>
      <c r="D1103" s="153">
        <v>9999</v>
      </c>
      <c r="E1103" s="137" t="s">
        <v>392</v>
      </c>
      <c r="F1103" s="153"/>
      <c r="G1103" s="313"/>
      <c r="H1103" s="313">
        <f t="shared" si="12"/>
        <v>0</v>
      </c>
      <c r="I1103" s="314">
        <f t="shared" si="13"/>
        <v>3041.7</v>
      </c>
      <c r="J1103" s="314">
        <f t="shared" si="14"/>
        <v>5884.3</v>
      </c>
    </row>
    <row r="1104" spans="2:10" ht="12.75" customHeight="1">
      <c r="B1104" s="315" t="s">
        <v>741</v>
      </c>
      <c r="C1104" s="153">
        <v>9900</v>
      </c>
      <c r="D1104" s="153">
        <v>9999</v>
      </c>
      <c r="E1104" s="137" t="s">
        <v>742</v>
      </c>
      <c r="F1104" s="153"/>
      <c r="G1104" s="313"/>
      <c r="H1104" s="313">
        <f t="shared" si="12"/>
        <v>0</v>
      </c>
      <c r="I1104" s="314">
        <f t="shared" si="13"/>
        <v>3041.7</v>
      </c>
      <c r="J1104" s="314">
        <f t="shared" si="14"/>
        <v>5884.3</v>
      </c>
    </row>
    <row r="1105" spans="2:10" ht="12.75" customHeight="1">
      <c r="B1105" s="316" t="s">
        <v>407</v>
      </c>
      <c r="C1105" s="153">
        <v>9900</v>
      </c>
      <c r="D1105" s="153">
        <v>9999</v>
      </c>
      <c r="E1105" s="137" t="s">
        <v>742</v>
      </c>
      <c r="F1105" s="153">
        <v>800</v>
      </c>
      <c r="G1105" s="313"/>
      <c r="H1105" s="313">
        <f t="shared" si="12"/>
        <v>0</v>
      </c>
      <c r="I1105" s="314">
        <f t="shared" si="13"/>
        <v>3041.7</v>
      </c>
      <c r="J1105" s="314">
        <f t="shared" si="14"/>
        <v>5884.3</v>
      </c>
    </row>
    <row r="1106" spans="2:10" ht="12.75" customHeight="1">
      <c r="B1106" s="316" t="s">
        <v>424</v>
      </c>
      <c r="C1106" s="153">
        <v>9900</v>
      </c>
      <c r="D1106" s="153">
        <v>9999</v>
      </c>
      <c r="E1106" s="137" t="s">
        <v>742</v>
      </c>
      <c r="F1106" s="153">
        <v>870</v>
      </c>
      <c r="G1106" s="313"/>
      <c r="H1106" s="313">
        <f t="shared" si="12"/>
        <v>0</v>
      </c>
      <c r="I1106" s="314">
        <f t="shared" si="13"/>
        <v>3041.7</v>
      </c>
      <c r="J1106" s="314">
        <f t="shared" si="14"/>
        <v>5884.3</v>
      </c>
    </row>
    <row r="1107" spans="2:10" ht="12.75" customHeight="1">
      <c r="B1107" s="186" t="s">
        <v>387</v>
      </c>
      <c r="C1107" s="153">
        <v>9900</v>
      </c>
      <c r="D1107" s="153">
        <v>9999</v>
      </c>
      <c r="E1107" s="137" t="s">
        <v>742</v>
      </c>
      <c r="F1107" s="153">
        <v>870</v>
      </c>
      <c r="G1107" s="313">
        <v>2</v>
      </c>
      <c r="H1107" s="313">
        <f>'Прил. 7'!I601</f>
        <v>0</v>
      </c>
      <c r="I1107" s="314">
        <f>'Прил. 7'!J601</f>
        <v>3041.7</v>
      </c>
      <c r="J1107" s="314">
        <f>'Прил. 7'!K601</f>
        <v>5884.3</v>
      </c>
    </row>
    <row r="1108" ht="12.75" customHeight="1">
      <c r="E1108" s="317"/>
    </row>
  </sheetData>
  <sheetProtection selectLockedCells="1" selectUnlockedCells="1"/>
  <mergeCells count="9">
    <mergeCell ref="B8:J8"/>
    <mergeCell ref="B9:J9"/>
    <mergeCell ref="B11:J11"/>
    <mergeCell ref="B1:J1"/>
    <mergeCell ref="B2:J2"/>
    <mergeCell ref="B3:J3"/>
    <mergeCell ref="B4:J4"/>
    <mergeCell ref="G6:J6"/>
    <mergeCell ref="C7:J7"/>
  </mergeCells>
  <printOptions/>
  <pageMargins left="0.5513888888888889" right="0.19652777777777777" top="0.5513888888888889" bottom="0.27569444444444446" header="0.5118110236220472" footer="0.5118110236220472"/>
  <pageSetup fitToHeight="7" fitToWidth="1" horizontalDpi="300" verticalDpi="300" orientation="portrait" paperSize="9" scale="55" r:id="rId1"/>
  <rowBreaks count="1" manualBreakCount="1">
    <brk id="2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V1098"/>
  <sheetViews>
    <sheetView zoomScale="85" zoomScaleNormal="85" zoomScalePageLayoutView="0" workbookViewId="0" topLeftCell="B1015">
      <selection activeCell="N1012" sqref="N1012"/>
    </sheetView>
  </sheetViews>
  <sheetFormatPr defaultColWidth="6.75390625" defaultRowHeight="12.75"/>
  <cols>
    <col min="1" max="1" width="6.75390625" style="318" customWidth="1"/>
    <col min="2" max="2" width="107.375" style="319" customWidth="1"/>
    <col min="3" max="3" width="5.375" style="320" customWidth="1"/>
    <col min="4" max="4" width="9.75390625" style="321" customWidth="1"/>
    <col min="5" max="5" width="6.375" style="321" customWidth="1"/>
    <col min="6" max="6" width="18.75390625" style="321" customWidth="1"/>
    <col min="7" max="7" width="4.75390625" style="321" customWidth="1"/>
    <col min="8" max="8" width="2.375" style="321" customWidth="1"/>
    <col min="9" max="9" width="10.75390625" style="322" customWidth="1"/>
    <col min="10" max="10" width="10.375" style="322" customWidth="1"/>
    <col min="11" max="11" width="11.375" style="322" customWidth="1"/>
    <col min="12" max="12" width="11.625" style="323" customWidth="1"/>
    <col min="13" max="13" width="8.75390625" style="323" customWidth="1"/>
    <col min="14" max="14" width="10.00390625" style="323" customWidth="1"/>
    <col min="15" max="15" width="8.75390625" style="323" customWidth="1"/>
    <col min="16" max="16" width="8.375" style="324" customWidth="1"/>
    <col min="17" max="17" width="9.75390625" style="324" customWidth="1"/>
    <col min="18" max="18" width="6.75390625" style="324" customWidth="1"/>
    <col min="19" max="19" width="11.75390625" style="324" customWidth="1"/>
    <col min="20" max="31" width="6.75390625" style="324" customWidth="1"/>
    <col min="32" max="66" width="6.75390625" style="325" customWidth="1"/>
    <col min="67" max="16384" width="6.75390625" style="326" customWidth="1"/>
  </cols>
  <sheetData>
    <row r="1" spans="2:11" ht="12.75" customHeight="1">
      <c r="B1" s="525" t="s">
        <v>743</v>
      </c>
      <c r="C1" s="525"/>
      <c r="D1" s="525"/>
      <c r="E1" s="525"/>
      <c r="F1" s="525"/>
      <c r="G1" s="525"/>
      <c r="H1" s="525"/>
      <c r="I1" s="525"/>
      <c r="J1" s="525"/>
      <c r="K1" s="525"/>
    </row>
    <row r="2" spans="2:11" ht="12.75" customHeight="1">
      <c r="B2" s="523" t="s">
        <v>1</v>
      </c>
      <c r="C2" s="523"/>
      <c r="D2" s="523"/>
      <c r="E2" s="523"/>
      <c r="F2" s="523"/>
      <c r="G2" s="523"/>
      <c r="H2" s="523"/>
      <c r="I2" s="523"/>
      <c r="J2" s="523"/>
      <c r="K2" s="523"/>
    </row>
    <row r="3" spans="2:11" ht="12.75" customHeight="1">
      <c r="B3" s="523" t="s">
        <v>2</v>
      </c>
      <c r="C3" s="523"/>
      <c r="D3" s="523"/>
      <c r="E3" s="523"/>
      <c r="F3" s="523"/>
      <c r="G3" s="523"/>
      <c r="H3" s="523"/>
      <c r="I3" s="523"/>
      <c r="J3" s="523"/>
      <c r="K3" s="523"/>
    </row>
    <row r="4" spans="2:11" ht="12.75" customHeight="1">
      <c r="B4" s="524" t="s">
        <v>3</v>
      </c>
      <c r="C4" s="524"/>
      <c r="D4" s="524"/>
      <c r="E4" s="524"/>
      <c r="F4" s="524"/>
      <c r="G4" s="524"/>
      <c r="H4" s="524"/>
      <c r="I4" s="524"/>
      <c r="J4" s="524"/>
      <c r="K4" s="524"/>
    </row>
    <row r="5" spans="2:11" ht="12.75" customHeight="1">
      <c r="B5" s="327"/>
      <c r="C5" s="328"/>
      <c r="D5" s="329"/>
      <c r="E5" s="329"/>
      <c r="F5" s="329"/>
      <c r="G5" s="330"/>
      <c r="H5" s="330"/>
      <c r="I5" s="330"/>
      <c r="J5" s="330"/>
      <c r="K5" s="330"/>
    </row>
    <row r="6" spans="2:11" ht="12.75" customHeight="1">
      <c r="B6" s="327"/>
      <c r="C6" s="328"/>
      <c r="D6" s="329"/>
      <c r="E6" s="329"/>
      <c r="F6" s="329"/>
      <c r="G6" s="550" t="s">
        <v>744</v>
      </c>
      <c r="H6" s="550"/>
      <c r="I6" s="550"/>
      <c r="J6" s="550"/>
      <c r="K6" s="550"/>
    </row>
    <row r="7" spans="2:11" ht="12.75" customHeight="1">
      <c r="B7" s="551" t="s">
        <v>50</v>
      </c>
      <c r="C7" s="551"/>
      <c r="D7" s="551"/>
      <c r="E7" s="551"/>
      <c r="F7" s="551"/>
      <c r="G7" s="551"/>
      <c r="H7" s="551"/>
      <c r="I7" s="551"/>
      <c r="J7" s="551"/>
      <c r="K7" s="551"/>
    </row>
    <row r="8" spans="2:11" ht="12.75" customHeight="1">
      <c r="B8" s="551" t="s">
        <v>5</v>
      </c>
      <c r="C8" s="551"/>
      <c r="D8" s="551"/>
      <c r="E8" s="551"/>
      <c r="F8" s="551"/>
      <c r="G8" s="551"/>
      <c r="H8" s="551"/>
      <c r="I8" s="551"/>
      <c r="J8" s="551"/>
      <c r="K8" s="551"/>
    </row>
    <row r="9" spans="2:11" ht="12.75" customHeight="1">
      <c r="B9" s="524" t="s">
        <v>6</v>
      </c>
      <c r="C9" s="524"/>
      <c r="D9" s="524"/>
      <c r="E9" s="524"/>
      <c r="F9" s="524"/>
      <c r="G9" s="524"/>
      <c r="H9" s="524"/>
      <c r="I9" s="524"/>
      <c r="J9" s="524"/>
      <c r="K9" s="524"/>
    </row>
    <row r="10" spans="2:9" ht="12.75" customHeight="1">
      <c r="B10" s="331"/>
      <c r="C10" s="332"/>
      <c r="D10" s="333"/>
      <c r="E10" s="333"/>
      <c r="F10" s="333"/>
      <c r="G10" s="333"/>
      <c r="H10" s="333"/>
      <c r="I10" s="334"/>
    </row>
    <row r="11" spans="2:9" ht="12.75" customHeight="1">
      <c r="B11" s="552" t="s">
        <v>745</v>
      </c>
      <c r="C11" s="552"/>
      <c r="D11" s="552"/>
      <c r="E11" s="552"/>
      <c r="F11" s="552"/>
      <c r="G11" s="552"/>
      <c r="H11" s="552"/>
      <c r="I11" s="552"/>
    </row>
    <row r="12" spans="2:11" ht="12.75" customHeight="1">
      <c r="B12" s="318"/>
      <c r="C12" s="318"/>
      <c r="K12" s="335" t="s">
        <v>293</v>
      </c>
    </row>
    <row r="13" spans="2:11" ht="36" customHeight="1">
      <c r="B13" s="336" t="s">
        <v>294</v>
      </c>
      <c r="C13" s="201" t="s">
        <v>746</v>
      </c>
      <c r="D13" s="240" t="s">
        <v>295</v>
      </c>
      <c r="E13" s="240" t="s">
        <v>296</v>
      </c>
      <c r="F13" s="240" t="s">
        <v>383</v>
      </c>
      <c r="G13" s="240" t="s">
        <v>384</v>
      </c>
      <c r="H13" s="337" t="s">
        <v>385</v>
      </c>
      <c r="I13" s="338" t="s">
        <v>12</v>
      </c>
      <c r="J13" s="339" t="s">
        <v>13</v>
      </c>
      <c r="K13" s="339" t="s">
        <v>14</v>
      </c>
    </row>
    <row r="14" spans="2:12" ht="14.25" customHeight="1">
      <c r="B14" s="340" t="s">
        <v>297</v>
      </c>
      <c r="C14" s="341"/>
      <c r="D14" s="342"/>
      <c r="E14" s="342"/>
      <c r="F14" s="342"/>
      <c r="G14" s="342"/>
      <c r="H14" s="342"/>
      <c r="I14" s="343">
        <f>I20+I86+I467+I602+I646+I749+I997+I630</f>
        <v>321788.00000000006</v>
      </c>
      <c r="J14" s="343">
        <f>J20+J86+J467+J602+J646+J749+J997+J630</f>
        <v>253720.80000000002</v>
      </c>
      <c r="K14" s="343">
        <f>K20+K86+K467+K602+K646+K749+K997+K630</f>
        <v>253406.1</v>
      </c>
      <c r="L14" s="344"/>
    </row>
    <row r="15" spans="2:11" ht="12.75" customHeight="1" hidden="1">
      <c r="B15" s="340" t="s">
        <v>747</v>
      </c>
      <c r="C15" s="341"/>
      <c r="D15" s="342"/>
      <c r="E15" s="342"/>
      <c r="F15" s="342"/>
      <c r="G15" s="342"/>
      <c r="H15" s="342">
        <v>1</v>
      </c>
      <c r="I15" s="343">
        <f>I87+I468+I603+I647+I750+I999</f>
        <v>0</v>
      </c>
      <c r="J15" s="343">
        <f>J87+J468+J603+J647+J750+J999</f>
        <v>0</v>
      </c>
      <c r="K15" s="343">
        <f>K87+K468+K603+K647+K750+K999</f>
        <v>0</v>
      </c>
    </row>
    <row r="16" spans="2:11" ht="12.75" customHeight="1">
      <c r="B16" s="340" t="s">
        <v>387</v>
      </c>
      <c r="C16" s="341"/>
      <c r="D16" s="342"/>
      <c r="E16" s="342"/>
      <c r="F16" s="342"/>
      <c r="G16" s="342"/>
      <c r="H16" s="342">
        <v>2</v>
      </c>
      <c r="I16" s="343">
        <f>I21+I88+I469+I604+I648+I751+I1000+I632</f>
        <v>153382.1</v>
      </c>
      <c r="J16" s="343">
        <f>J21+J88+J469+J604+J648+J751+J1000+J632</f>
        <v>125500</v>
      </c>
      <c r="K16" s="343">
        <f>K21+K88+K469+K604+K648+K751+K1000+K632</f>
        <v>121495.50000000001</v>
      </c>
    </row>
    <row r="17" spans="2:11" ht="12.75" customHeight="1">
      <c r="B17" s="340" t="s">
        <v>388</v>
      </c>
      <c r="C17" s="341"/>
      <c r="D17" s="342"/>
      <c r="E17" s="342"/>
      <c r="F17" s="342"/>
      <c r="G17" s="342"/>
      <c r="H17" s="342">
        <v>3</v>
      </c>
      <c r="I17" s="343">
        <f>I22+I89+I470+I605+I649+I752+I1001</f>
        <v>155193.7</v>
      </c>
      <c r="J17" s="343">
        <f>J22+J89+J470+J605+J649+J752+J1001</f>
        <v>114188.49999999999</v>
      </c>
      <c r="K17" s="343">
        <f>K22+K89+K470+K605+K649+K752+K1001</f>
        <v>120024.69999999998</v>
      </c>
    </row>
    <row r="18" spans="2:11" ht="12.75" customHeight="1">
      <c r="B18" s="340" t="s">
        <v>389</v>
      </c>
      <c r="C18" s="341"/>
      <c r="D18" s="342"/>
      <c r="E18" s="342"/>
      <c r="F18" s="342"/>
      <c r="G18" s="342"/>
      <c r="H18" s="342">
        <v>4</v>
      </c>
      <c r="I18" s="343">
        <f>I23+I90+I471+I606+I650+I753+I1002</f>
        <v>13212.2</v>
      </c>
      <c r="J18" s="343">
        <f>J23+J90+J471+J606+J650+J753+J1002</f>
        <v>14032.3</v>
      </c>
      <c r="K18" s="343">
        <f>K23+K90+K471+K606+K650+K753+K1002</f>
        <v>11885.9</v>
      </c>
    </row>
    <row r="19" spans="2:11" ht="12.75" customHeight="1" hidden="1">
      <c r="B19" s="345" t="s">
        <v>390</v>
      </c>
      <c r="C19" s="341"/>
      <c r="D19" s="342"/>
      <c r="E19" s="342"/>
      <c r="F19" s="342"/>
      <c r="G19" s="342"/>
      <c r="H19" s="342">
        <v>6</v>
      </c>
      <c r="I19" s="343">
        <f>I91+I472+I607+I651+I754+I1003</f>
        <v>0</v>
      </c>
      <c r="J19" s="343">
        <f>J91+J472+J607+J651+J754+J1003</f>
        <v>0</v>
      </c>
      <c r="K19" s="343">
        <f>K91+K472+K607+K651+K754+K1003</f>
        <v>0</v>
      </c>
    </row>
    <row r="20" spans="2:12" ht="27.75" customHeight="1">
      <c r="B20" s="346" t="s">
        <v>748</v>
      </c>
      <c r="C20" s="347">
        <v>163</v>
      </c>
      <c r="D20" s="342"/>
      <c r="E20" s="342"/>
      <c r="F20" s="342"/>
      <c r="G20" s="342"/>
      <c r="H20" s="342"/>
      <c r="I20" s="343">
        <f>I24+I76+I63+I56</f>
        <v>10429.599999999999</v>
      </c>
      <c r="J20" s="343">
        <f>J24+J76+J63+J56</f>
        <v>9291.3</v>
      </c>
      <c r="K20" s="343">
        <f>K24+K76+K63+K56</f>
        <v>9465.7</v>
      </c>
      <c r="L20" s="344"/>
    </row>
    <row r="21" spans="2:11" ht="12.75" customHeight="1">
      <c r="B21" s="205" t="s">
        <v>387</v>
      </c>
      <c r="C21" s="348"/>
      <c r="D21" s="240"/>
      <c r="E21" s="240"/>
      <c r="F21" s="240"/>
      <c r="G21" s="240"/>
      <c r="H21" s="240">
        <v>2</v>
      </c>
      <c r="I21" s="199">
        <f>I30+I33+I36+I52+I45+I75+I69+I62+I55+I48</f>
        <v>8383.3</v>
      </c>
      <c r="J21" s="199">
        <f>J30+J33+J36+J52+J45+J75+J69+J62</f>
        <v>5198.8</v>
      </c>
      <c r="K21" s="199">
        <f>K30+K33+K36+K52+K45+K75+K69+K62</f>
        <v>5373.200000000001</v>
      </c>
    </row>
    <row r="22" spans="2:11" ht="12.75" customHeight="1">
      <c r="B22" s="205" t="s">
        <v>388</v>
      </c>
      <c r="C22" s="348"/>
      <c r="D22" s="240"/>
      <c r="E22" s="240"/>
      <c r="F22" s="240"/>
      <c r="G22" s="240"/>
      <c r="H22" s="240">
        <v>3</v>
      </c>
      <c r="I22" s="199">
        <f>I81+I85+I40</f>
        <v>2046.3</v>
      </c>
      <c r="J22" s="199">
        <f>J81+J85+J40</f>
        <v>4092.5</v>
      </c>
      <c r="K22" s="199">
        <f>K81+K85+K40</f>
        <v>4092.5</v>
      </c>
    </row>
    <row r="23" spans="2:11" ht="12.75" customHeight="1" hidden="1">
      <c r="B23" s="205" t="s">
        <v>389</v>
      </c>
      <c r="C23" s="348"/>
      <c r="D23" s="240"/>
      <c r="E23" s="240"/>
      <c r="F23" s="240"/>
      <c r="G23" s="240"/>
      <c r="H23" s="240">
        <v>4</v>
      </c>
      <c r="I23" s="199"/>
      <c r="J23" s="199"/>
      <c r="K23" s="199"/>
    </row>
    <row r="24" spans="2:11" ht="12.75" customHeight="1">
      <c r="B24" s="345" t="s">
        <v>298</v>
      </c>
      <c r="C24" s="349"/>
      <c r="D24" s="219" t="s">
        <v>299</v>
      </c>
      <c r="E24" s="219"/>
      <c r="F24" s="219"/>
      <c r="G24" s="219"/>
      <c r="H24" s="219"/>
      <c r="I24" s="343">
        <f>I25+I41</f>
        <v>3283</v>
      </c>
      <c r="J24" s="343">
        <f>J25+J41</f>
        <v>2180.9</v>
      </c>
      <c r="K24" s="343">
        <f>K25+K41</f>
        <v>2380.9</v>
      </c>
    </row>
    <row r="25" spans="2:11" ht="26.25" customHeight="1">
      <c r="B25" s="196" t="s">
        <v>304</v>
      </c>
      <c r="C25" s="350"/>
      <c r="D25" s="197" t="s">
        <v>299</v>
      </c>
      <c r="E25" s="197" t="s">
        <v>305</v>
      </c>
      <c r="F25" s="219"/>
      <c r="G25" s="219"/>
      <c r="H25" s="219"/>
      <c r="I25" s="343">
        <f>I26+I37</f>
        <v>2305.2999999999997</v>
      </c>
      <c r="J25" s="343">
        <f>J26</f>
        <v>2015.9</v>
      </c>
      <c r="K25" s="343">
        <f>K26</f>
        <v>2215.9</v>
      </c>
    </row>
    <row r="26" spans="2:16" ht="12.75" customHeight="1">
      <c r="B26" s="200" t="s">
        <v>391</v>
      </c>
      <c r="C26" s="351"/>
      <c r="D26" s="198" t="s">
        <v>299</v>
      </c>
      <c r="E26" s="198" t="s">
        <v>305</v>
      </c>
      <c r="F26" s="198" t="s">
        <v>392</v>
      </c>
      <c r="G26" s="198"/>
      <c r="H26" s="240"/>
      <c r="I26" s="199">
        <f>I27</f>
        <v>2305.2999999999997</v>
      </c>
      <c r="J26" s="199">
        <f>J27</f>
        <v>2015.9</v>
      </c>
      <c r="K26" s="199">
        <f>K27</f>
        <v>2215.9</v>
      </c>
      <c r="P26" s="323"/>
    </row>
    <row r="27" spans="2:11" ht="14.25" customHeight="1">
      <c r="B27" s="202" t="s">
        <v>417</v>
      </c>
      <c r="C27" s="351"/>
      <c r="D27" s="198" t="s">
        <v>299</v>
      </c>
      <c r="E27" s="198" t="s">
        <v>305</v>
      </c>
      <c r="F27" s="203" t="s">
        <v>418</v>
      </c>
      <c r="G27" s="198"/>
      <c r="H27" s="240"/>
      <c r="I27" s="199">
        <f>I28+I31+I34</f>
        <v>2305.2999999999997</v>
      </c>
      <c r="J27" s="199">
        <f>J28+J31+J34</f>
        <v>2015.9</v>
      </c>
      <c r="K27" s="199">
        <f>K28+K31+K34</f>
        <v>2215.9</v>
      </c>
    </row>
    <row r="28" spans="2:11" ht="29.25" customHeight="1">
      <c r="B28" s="204" t="s">
        <v>395</v>
      </c>
      <c r="C28" s="351"/>
      <c r="D28" s="198" t="s">
        <v>299</v>
      </c>
      <c r="E28" s="198" t="s">
        <v>305</v>
      </c>
      <c r="F28" s="203" t="s">
        <v>418</v>
      </c>
      <c r="G28" s="198" t="s">
        <v>396</v>
      </c>
      <c r="H28" s="240"/>
      <c r="I28" s="199">
        <f>I29</f>
        <v>2116.5</v>
      </c>
      <c r="J28" s="199">
        <f>J29</f>
        <v>1985.9</v>
      </c>
      <c r="K28" s="199">
        <f>K29</f>
        <v>2185.9</v>
      </c>
    </row>
    <row r="29" spans="2:11" ht="12.75" customHeight="1">
      <c r="B29" s="200" t="s">
        <v>397</v>
      </c>
      <c r="C29" s="351"/>
      <c r="D29" s="198" t="s">
        <v>299</v>
      </c>
      <c r="E29" s="198" t="s">
        <v>305</v>
      </c>
      <c r="F29" s="203" t="s">
        <v>418</v>
      </c>
      <c r="G29" s="198" t="s">
        <v>398</v>
      </c>
      <c r="H29" s="240"/>
      <c r="I29" s="199">
        <f>I30</f>
        <v>2116.5</v>
      </c>
      <c r="J29" s="199">
        <f>J30</f>
        <v>1985.9</v>
      </c>
      <c r="K29" s="199">
        <f>K30</f>
        <v>2185.9</v>
      </c>
    </row>
    <row r="30" spans="2:11" ht="14.25" customHeight="1">
      <c r="B30" s="200" t="s">
        <v>387</v>
      </c>
      <c r="C30" s="351"/>
      <c r="D30" s="198" t="s">
        <v>299</v>
      </c>
      <c r="E30" s="198" t="s">
        <v>305</v>
      </c>
      <c r="F30" s="203" t="s">
        <v>418</v>
      </c>
      <c r="G30" s="198" t="s">
        <v>398</v>
      </c>
      <c r="H30" s="240">
        <v>2</v>
      </c>
      <c r="I30" s="199">
        <v>2116.5</v>
      </c>
      <c r="J30" s="199">
        <v>1985.9</v>
      </c>
      <c r="K30" s="199">
        <v>2185.9</v>
      </c>
    </row>
    <row r="31" spans="2:11" ht="14.25" customHeight="1">
      <c r="B31" s="205" t="s">
        <v>403</v>
      </c>
      <c r="C31" s="351"/>
      <c r="D31" s="198" t="s">
        <v>299</v>
      </c>
      <c r="E31" s="198" t="s">
        <v>305</v>
      </c>
      <c r="F31" s="203" t="s">
        <v>418</v>
      </c>
      <c r="G31" s="198" t="s">
        <v>404</v>
      </c>
      <c r="H31" s="240"/>
      <c r="I31" s="199">
        <f>I32</f>
        <v>180.6</v>
      </c>
      <c r="J31" s="199">
        <f>J32</f>
        <v>30</v>
      </c>
      <c r="K31" s="199">
        <f>K32</f>
        <v>30</v>
      </c>
    </row>
    <row r="32" spans="2:11" ht="14.25" customHeight="1">
      <c r="B32" s="205" t="s">
        <v>405</v>
      </c>
      <c r="C32" s="351"/>
      <c r="D32" s="198" t="s">
        <v>299</v>
      </c>
      <c r="E32" s="198" t="s">
        <v>305</v>
      </c>
      <c r="F32" s="203" t="s">
        <v>418</v>
      </c>
      <c r="G32" s="198" t="s">
        <v>406</v>
      </c>
      <c r="H32" s="240"/>
      <c r="I32" s="199">
        <f>I33</f>
        <v>180.6</v>
      </c>
      <c r="J32" s="199">
        <f>J33</f>
        <v>30</v>
      </c>
      <c r="K32" s="199">
        <f>K33</f>
        <v>30</v>
      </c>
    </row>
    <row r="33" spans="2:11" ht="14.25" customHeight="1">
      <c r="B33" s="200" t="s">
        <v>387</v>
      </c>
      <c r="C33" s="351"/>
      <c r="D33" s="198" t="s">
        <v>299</v>
      </c>
      <c r="E33" s="198" t="s">
        <v>305</v>
      </c>
      <c r="F33" s="203" t="s">
        <v>418</v>
      </c>
      <c r="G33" s="198" t="s">
        <v>406</v>
      </c>
      <c r="H33" s="240">
        <v>2</v>
      </c>
      <c r="I33" s="199">
        <v>180.6</v>
      </c>
      <c r="J33" s="199">
        <v>30</v>
      </c>
      <c r="K33" s="199">
        <v>30</v>
      </c>
    </row>
    <row r="34" spans="2:11" ht="14.25" customHeight="1">
      <c r="B34" s="206" t="s">
        <v>407</v>
      </c>
      <c r="C34" s="351"/>
      <c r="D34" s="198" t="s">
        <v>299</v>
      </c>
      <c r="E34" s="198" t="s">
        <v>305</v>
      </c>
      <c r="F34" s="203" t="s">
        <v>418</v>
      </c>
      <c r="G34" s="352">
        <v>800</v>
      </c>
      <c r="H34" s="240"/>
      <c r="I34" s="199">
        <f>I35</f>
        <v>8.2</v>
      </c>
      <c r="J34" s="199">
        <f>J35</f>
        <v>0</v>
      </c>
      <c r="K34" s="199">
        <f>K35</f>
        <v>0</v>
      </c>
    </row>
    <row r="35" spans="2:11" ht="14.25" customHeight="1">
      <c r="B35" s="206" t="s">
        <v>409</v>
      </c>
      <c r="C35" s="351"/>
      <c r="D35" s="198" t="s">
        <v>299</v>
      </c>
      <c r="E35" s="198" t="s">
        <v>305</v>
      </c>
      <c r="F35" s="203" t="s">
        <v>418</v>
      </c>
      <c r="G35" s="352">
        <v>850</v>
      </c>
      <c r="H35" s="240"/>
      <c r="I35" s="199">
        <f>I36</f>
        <v>8.2</v>
      </c>
      <c r="J35" s="199">
        <f>J36</f>
        <v>0</v>
      </c>
      <c r="K35" s="199">
        <f>K36</f>
        <v>0</v>
      </c>
    </row>
    <row r="36" spans="2:11" ht="14.25" customHeight="1">
      <c r="B36" s="206" t="s">
        <v>387</v>
      </c>
      <c r="C36" s="349"/>
      <c r="D36" s="198" t="s">
        <v>299</v>
      </c>
      <c r="E36" s="198" t="s">
        <v>305</v>
      </c>
      <c r="F36" s="203" t="s">
        <v>418</v>
      </c>
      <c r="G36" s="352">
        <v>850</v>
      </c>
      <c r="H36" s="198" t="s">
        <v>411</v>
      </c>
      <c r="I36" s="199">
        <v>8.2</v>
      </c>
      <c r="J36" s="199"/>
      <c r="K36" s="199"/>
    </row>
    <row r="37" spans="2:11" ht="39.75" customHeight="1" hidden="1">
      <c r="B37" s="353" t="s">
        <v>399</v>
      </c>
      <c r="C37" s="354"/>
      <c r="D37" s="198" t="s">
        <v>299</v>
      </c>
      <c r="E37" s="198" t="s">
        <v>305</v>
      </c>
      <c r="F37" s="203" t="s">
        <v>400</v>
      </c>
      <c r="G37" s="198"/>
      <c r="H37" s="198"/>
      <c r="I37" s="199">
        <f>I38</f>
        <v>0</v>
      </c>
      <c r="J37" s="199">
        <f>J38</f>
        <v>0</v>
      </c>
      <c r="K37" s="199">
        <f>K38</f>
        <v>0</v>
      </c>
    </row>
    <row r="38" spans="2:11" ht="41.25" customHeight="1" hidden="1">
      <c r="B38" s="355" t="s">
        <v>395</v>
      </c>
      <c r="C38" s="354"/>
      <c r="D38" s="198" t="s">
        <v>299</v>
      </c>
      <c r="E38" s="198" t="s">
        <v>305</v>
      </c>
      <c r="F38" s="203" t="s">
        <v>400</v>
      </c>
      <c r="G38" s="198" t="s">
        <v>396</v>
      </c>
      <c r="H38" s="198"/>
      <c r="I38" s="199">
        <f>I39</f>
        <v>0</v>
      </c>
      <c r="J38" s="199">
        <f>J39</f>
        <v>0</v>
      </c>
      <c r="K38" s="199">
        <f>K39</f>
        <v>0</v>
      </c>
    </row>
    <row r="39" spans="2:11" ht="14.25" customHeight="1" hidden="1">
      <c r="B39" s="200" t="s">
        <v>397</v>
      </c>
      <c r="C39" s="354"/>
      <c r="D39" s="198" t="s">
        <v>299</v>
      </c>
      <c r="E39" s="198" t="s">
        <v>305</v>
      </c>
      <c r="F39" s="203" t="s">
        <v>400</v>
      </c>
      <c r="G39" s="198" t="s">
        <v>398</v>
      </c>
      <c r="H39" s="198"/>
      <c r="I39" s="199">
        <f>I40</f>
        <v>0</v>
      </c>
      <c r="J39" s="199">
        <f>J40</f>
        <v>0</v>
      </c>
      <c r="K39" s="199">
        <f>K40</f>
        <v>0</v>
      </c>
    </row>
    <row r="40" spans="2:11" ht="14.25" customHeight="1" hidden="1">
      <c r="B40" s="200" t="s">
        <v>388</v>
      </c>
      <c r="C40" s="354"/>
      <c r="D40" s="198" t="s">
        <v>299</v>
      </c>
      <c r="E40" s="198" t="s">
        <v>305</v>
      </c>
      <c r="F40" s="203" t="s">
        <v>400</v>
      </c>
      <c r="G40" s="198" t="s">
        <v>398</v>
      </c>
      <c r="H40" s="198">
        <v>3</v>
      </c>
      <c r="I40" s="199"/>
      <c r="J40" s="199"/>
      <c r="K40" s="199"/>
    </row>
    <row r="41" spans="2:11" ht="14.25" customHeight="1">
      <c r="B41" s="356" t="s">
        <v>312</v>
      </c>
      <c r="C41" s="350"/>
      <c r="D41" s="197" t="s">
        <v>299</v>
      </c>
      <c r="E41" s="197" t="s">
        <v>313</v>
      </c>
      <c r="F41" s="203"/>
      <c r="G41" s="352"/>
      <c r="H41" s="198"/>
      <c r="I41" s="199">
        <f>I45+I52+I55+I48</f>
        <v>977.7</v>
      </c>
      <c r="J41" s="199">
        <f>J45+J52</f>
        <v>165</v>
      </c>
      <c r="K41" s="199">
        <f>K45+K52</f>
        <v>165</v>
      </c>
    </row>
    <row r="42" spans="2:11" ht="27.75" customHeight="1">
      <c r="B42" s="204" t="s">
        <v>458</v>
      </c>
      <c r="C42" s="351"/>
      <c r="D42" s="198" t="s">
        <v>299</v>
      </c>
      <c r="E42" s="198" t="s">
        <v>313</v>
      </c>
      <c r="F42" s="203" t="s">
        <v>459</v>
      </c>
      <c r="G42" s="352"/>
      <c r="H42" s="198"/>
      <c r="I42" s="199">
        <f>I43</f>
        <v>335.2</v>
      </c>
      <c r="J42" s="199">
        <f>J43</f>
        <v>115</v>
      </c>
      <c r="K42" s="199">
        <f>K43</f>
        <v>115</v>
      </c>
    </row>
    <row r="43" spans="2:11" ht="14.25" customHeight="1">
      <c r="B43" s="205" t="s">
        <v>403</v>
      </c>
      <c r="C43" s="357"/>
      <c r="D43" s="198" t="s">
        <v>299</v>
      </c>
      <c r="E43" s="198" t="s">
        <v>313</v>
      </c>
      <c r="F43" s="203" t="s">
        <v>459</v>
      </c>
      <c r="G43" s="240">
        <v>200</v>
      </c>
      <c r="H43" s="240"/>
      <c r="I43" s="199">
        <f>I44</f>
        <v>335.2</v>
      </c>
      <c r="J43" s="199">
        <f>J44</f>
        <v>115</v>
      </c>
      <c r="K43" s="199">
        <f>K44</f>
        <v>115</v>
      </c>
    </row>
    <row r="44" spans="2:11" ht="14.25" customHeight="1">
      <c r="B44" s="205" t="s">
        <v>405</v>
      </c>
      <c r="C44" s="351"/>
      <c r="D44" s="198" t="s">
        <v>299</v>
      </c>
      <c r="E44" s="198" t="s">
        <v>313</v>
      </c>
      <c r="F44" s="203" t="s">
        <v>459</v>
      </c>
      <c r="G44" s="240">
        <v>240</v>
      </c>
      <c r="H44" s="240"/>
      <c r="I44" s="199">
        <f>I45</f>
        <v>335.2</v>
      </c>
      <c r="J44" s="199">
        <f>J45</f>
        <v>115</v>
      </c>
      <c r="K44" s="199">
        <f>K45</f>
        <v>115</v>
      </c>
    </row>
    <row r="45" spans="2:11" ht="14.25" customHeight="1">
      <c r="B45" s="200" t="s">
        <v>387</v>
      </c>
      <c r="C45" s="351"/>
      <c r="D45" s="198" t="s">
        <v>299</v>
      </c>
      <c r="E45" s="198" t="s">
        <v>313</v>
      </c>
      <c r="F45" s="203" t="s">
        <v>459</v>
      </c>
      <c r="G45" s="240">
        <v>240</v>
      </c>
      <c r="H45" s="240">
        <v>2</v>
      </c>
      <c r="I45" s="199">
        <v>335.2</v>
      </c>
      <c r="J45" s="199">
        <v>115</v>
      </c>
      <c r="K45" s="199">
        <v>115</v>
      </c>
    </row>
    <row r="46" spans="2:11" ht="14.25" customHeight="1">
      <c r="B46" s="206" t="s">
        <v>407</v>
      </c>
      <c r="C46" s="351"/>
      <c r="D46" s="198" t="s">
        <v>299</v>
      </c>
      <c r="E46" s="198" t="s">
        <v>313</v>
      </c>
      <c r="F46" s="203" t="s">
        <v>459</v>
      </c>
      <c r="G46" s="352">
        <v>800</v>
      </c>
      <c r="H46" s="240"/>
      <c r="I46" s="199">
        <f>I47</f>
        <v>410</v>
      </c>
      <c r="J46" s="199">
        <f>J47</f>
        <v>0</v>
      </c>
      <c r="K46" s="199">
        <f>K47</f>
        <v>0</v>
      </c>
    </row>
    <row r="47" spans="2:11" ht="14.25" customHeight="1">
      <c r="B47" s="206" t="s">
        <v>409</v>
      </c>
      <c r="C47" s="351"/>
      <c r="D47" s="198" t="s">
        <v>299</v>
      </c>
      <c r="E47" s="198" t="s">
        <v>313</v>
      </c>
      <c r="F47" s="203" t="s">
        <v>459</v>
      </c>
      <c r="G47" s="352">
        <v>850</v>
      </c>
      <c r="H47" s="240"/>
      <c r="I47" s="199">
        <f>I48</f>
        <v>410</v>
      </c>
      <c r="J47" s="199">
        <f>J48</f>
        <v>0</v>
      </c>
      <c r="K47" s="199">
        <f>K48</f>
        <v>0</v>
      </c>
    </row>
    <row r="48" spans="2:11" ht="14.25" customHeight="1">
      <c r="B48" s="206" t="s">
        <v>387</v>
      </c>
      <c r="C48" s="351"/>
      <c r="D48" s="198" t="s">
        <v>299</v>
      </c>
      <c r="E48" s="198" t="s">
        <v>313</v>
      </c>
      <c r="F48" s="203" t="s">
        <v>459</v>
      </c>
      <c r="G48" s="352">
        <v>850</v>
      </c>
      <c r="H48" s="198" t="s">
        <v>411</v>
      </c>
      <c r="I48" s="199">
        <v>410</v>
      </c>
      <c r="J48" s="199"/>
      <c r="K48" s="199"/>
    </row>
    <row r="49" spans="2:11" ht="27.75" customHeight="1">
      <c r="B49" s="221" t="s">
        <v>456</v>
      </c>
      <c r="C49" s="358"/>
      <c r="D49" s="198" t="s">
        <v>299</v>
      </c>
      <c r="E49" s="198" t="s">
        <v>313</v>
      </c>
      <c r="F49" s="203" t="s">
        <v>457</v>
      </c>
      <c r="G49" s="240"/>
      <c r="H49" s="198"/>
      <c r="I49" s="199">
        <f>I50</f>
        <v>232.5</v>
      </c>
      <c r="J49" s="199">
        <f>J50</f>
        <v>50</v>
      </c>
      <c r="K49" s="199">
        <f>K50</f>
        <v>50</v>
      </c>
    </row>
    <row r="50" spans="2:11" ht="14.25" customHeight="1">
      <c r="B50" s="205" t="s">
        <v>403</v>
      </c>
      <c r="C50" s="349"/>
      <c r="D50" s="198" t="s">
        <v>299</v>
      </c>
      <c r="E50" s="198" t="s">
        <v>313</v>
      </c>
      <c r="F50" s="203" t="s">
        <v>457</v>
      </c>
      <c r="G50" s="240">
        <v>200</v>
      </c>
      <c r="H50" s="198"/>
      <c r="I50" s="199">
        <f>I51</f>
        <v>232.5</v>
      </c>
      <c r="J50" s="199">
        <f>J51</f>
        <v>50</v>
      </c>
      <c r="K50" s="199">
        <f>K51</f>
        <v>50</v>
      </c>
    </row>
    <row r="51" spans="2:11" ht="14.25" customHeight="1">
      <c r="B51" s="205" t="s">
        <v>405</v>
      </c>
      <c r="C51" s="348"/>
      <c r="D51" s="198" t="s">
        <v>299</v>
      </c>
      <c r="E51" s="198" t="s">
        <v>313</v>
      </c>
      <c r="F51" s="203" t="s">
        <v>457</v>
      </c>
      <c r="G51" s="240">
        <v>240</v>
      </c>
      <c r="H51" s="198"/>
      <c r="I51" s="199">
        <f>I52</f>
        <v>232.5</v>
      </c>
      <c r="J51" s="199">
        <f>J52</f>
        <v>50</v>
      </c>
      <c r="K51" s="199">
        <f>K52</f>
        <v>50</v>
      </c>
    </row>
    <row r="52" spans="2:11" ht="14.25" customHeight="1">
      <c r="B52" s="200" t="s">
        <v>387</v>
      </c>
      <c r="C52" s="348"/>
      <c r="D52" s="198" t="s">
        <v>299</v>
      </c>
      <c r="E52" s="198" t="s">
        <v>313</v>
      </c>
      <c r="F52" s="203" t="s">
        <v>457</v>
      </c>
      <c r="G52" s="240">
        <v>240</v>
      </c>
      <c r="H52" s="198" t="s">
        <v>411</v>
      </c>
      <c r="I52" s="199">
        <v>232.5</v>
      </c>
      <c r="J52" s="199">
        <v>50</v>
      </c>
      <c r="K52" s="199">
        <v>50</v>
      </c>
    </row>
    <row r="53" spans="2:11" ht="14.25" customHeight="1">
      <c r="B53" s="206" t="s">
        <v>407</v>
      </c>
      <c r="C53" s="348"/>
      <c r="D53" s="198" t="s">
        <v>299</v>
      </c>
      <c r="E53" s="198" t="s">
        <v>313</v>
      </c>
      <c r="F53" s="203" t="s">
        <v>457</v>
      </c>
      <c r="G53" s="240">
        <v>800</v>
      </c>
      <c r="H53" s="198"/>
      <c r="I53" s="199">
        <f>I54</f>
        <v>0</v>
      </c>
      <c r="J53" s="199">
        <f>J54</f>
        <v>0</v>
      </c>
      <c r="K53" s="199">
        <f>K54</f>
        <v>0</v>
      </c>
    </row>
    <row r="54" spans="2:11" ht="14.25" customHeight="1">
      <c r="B54" s="206" t="s">
        <v>409</v>
      </c>
      <c r="C54" s="348"/>
      <c r="D54" s="198" t="s">
        <v>299</v>
      </c>
      <c r="E54" s="198" t="s">
        <v>313</v>
      </c>
      <c r="F54" s="203" t="s">
        <v>457</v>
      </c>
      <c r="G54" s="240">
        <v>850</v>
      </c>
      <c r="H54" s="198"/>
      <c r="I54" s="199">
        <f>I55</f>
        <v>0</v>
      </c>
      <c r="J54" s="199">
        <f>J55</f>
        <v>0</v>
      </c>
      <c r="K54" s="199">
        <f>K55</f>
        <v>0</v>
      </c>
    </row>
    <row r="55" spans="2:11" ht="14.25" customHeight="1">
      <c r="B55" s="206" t="s">
        <v>387</v>
      </c>
      <c r="C55" s="348"/>
      <c r="D55" s="198" t="s">
        <v>299</v>
      </c>
      <c r="E55" s="198" t="s">
        <v>313</v>
      </c>
      <c r="F55" s="203" t="s">
        <v>457</v>
      </c>
      <c r="G55" s="240">
        <v>850</v>
      </c>
      <c r="H55" s="198" t="s">
        <v>411</v>
      </c>
      <c r="I55" s="199"/>
      <c r="J55" s="199"/>
      <c r="K55" s="199"/>
    </row>
    <row r="56" spans="2:11" ht="14.25" customHeight="1">
      <c r="B56" s="345" t="s">
        <v>318</v>
      </c>
      <c r="C56" s="351"/>
      <c r="D56" s="219" t="s">
        <v>319</v>
      </c>
      <c r="E56" s="219"/>
      <c r="F56" s="219"/>
      <c r="G56" s="219"/>
      <c r="H56" s="219"/>
      <c r="I56" s="199">
        <f aca="true" t="shared" si="0" ref="I56:I61">I57</f>
        <v>2932.2</v>
      </c>
      <c r="J56" s="199">
        <f aca="true" t="shared" si="1" ref="J56:J61">J57</f>
        <v>2992.3</v>
      </c>
      <c r="K56" s="199">
        <f aca="true" t="shared" si="2" ref="K56:K61">K57</f>
        <v>2992.3</v>
      </c>
    </row>
    <row r="57" spans="2:11" ht="14.25" customHeight="1">
      <c r="B57" s="359" t="s">
        <v>324</v>
      </c>
      <c r="C57" s="351"/>
      <c r="D57" s="197" t="s">
        <v>319</v>
      </c>
      <c r="E57" s="197" t="s">
        <v>325</v>
      </c>
      <c r="F57" s="198"/>
      <c r="G57" s="240"/>
      <c r="H57" s="198"/>
      <c r="I57" s="199">
        <f t="shared" si="0"/>
        <v>2932.2</v>
      </c>
      <c r="J57" s="199">
        <f t="shared" si="1"/>
        <v>2992.3</v>
      </c>
      <c r="K57" s="199">
        <f t="shared" si="2"/>
        <v>2992.3</v>
      </c>
    </row>
    <row r="58" spans="2:11" ht="27.75" customHeight="1">
      <c r="B58" s="360" t="s">
        <v>484</v>
      </c>
      <c r="C58" s="351"/>
      <c r="D58" s="198" t="s">
        <v>319</v>
      </c>
      <c r="E58" s="198" t="s">
        <v>325</v>
      </c>
      <c r="F58" s="361" t="s">
        <v>485</v>
      </c>
      <c r="G58" s="240"/>
      <c r="H58" s="198"/>
      <c r="I58" s="199">
        <f t="shared" si="0"/>
        <v>2932.2</v>
      </c>
      <c r="J58" s="199">
        <f t="shared" si="1"/>
        <v>2992.3</v>
      </c>
      <c r="K58" s="199">
        <f t="shared" si="2"/>
        <v>2992.3</v>
      </c>
    </row>
    <row r="59" spans="2:11" ht="27.75" customHeight="1">
      <c r="B59" s="362" t="s">
        <v>749</v>
      </c>
      <c r="C59" s="351"/>
      <c r="D59" s="198" t="s">
        <v>319</v>
      </c>
      <c r="E59" s="198" t="s">
        <v>325</v>
      </c>
      <c r="F59" s="361" t="s">
        <v>503</v>
      </c>
      <c r="G59" s="198"/>
      <c r="H59" s="198"/>
      <c r="I59" s="199">
        <f t="shared" si="0"/>
        <v>2932.2</v>
      </c>
      <c r="J59" s="199">
        <f t="shared" si="1"/>
        <v>2992.3</v>
      </c>
      <c r="K59" s="199">
        <f t="shared" si="2"/>
        <v>2992.3</v>
      </c>
    </row>
    <row r="60" spans="2:11" ht="15.75" customHeight="1">
      <c r="B60" s="205" t="s">
        <v>403</v>
      </c>
      <c r="C60" s="351"/>
      <c r="D60" s="198" t="s">
        <v>319</v>
      </c>
      <c r="E60" s="198" t="s">
        <v>325</v>
      </c>
      <c r="F60" s="361" t="s">
        <v>503</v>
      </c>
      <c r="G60" s="198" t="s">
        <v>404</v>
      </c>
      <c r="H60" s="198"/>
      <c r="I60" s="199">
        <f t="shared" si="0"/>
        <v>2932.2</v>
      </c>
      <c r="J60" s="199">
        <f t="shared" si="1"/>
        <v>2992.3</v>
      </c>
      <c r="K60" s="199">
        <f t="shared" si="2"/>
        <v>2992.3</v>
      </c>
    </row>
    <row r="61" spans="2:11" ht="14.25" customHeight="1">
      <c r="B61" s="205" t="s">
        <v>405</v>
      </c>
      <c r="C61" s="348"/>
      <c r="D61" s="198" t="s">
        <v>319</v>
      </c>
      <c r="E61" s="198" t="s">
        <v>325</v>
      </c>
      <c r="F61" s="361" t="s">
        <v>503</v>
      </c>
      <c r="G61" s="198" t="s">
        <v>406</v>
      </c>
      <c r="H61" s="198"/>
      <c r="I61" s="199">
        <f t="shared" si="0"/>
        <v>2932.2</v>
      </c>
      <c r="J61" s="199">
        <f t="shared" si="1"/>
        <v>2992.3</v>
      </c>
      <c r="K61" s="199">
        <f t="shared" si="2"/>
        <v>2992.3</v>
      </c>
    </row>
    <row r="62" spans="2:11" ht="14.25" customHeight="1">
      <c r="B62" s="200" t="s">
        <v>387</v>
      </c>
      <c r="C62" s="348"/>
      <c r="D62" s="198" t="s">
        <v>319</v>
      </c>
      <c r="E62" s="198" t="s">
        <v>325</v>
      </c>
      <c r="F62" s="361" t="s">
        <v>503</v>
      </c>
      <c r="G62" s="198" t="s">
        <v>406</v>
      </c>
      <c r="H62" s="198" t="s">
        <v>411</v>
      </c>
      <c r="I62" s="199">
        <v>2932.2</v>
      </c>
      <c r="J62" s="199">
        <v>2992.3</v>
      </c>
      <c r="K62" s="199">
        <v>2992.3</v>
      </c>
    </row>
    <row r="63" spans="2:11" ht="14.25" customHeight="1">
      <c r="B63" s="345" t="s">
        <v>326</v>
      </c>
      <c r="C63" s="357"/>
      <c r="D63" s="219" t="s">
        <v>327</v>
      </c>
      <c r="E63" s="219"/>
      <c r="F63" s="293"/>
      <c r="G63" s="342"/>
      <c r="H63" s="219"/>
      <c r="I63" s="343">
        <f>I70+I64</f>
        <v>2168.1</v>
      </c>
      <c r="J63" s="343">
        <f>J70+J64</f>
        <v>25.6</v>
      </c>
      <c r="K63" s="343">
        <f>K70+K64</f>
        <v>0</v>
      </c>
    </row>
    <row r="64" spans="2:11" ht="14.25" customHeight="1">
      <c r="B64" s="359" t="s">
        <v>328</v>
      </c>
      <c r="C64" s="357"/>
      <c r="D64" s="197" t="s">
        <v>327</v>
      </c>
      <c r="E64" s="197" t="s">
        <v>329</v>
      </c>
      <c r="F64" s="203"/>
      <c r="G64" s="342"/>
      <c r="H64" s="219"/>
      <c r="I64" s="199">
        <f>I65</f>
        <v>90</v>
      </c>
      <c r="J64" s="199">
        <f>J65</f>
        <v>0</v>
      </c>
      <c r="K64" s="199">
        <f>K65</f>
        <v>0</v>
      </c>
    </row>
    <row r="65" spans="2:11" ht="14.25" customHeight="1">
      <c r="B65" s="200" t="s">
        <v>391</v>
      </c>
      <c r="C65" s="357"/>
      <c r="D65" s="198" t="s">
        <v>327</v>
      </c>
      <c r="E65" s="197" t="s">
        <v>329</v>
      </c>
      <c r="F65" s="203" t="s">
        <v>507</v>
      </c>
      <c r="G65" s="342"/>
      <c r="H65" s="219"/>
      <c r="I65" s="199">
        <f>I66</f>
        <v>90</v>
      </c>
      <c r="J65" s="199">
        <f>J66</f>
        <v>0</v>
      </c>
      <c r="K65" s="199">
        <f>K66</f>
        <v>0</v>
      </c>
    </row>
    <row r="66" spans="2:11" ht="48.75" customHeight="1">
      <c r="B66" s="204" t="s">
        <v>506</v>
      </c>
      <c r="C66" s="357"/>
      <c r="D66" s="198" t="s">
        <v>327</v>
      </c>
      <c r="E66" s="197" t="s">
        <v>329</v>
      </c>
      <c r="F66" s="203" t="s">
        <v>507</v>
      </c>
      <c r="G66" s="342"/>
      <c r="H66" s="219"/>
      <c r="I66" s="199">
        <f>I67</f>
        <v>90</v>
      </c>
      <c r="J66" s="199">
        <f>J67</f>
        <v>0</v>
      </c>
      <c r="K66" s="199">
        <f>K67</f>
        <v>0</v>
      </c>
    </row>
    <row r="67" spans="2:11" ht="14.25" customHeight="1">
      <c r="B67" s="205" t="s">
        <v>403</v>
      </c>
      <c r="C67" s="357"/>
      <c r="D67" s="198" t="s">
        <v>327</v>
      </c>
      <c r="E67" s="197" t="s">
        <v>329</v>
      </c>
      <c r="F67" s="203" t="s">
        <v>507</v>
      </c>
      <c r="G67" s="240">
        <v>200</v>
      </c>
      <c r="H67" s="219"/>
      <c r="I67" s="199">
        <f>I68</f>
        <v>90</v>
      </c>
      <c r="J67" s="199">
        <f>J68</f>
        <v>0</v>
      </c>
      <c r="K67" s="199">
        <f>K68</f>
        <v>0</v>
      </c>
    </row>
    <row r="68" spans="2:11" ht="14.25" customHeight="1">
      <c r="B68" s="205" t="s">
        <v>405</v>
      </c>
      <c r="C68" s="357"/>
      <c r="D68" s="198" t="s">
        <v>327</v>
      </c>
      <c r="E68" s="197" t="s">
        <v>329</v>
      </c>
      <c r="F68" s="203" t="s">
        <v>507</v>
      </c>
      <c r="G68" s="240">
        <v>240</v>
      </c>
      <c r="H68" s="219"/>
      <c r="I68" s="199">
        <f>I69</f>
        <v>90</v>
      </c>
      <c r="J68" s="199">
        <f>J69</f>
        <v>0</v>
      </c>
      <c r="K68" s="199">
        <f>K69</f>
        <v>0</v>
      </c>
    </row>
    <row r="69" spans="2:11" ht="14.25" customHeight="1">
      <c r="B69" s="200" t="s">
        <v>387</v>
      </c>
      <c r="C69" s="357"/>
      <c r="D69" s="198" t="s">
        <v>327</v>
      </c>
      <c r="E69" s="197" t="s">
        <v>329</v>
      </c>
      <c r="F69" s="203" t="s">
        <v>507</v>
      </c>
      <c r="G69" s="240">
        <v>240</v>
      </c>
      <c r="H69" s="198" t="s">
        <v>411</v>
      </c>
      <c r="I69" s="199">
        <v>90</v>
      </c>
      <c r="J69" s="199"/>
      <c r="K69" s="199"/>
    </row>
    <row r="70" spans="2:11" ht="14.25" customHeight="1">
      <c r="B70" s="363" t="s">
        <v>330</v>
      </c>
      <c r="C70" s="357"/>
      <c r="D70" s="197" t="s">
        <v>327</v>
      </c>
      <c r="E70" s="197" t="s">
        <v>331</v>
      </c>
      <c r="F70" s="198"/>
      <c r="G70" s="240"/>
      <c r="H70" s="198"/>
      <c r="I70" s="199">
        <f>I71</f>
        <v>2078.1</v>
      </c>
      <c r="J70" s="199">
        <f>J71</f>
        <v>25.6</v>
      </c>
      <c r="K70" s="199">
        <f>K71</f>
        <v>0</v>
      </c>
    </row>
    <row r="71" spans="2:11" ht="27.75" customHeight="1">
      <c r="B71" s="346" t="s">
        <v>523</v>
      </c>
      <c r="C71" s="348"/>
      <c r="D71" s="198" t="s">
        <v>327</v>
      </c>
      <c r="E71" s="198" t="s">
        <v>331</v>
      </c>
      <c r="F71" s="203" t="s">
        <v>524</v>
      </c>
      <c r="G71" s="240"/>
      <c r="H71" s="198"/>
      <c r="I71" s="199">
        <f>I72</f>
        <v>2078.1</v>
      </c>
      <c r="J71" s="199">
        <f>J72</f>
        <v>25.6</v>
      </c>
      <c r="K71" s="199">
        <f>K72</f>
        <v>0</v>
      </c>
    </row>
    <row r="72" spans="2:11" ht="27.75" customHeight="1">
      <c r="B72" s="362" t="s">
        <v>750</v>
      </c>
      <c r="C72" s="354"/>
      <c r="D72" s="198" t="s">
        <v>327</v>
      </c>
      <c r="E72" s="198" t="s">
        <v>331</v>
      </c>
      <c r="F72" s="203" t="s">
        <v>534</v>
      </c>
      <c r="G72" s="198"/>
      <c r="H72" s="198"/>
      <c r="I72" s="199">
        <f>I73</f>
        <v>2078.1</v>
      </c>
      <c r="J72" s="199">
        <f>J73</f>
        <v>25.6</v>
      </c>
      <c r="K72" s="199">
        <f>K73</f>
        <v>0</v>
      </c>
    </row>
    <row r="73" spans="2:11" ht="14.25" customHeight="1">
      <c r="B73" s="205" t="s">
        <v>403</v>
      </c>
      <c r="C73" s="354"/>
      <c r="D73" s="198" t="s">
        <v>327</v>
      </c>
      <c r="E73" s="198" t="s">
        <v>331</v>
      </c>
      <c r="F73" s="203" t="s">
        <v>534</v>
      </c>
      <c r="G73" s="198" t="s">
        <v>404</v>
      </c>
      <c r="H73" s="198"/>
      <c r="I73" s="199">
        <f>I74</f>
        <v>2078.1</v>
      </c>
      <c r="J73" s="199">
        <f>J74</f>
        <v>25.6</v>
      </c>
      <c r="K73" s="199">
        <f>K74</f>
        <v>0</v>
      </c>
    </row>
    <row r="74" spans="2:11" ht="14.25" customHeight="1">
      <c r="B74" s="205" t="s">
        <v>405</v>
      </c>
      <c r="C74" s="354"/>
      <c r="D74" s="198" t="s">
        <v>327</v>
      </c>
      <c r="E74" s="198" t="s">
        <v>331</v>
      </c>
      <c r="F74" s="203" t="s">
        <v>534</v>
      </c>
      <c r="G74" s="198" t="s">
        <v>406</v>
      </c>
      <c r="H74" s="198"/>
      <c r="I74" s="199">
        <f>I75</f>
        <v>2078.1</v>
      </c>
      <c r="J74" s="199">
        <f>J75</f>
        <v>25.6</v>
      </c>
      <c r="K74" s="199">
        <f>K75</f>
        <v>0</v>
      </c>
    </row>
    <row r="75" spans="2:11" ht="14.25" customHeight="1">
      <c r="B75" s="200" t="s">
        <v>387</v>
      </c>
      <c r="C75" s="354"/>
      <c r="D75" s="198" t="s">
        <v>327</v>
      </c>
      <c r="E75" s="198" t="s">
        <v>331</v>
      </c>
      <c r="F75" s="203" t="s">
        <v>534</v>
      </c>
      <c r="G75" s="198" t="s">
        <v>406</v>
      </c>
      <c r="H75" s="198" t="s">
        <v>411</v>
      </c>
      <c r="I75" s="199">
        <v>2078.1</v>
      </c>
      <c r="J75" s="199">
        <v>25.6</v>
      </c>
      <c r="K75" s="199"/>
    </row>
    <row r="76" spans="2:11" ht="14.25" customHeight="1">
      <c r="B76" s="345" t="s">
        <v>358</v>
      </c>
      <c r="C76" s="341"/>
      <c r="D76" s="219" t="s">
        <v>359</v>
      </c>
      <c r="E76" s="219"/>
      <c r="F76" s="293"/>
      <c r="G76" s="342"/>
      <c r="H76" s="219"/>
      <c r="I76" s="343">
        <f>I77</f>
        <v>2046.3</v>
      </c>
      <c r="J76" s="343">
        <f>J77</f>
        <v>4092.5</v>
      </c>
      <c r="K76" s="343">
        <f>K77</f>
        <v>4092.5</v>
      </c>
    </row>
    <row r="77" spans="2:11" ht="14.25" customHeight="1">
      <c r="B77" s="359" t="s">
        <v>364</v>
      </c>
      <c r="C77" s="364"/>
      <c r="D77" s="197" t="s">
        <v>359</v>
      </c>
      <c r="E77" s="197" t="s">
        <v>365</v>
      </c>
      <c r="F77" s="203"/>
      <c r="G77" s="240"/>
      <c r="H77" s="198"/>
      <c r="I77" s="199">
        <f>I78+I82</f>
        <v>2046.3</v>
      </c>
      <c r="J77" s="199">
        <f>J78</f>
        <v>4092.5</v>
      </c>
      <c r="K77" s="199">
        <f>K78</f>
        <v>4092.5</v>
      </c>
    </row>
    <row r="78" spans="2:11" ht="32.25" customHeight="1">
      <c r="B78" s="204" t="s">
        <v>716</v>
      </c>
      <c r="C78" s="348"/>
      <c r="D78" s="201">
        <v>1000</v>
      </c>
      <c r="E78" s="201">
        <v>1004</v>
      </c>
      <c r="F78" s="266" t="s">
        <v>717</v>
      </c>
      <c r="G78" s="198"/>
      <c r="H78" s="198"/>
      <c r="I78" s="199">
        <f>I79</f>
        <v>2046.3</v>
      </c>
      <c r="J78" s="199">
        <f>J79</f>
        <v>4092.5</v>
      </c>
      <c r="K78" s="199">
        <f>K79</f>
        <v>4092.5</v>
      </c>
    </row>
    <row r="79" spans="2:11" ht="28.5">
      <c r="B79" s="205" t="s">
        <v>537</v>
      </c>
      <c r="C79" s="351"/>
      <c r="D79" s="201">
        <v>1000</v>
      </c>
      <c r="E79" s="201">
        <v>1004</v>
      </c>
      <c r="F79" s="266" t="s">
        <v>717</v>
      </c>
      <c r="G79" s="198" t="s">
        <v>512</v>
      </c>
      <c r="H79" s="198"/>
      <c r="I79" s="199">
        <f>I80</f>
        <v>2046.3</v>
      </c>
      <c r="J79" s="199">
        <f>J80</f>
        <v>4092.5</v>
      </c>
      <c r="K79" s="199">
        <f>K80</f>
        <v>4092.5</v>
      </c>
    </row>
    <row r="80" spans="2:11" ht="14.25" customHeight="1">
      <c r="B80" s="365" t="s">
        <v>513</v>
      </c>
      <c r="C80" s="357"/>
      <c r="D80" s="201">
        <v>1000</v>
      </c>
      <c r="E80" s="201">
        <v>1004</v>
      </c>
      <c r="F80" s="266" t="s">
        <v>717</v>
      </c>
      <c r="G80" s="198" t="s">
        <v>514</v>
      </c>
      <c r="H80" s="198"/>
      <c r="I80" s="199">
        <f>I81</f>
        <v>2046.3</v>
      </c>
      <c r="J80" s="199">
        <f>J81</f>
        <v>4092.5</v>
      </c>
      <c r="K80" s="199">
        <f>K81</f>
        <v>4092.5</v>
      </c>
    </row>
    <row r="81" spans="2:11" ht="12.75" customHeight="1">
      <c r="B81" s="200" t="s">
        <v>388</v>
      </c>
      <c r="C81" s="357"/>
      <c r="D81" s="201">
        <v>1000</v>
      </c>
      <c r="E81" s="201">
        <v>1004</v>
      </c>
      <c r="F81" s="266" t="s">
        <v>717</v>
      </c>
      <c r="G81" s="198" t="s">
        <v>514</v>
      </c>
      <c r="H81" s="198" t="s">
        <v>449</v>
      </c>
      <c r="I81" s="199">
        <v>2046.3</v>
      </c>
      <c r="J81" s="199">
        <v>4092.5</v>
      </c>
      <c r="K81" s="199">
        <v>4092.5</v>
      </c>
    </row>
    <row r="82" spans="2:11" ht="28.5" customHeight="1" hidden="1">
      <c r="B82" s="204" t="s">
        <v>716</v>
      </c>
      <c r="C82" s="357"/>
      <c r="D82" s="201">
        <v>1000</v>
      </c>
      <c r="E82" s="201">
        <v>1004</v>
      </c>
      <c r="F82" s="266" t="s">
        <v>718</v>
      </c>
      <c r="G82" s="198"/>
      <c r="H82" s="198"/>
      <c r="I82" s="199">
        <f>I83</f>
        <v>0</v>
      </c>
      <c r="J82" s="226">
        <v>0</v>
      </c>
      <c r="K82" s="226">
        <v>0</v>
      </c>
    </row>
    <row r="83" spans="2:11" ht="28.5" hidden="1">
      <c r="B83" s="205" t="s">
        <v>537</v>
      </c>
      <c r="C83" s="357"/>
      <c r="D83" s="201">
        <v>1000</v>
      </c>
      <c r="E83" s="201">
        <v>1004</v>
      </c>
      <c r="F83" s="266" t="s">
        <v>718</v>
      </c>
      <c r="G83" s="198" t="s">
        <v>512</v>
      </c>
      <c r="H83" s="198"/>
      <c r="I83" s="199">
        <f>I84</f>
        <v>0</v>
      </c>
      <c r="J83" s="226">
        <v>0</v>
      </c>
      <c r="K83" s="226">
        <v>0</v>
      </c>
    </row>
    <row r="84" spans="2:11" ht="12.75" customHeight="1" hidden="1">
      <c r="B84" s="365" t="s">
        <v>513</v>
      </c>
      <c r="C84" s="357"/>
      <c r="D84" s="201">
        <v>1000</v>
      </c>
      <c r="E84" s="201">
        <v>1004</v>
      </c>
      <c r="F84" s="266" t="s">
        <v>718</v>
      </c>
      <c r="G84" s="198" t="s">
        <v>514</v>
      </c>
      <c r="H84" s="198"/>
      <c r="I84" s="199">
        <f>I85</f>
        <v>0</v>
      </c>
      <c r="J84" s="226">
        <v>0</v>
      </c>
      <c r="K84" s="226">
        <v>0</v>
      </c>
    </row>
    <row r="85" spans="2:11" ht="14.25" customHeight="1" hidden="1">
      <c r="B85" s="200" t="s">
        <v>388</v>
      </c>
      <c r="C85" s="357"/>
      <c r="D85" s="201">
        <v>1000</v>
      </c>
      <c r="E85" s="201">
        <v>1004</v>
      </c>
      <c r="F85" s="266" t="s">
        <v>718</v>
      </c>
      <c r="G85" s="198" t="s">
        <v>514</v>
      </c>
      <c r="H85" s="198" t="s">
        <v>449</v>
      </c>
      <c r="I85" s="199"/>
      <c r="J85" s="199"/>
      <c r="K85" s="199"/>
    </row>
    <row r="86" spans="2:12" ht="14.25" customHeight="1">
      <c r="B86" s="345" t="s">
        <v>751</v>
      </c>
      <c r="C86" s="366" t="s">
        <v>752</v>
      </c>
      <c r="D86" s="219"/>
      <c r="E86" s="198"/>
      <c r="F86" s="198"/>
      <c r="G86" s="198"/>
      <c r="H86" s="198"/>
      <c r="I86" s="343">
        <f>I92+I236+I275+I369</f>
        <v>84670.5</v>
      </c>
      <c r="J86" s="343">
        <f>J92+J236+J275+J369</f>
        <v>58417.00000000001</v>
      </c>
      <c r="K86" s="343">
        <f>K92+K236+K275+K369</f>
        <v>51318.8</v>
      </c>
      <c r="L86" s="344"/>
    </row>
    <row r="87" spans="2:11" ht="14.25" customHeight="1" hidden="1">
      <c r="B87" s="205" t="s">
        <v>386</v>
      </c>
      <c r="C87" s="366"/>
      <c r="D87" s="219"/>
      <c r="E87" s="198"/>
      <c r="F87" s="198"/>
      <c r="G87" s="198"/>
      <c r="H87" s="198" t="s">
        <v>659</v>
      </c>
      <c r="I87" s="199"/>
      <c r="J87" s="199"/>
      <c r="K87" s="199"/>
    </row>
    <row r="88" spans="2:11" ht="14.25" customHeight="1">
      <c r="B88" s="205" t="s">
        <v>387</v>
      </c>
      <c r="C88" s="349"/>
      <c r="D88" s="219"/>
      <c r="E88" s="198"/>
      <c r="F88" s="198"/>
      <c r="G88" s="198"/>
      <c r="H88" s="240">
        <v>2</v>
      </c>
      <c r="I88" s="199">
        <f>I98+I109+I114+I117+I120+I136+I158+I163+I211+I220+I224+I227+I231+I243+I249+I253+I257+I266+I274+I306+I310+I314+I318+I346+I375+I392+I395+I208+I261+I340+I229+I166+I333+I336+I296+I301+I216+I218+I434+I282+I289+I214+I172+I397+I145+I352+I358+I151+I405+I322+I167+I141+I148+I177+I364</f>
        <v>39926.600000000006</v>
      </c>
      <c r="J88" s="199">
        <f>J98+J109+J114+J117+J120+J136+J158+J163+J211+J220+J224+J227+J231+J243+J249+J253+J257+J266+J274+J306+J310+J314+J318+J346+J375+J392+J395+J208+J261+J340+J229+J166+J333+J336+J296+J301+J216+J218+J434+J282+J289+J214+J172+J397+J145+J352+J358+J151+J405+J322+J167+J141+J148+J177</f>
        <v>28284.000000000004</v>
      </c>
      <c r="K88" s="199">
        <f>K98+K109+K114+K117+K120+K136+K158+K163+K211+K220+K224+K227+K231+K243+K249+K253+K257+K266+K274+K306+K310+K314+K318+K346+K375+K392+K395+K208+K261+K340+K229+K166+K333+K336+K296+K301+K216+K218+K434+K282+K289+K214+K172+K397+K145+K352+K358+K151+K405+K322+K167+K141+K148+K177</f>
        <v>26037.000000000004</v>
      </c>
    </row>
    <row r="89" spans="2:11" ht="14.25" customHeight="1">
      <c r="B89" s="205" t="s">
        <v>388</v>
      </c>
      <c r="C89" s="349"/>
      <c r="D89" s="219"/>
      <c r="E89" s="198"/>
      <c r="F89" s="198"/>
      <c r="G89" s="198"/>
      <c r="H89" s="240">
        <v>3</v>
      </c>
      <c r="I89" s="199">
        <f>I186+I189+I193+I196+I262+I368+I419+I423+I425+I429+I440+I446+I449+I341+I200+I124+I182+I329+I435+I283+I290+I353+I359+I461+I464+I102+I453+I323</f>
        <v>43801.1</v>
      </c>
      <c r="J89" s="199">
        <f>J186+J189+J193+J196+J262+J368+J419+J423+J425+J429+J440+J446+J449+J341+J200+J124+J182+J329+J435+J283+J290+J353+J359+J461+J464+J102+J453+J323</f>
        <v>28188.399999999998</v>
      </c>
      <c r="K89" s="199">
        <f>K186+K189+K193+K196+K262+K368+K419+K423+K425+K429+K440+K446+K449+K341+K200+K124+K182+K329+K435+K283+K290+K353+K359+K461+K464+K102+K453+K323</f>
        <v>25280.799999999996</v>
      </c>
    </row>
    <row r="90" spans="2:11" ht="14.25" customHeight="1">
      <c r="B90" s="205" t="s">
        <v>389</v>
      </c>
      <c r="C90" s="349"/>
      <c r="D90" s="219"/>
      <c r="E90" s="198"/>
      <c r="F90" s="198"/>
      <c r="G90" s="198"/>
      <c r="H90" s="240">
        <v>4</v>
      </c>
      <c r="I90" s="199">
        <f>I130+I415+I436+I401+I409+I284+I291+I354+I360+I457+I235</f>
        <v>942.8000000000001</v>
      </c>
      <c r="J90" s="199">
        <f>J130+J415+J436+J401+J409+J284+J291+J354+J360+J457+J235</f>
        <v>1944.6</v>
      </c>
      <c r="K90" s="199">
        <f>K130+K415+K436+K401+K409+K284+K291+K354+K360+K457+K235</f>
        <v>1</v>
      </c>
    </row>
    <row r="91" spans="2:11" ht="14.25" customHeight="1" hidden="1">
      <c r="B91" s="205" t="s">
        <v>390</v>
      </c>
      <c r="C91" s="349"/>
      <c r="D91" s="219"/>
      <c r="E91" s="198"/>
      <c r="F91" s="198"/>
      <c r="G91" s="198"/>
      <c r="H91" s="240">
        <v>6</v>
      </c>
      <c r="I91" s="199"/>
      <c r="J91" s="199"/>
      <c r="K91" s="199"/>
    </row>
    <row r="92" spans="2:11" ht="14.25" customHeight="1">
      <c r="B92" s="345" t="s">
        <v>298</v>
      </c>
      <c r="C92" s="349"/>
      <c r="D92" s="219" t="s">
        <v>299</v>
      </c>
      <c r="E92" s="219"/>
      <c r="F92" s="219"/>
      <c r="G92" s="219"/>
      <c r="H92" s="219"/>
      <c r="I92" s="343">
        <f>I93+I103+I125+I131+I137</f>
        <v>32656</v>
      </c>
      <c r="J92" s="343">
        <f>J93+J103+J125+J131+J137</f>
        <v>24792.2</v>
      </c>
      <c r="K92" s="343">
        <f>K93+K103+K125+K131+K137</f>
        <v>22919.300000000003</v>
      </c>
    </row>
    <row r="93" spans="2:11" ht="27.75" customHeight="1">
      <c r="B93" s="196" t="s">
        <v>300</v>
      </c>
      <c r="C93" s="367"/>
      <c r="D93" s="197" t="s">
        <v>299</v>
      </c>
      <c r="E93" s="197" t="s">
        <v>301</v>
      </c>
      <c r="F93" s="198"/>
      <c r="G93" s="198"/>
      <c r="H93" s="198"/>
      <c r="I93" s="199">
        <f>I94+I99</f>
        <v>1826.2</v>
      </c>
      <c r="J93" s="199">
        <f>J94</f>
        <v>1785.1</v>
      </c>
      <c r="K93" s="199">
        <f>K94</f>
        <v>1985.1</v>
      </c>
    </row>
    <row r="94" spans="2:11" ht="14.25" customHeight="1">
      <c r="B94" s="205" t="s">
        <v>391</v>
      </c>
      <c r="C94" s="358"/>
      <c r="D94" s="198" t="s">
        <v>299</v>
      </c>
      <c r="E94" s="198" t="s">
        <v>301</v>
      </c>
      <c r="F94" s="198" t="s">
        <v>392</v>
      </c>
      <c r="G94" s="198"/>
      <c r="H94" s="198"/>
      <c r="I94" s="199">
        <f>I95</f>
        <v>1826.2</v>
      </c>
      <c r="J94" s="199">
        <f>J95</f>
        <v>1785.1</v>
      </c>
      <c r="K94" s="199">
        <f>K95</f>
        <v>1985.1</v>
      </c>
    </row>
    <row r="95" spans="2:11" ht="14.25" customHeight="1">
      <c r="B95" s="202" t="s">
        <v>393</v>
      </c>
      <c r="C95" s="351"/>
      <c r="D95" s="198" t="s">
        <v>299</v>
      </c>
      <c r="E95" s="198" t="s">
        <v>301</v>
      </c>
      <c r="F95" s="203" t="s">
        <v>394</v>
      </c>
      <c r="G95" s="198"/>
      <c r="H95" s="198"/>
      <c r="I95" s="199">
        <f>I96</f>
        <v>1826.2</v>
      </c>
      <c r="J95" s="199">
        <f>J96</f>
        <v>1785.1</v>
      </c>
      <c r="K95" s="199">
        <f>K96</f>
        <v>1985.1</v>
      </c>
    </row>
    <row r="96" spans="2:11" ht="29.25" customHeight="1">
      <c r="B96" s="204" t="s">
        <v>395</v>
      </c>
      <c r="C96" s="351"/>
      <c r="D96" s="198" t="s">
        <v>299</v>
      </c>
      <c r="E96" s="198" t="s">
        <v>301</v>
      </c>
      <c r="F96" s="203" t="s">
        <v>394</v>
      </c>
      <c r="G96" s="198" t="s">
        <v>396</v>
      </c>
      <c r="H96" s="198"/>
      <c r="I96" s="199">
        <f>I97</f>
        <v>1826.2</v>
      </c>
      <c r="J96" s="199">
        <f>J97</f>
        <v>1785.1</v>
      </c>
      <c r="K96" s="199">
        <f>K97</f>
        <v>1985.1</v>
      </c>
    </row>
    <row r="97" spans="2:11" ht="14.25" customHeight="1">
      <c r="B97" s="200" t="s">
        <v>397</v>
      </c>
      <c r="C97" s="351"/>
      <c r="D97" s="198" t="s">
        <v>299</v>
      </c>
      <c r="E97" s="198" t="s">
        <v>301</v>
      </c>
      <c r="F97" s="203" t="s">
        <v>394</v>
      </c>
      <c r="G97" s="198" t="s">
        <v>398</v>
      </c>
      <c r="H97" s="198"/>
      <c r="I97" s="199">
        <f>I98</f>
        <v>1826.2</v>
      </c>
      <c r="J97" s="199">
        <f>J98</f>
        <v>1785.1</v>
      </c>
      <c r="K97" s="199">
        <f>K98</f>
        <v>1985.1</v>
      </c>
    </row>
    <row r="98" spans="2:11" ht="14.25" customHeight="1">
      <c r="B98" s="200" t="s">
        <v>387</v>
      </c>
      <c r="C98" s="351"/>
      <c r="D98" s="198" t="s">
        <v>299</v>
      </c>
      <c r="E98" s="198" t="s">
        <v>301</v>
      </c>
      <c r="F98" s="203" t="s">
        <v>394</v>
      </c>
      <c r="G98" s="198" t="s">
        <v>398</v>
      </c>
      <c r="H98" s="198">
        <v>2</v>
      </c>
      <c r="I98" s="199">
        <v>1826.2</v>
      </c>
      <c r="J98" s="199">
        <v>1785.1</v>
      </c>
      <c r="K98" s="199">
        <v>1985.1</v>
      </c>
    </row>
    <row r="99" spans="2:11" ht="42.75" hidden="1">
      <c r="B99" s="353" t="s">
        <v>399</v>
      </c>
      <c r="C99" s="354"/>
      <c r="D99" s="198" t="s">
        <v>299</v>
      </c>
      <c r="E99" s="198" t="s">
        <v>301</v>
      </c>
      <c r="F99" s="203" t="s">
        <v>400</v>
      </c>
      <c r="G99" s="198"/>
      <c r="H99" s="198"/>
      <c r="I99" s="199">
        <f>I100</f>
        <v>0</v>
      </c>
      <c r="J99" s="199">
        <f>J100</f>
        <v>0</v>
      </c>
      <c r="K99" s="199">
        <f>K100</f>
        <v>0</v>
      </c>
    </row>
    <row r="100" spans="2:11" ht="32.25" customHeight="1" hidden="1">
      <c r="B100" s="355" t="s">
        <v>395</v>
      </c>
      <c r="C100" s="354"/>
      <c r="D100" s="198" t="s">
        <v>299</v>
      </c>
      <c r="E100" s="198" t="s">
        <v>301</v>
      </c>
      <c r="F100" s="203" t="s">
        <v>400</v>
      </c>
      <c r="G100" s="198" t="s">
        <v>396</v>
      </c>
      <c r="H100" s="198"/>
      <c r="I100" s="199">
        <f>I101</f>
        <v>0</v>
      </c>
      <c r="J100" s="199">
        <f>J101</f>
        <v>0</v>
      </c>
      <c r="K100" s="199">
        <f>K101</f>
        <v>0</v>
      </c>
    </row>
    <row r="101" spans="2:11" ht="14.25" customHeight="1" hidden="1">
      <c r="B101" s="200" t="s">
        <v>397</v>
      </c>
      <c r="C101" s="354"/>
      <c r="D101" s="198" t="s">
        <v>299</v>
      </c>
      <c r="E101" s="198" t="s">
        <v>301</v>
      </c>
      <c r="F101" s="203" t="s">
        <v>400</v>
      </c>
      <c r="G101" s="198" t="s">
        <v>398</v>
      </c>
      <c r="H101" s="198"/>
      <c r="I101" s="199">
        <f>I102</f>
        <v>0</v>
      </c>
      <c r="J101" s="199">
        <f>J102</f>
        <v>0</v>
      </c>
      <c r="K101" s="199">
        <f>K102</f>
        <v>0</v>
      </c>
    </row>
    <row r="102" spans="2:11" ht="14.25" customHeight="1" hidden="1">
      <c r="B102" s="200" t="s">
        <v>388</v>
      </c>
      <c r="C102" s="354"/>
      <c r="D102" s="198" t="s">
        <v>299</v>
      </c>
      <c r="E102" s="198" t="s">
        <v>301</v>
      </c>
      <c r="F102" s="203" t="s">
        <v>400</v>
      </c>
      <c r="G102" s="198" t="s">
        <v>398</v>
      </c>
      <c r="H102" s="198">
        <v>3</v>
      </c>
      <c r="I102" s="199"/>
      <c r="J102" s="199"/>
      <c r="K102" s="199"/>
    </row>
    <row r="103" spans="2:11" ht="27.75" customHeight="1">
      <c r="B103" s="196" t="s">
        <v>304</v>
      </c>
      <c r="C103" s="350"/>
      <c r="D103" s="197" t="s">
        <v>299</v>
      </c>
      <c r="E103" s="197" t="s">
        <v>305</v>
      </c>
      <c r="F103" s="201"/>
      <c r="G103" s="198"/>
      <c r="H103" s="198"/>
      <c r="I103" s="199">
        <f>I104+I110</f>
        <v>13206.5</v>
      </c>
      <c r="J103" s="199">
        <f>J104+J110</f>
        <v>11594.7</v>
      </c>
      <c r="K103" s="199">
        <f>K104+K110</f>
        <v>11794.7</v>
      </c>
    </row>
    <row r="104" spans="2:11" ht="27.75" customHeight="1">
      <c r="B104" s="346" t="s">
        <v>753</v>
      </c>
      <c r="C104" s="351"/>
      <c r="D104" s="198" t="s">
        <v>299</v>
      </c>
      <c r="E104" s="198" t="s">
        <v>305</v>
      </c>
      <c r="F104" s="203" t="s">
        <v>413</v>
      </c>
      <c r="G104" s="198"/>
      <c r="H104" s="198"/>
      <c r="I104" s="199">
        <f>I106</f>
        <v>15</v>
      </c>
      <c r="J104" s="199">
        <f>J106</f>
        <v>15</v>
      </c>
      <c r="K104" s="199">
        <f>K106</f>
        <v>15</v>
      </c>
    </row>
    <row r="105" spans="2:11" ht="14.25" customHeight="1">
      <c r="B105" s="200" t="s">
        <v>414</v>
      </c>
      <c r="C105" s="351"/>
      <c r="D105" s="198" t="s">
        <v>299</v>
      </c>
      <c r="E105" s="198" t="s">
        <v>305</v>
      </c>
      <c r="F105" s="203" t="s">
        <v>413</v>
      </c>
      <c r="G105" s="198"/>
      <c r="H105" s="198"/>
      <c r="I105" s="199">
        <f>I106</f>
        <v>15</v>
      </c>
      <c r="J105" s="199">
        <f>J106</f>
        <v>15</v>
      </c>
      <c r="K105" s="199">
        <f>K106</f>
        <v>15</v>
      </c>
    </row>
    <row r="106" spans="2:11" ht="14.25" customHeight="1">
      <c r="B106" s="200" t="s">
        <v>415</v>
      </c>
      <c r="C106" s="351"/>
      <c r="D106" s="198" t="s">
        <v>299</v>
      </c>
      <c r="E106" s="198" t="s">
        <v>305</v>
      </c>
      <c r="F106" s="203" t="s">
        <v>416</v>
      </c>
      <c r="G106" s="198"/>
      <c r="H106" s="198"/>
      <c r="I106" s="199">
        <f>I107</f>
        <v>15</v>
      </c>
      <c r="J106" s="199">
        <f>J107</f>
        <v>15</v>
      </c>
      <c r="K106" s="199">
        <f>K107</f>
        <v>15</v>
      </c>
    </row>
    <row r="107" spans="2:11" ht="14.25" customHeight="1">
      <c r="B107" s="205" t="s">
        <v>403</v>
      </c>
      <c r="C107" s="351"/>
      <c r="D107" s="198" t="s">
        <v>299</v>
      </c>
      <c r="E107" s="198" t="s">
        <v>305</v>
      </c>
      <c r="F107" s="203" t="s">
        <v>416</v>
      </c>
      <c r="G107" s="198" t="s">
        <v>404</v>
      </c>
      <c r="H107" s="198"/>
      <c r="I107" s="199">
        <f>I108</f>
        <v>15</v>
      </c>
      <c r="J107" s="199">
        <f>J108</f>
        <v>15</v>
      </c>
      <c r="K107" s="199">
        <f>K108</f>
        <v>15</v>
      </c>
    </row>
    <row r="108" spans="2:11" ht="14.25" customHeight="1">
      <c r="B108" s="205" t="s">
        <v>405</v>
      </c>
      <c r="C108" s="351"/>
      <c r="D108" s="198" t="s">
        <v>299</v>
      </c>
      <c r="E108" s="198" t="s">
        <v>305</v>
      </c>
      <c r="F108" s="203" t="s">
        <v>416</v>
      </c>
      <c r="G108" s="198" t="s">
        <v>406</v>
      </c>
      <c r="H108" s="198"/>
      <c r="I108" s="199">
        <f>I109</f>
        <v>15</v>
      </c>
      <c r="J108" s="199">
        <f>J109</f>
        <v>15</v>
      </c>
      <c r="K108" s="199">
        <f>K109</f>
        <v>15</v>
      </c>
    </row>
    <row r="109" spans="2:11" ht="14.25" customHeight="1">
      <c r="B109" s="200" t="s">
        <v>387</v>
      </c>
      <c r="C109" s="348"/>
      <c r="D109" s="198" t="s">
        <v>299</v>
      </c>
      <c r="E109" s="198" t="s">
        <v>305</v>
      </c>
      <c r="F109" s="203" t="s">
        <v>416</v>
      </c>
      <c r="G109" s="198" t="s">
        <v>406</v>
      </c>
      <c r="H109" s="198" t="s">
        <v>411</v>
      </c>
      <c r="I109" s="199">
        <v>15</v>
      </c>
      <c r="J109" s="199">
        <v>15</v>
      </c>
      <c r="K109" s="199">
        <v>15</v>
      </c>
    </row>
    <row r="110" spans="2:11" ht="14.25" customHeight="1">
      <c r="B110" s="200" t="s">
        <v>391</v>
      </c>
      <c r="C110" s="348"/>
      <c r="D110" s="198" t="s">
        <v>299</v>
      </c>
      <c r="E110" s="198" t="s">
        <v>305</v>
      </c>
      <c r="F110" s="198" t="s">
        <v>392</v>
      </c>
      <c r="G110" s="198"/>
      <c r="H110" s="198"/>
      <c r="I110" s="199">
        <f>I111+I121</f>
        <v>13191.5</v>
      </c>
      <c r="J110" s="199">
        <f>J111</f>
        <v>11579.7</v>
      </c>
      <c r="K110" s="199">
        <f>K111</f>
        <v>11779.7</v>
      </c>
    </row>
    <row r="111" spans="2:11" ht="14.25" customHeight="1">
      <c r="B111" s="202" t="s">
        <v>417</v>
      </c>
      <c r="C111" s="351"/>
      <c r="D111" s="198" t="s">
        <v>299</v>
      </c>
      <c r="E111" s="198" t="s">
        <v>305</v>
      </c>
      <c r="F111" s="203" t="s">
        <v>418</v>
      </c>
      <c r="G111" s="198"/>
      <c r="H111" s="198"/>
      <c r="I111" s="199">
        <f>I112+I115+I118</f>
        <v>13191.5</v>
      </c>
      <c r="J111" s="199">
        <f>J112+J115+J118</f>
        <v>11579.7</v>
      </c>
      <c r="K111" s="199">
        <f>K112+K115+K118</f>
        <v>11779.7</v>
      </c>
    </row>
    <row r="112" spans="1:256" s="370" customFormat="1" ht="27.75" customHeight="1">
      <c r="A112" s="368"/>
      <c r="B112" s="204" t="s">
        <v>395</v>
      </c>
      <c r="C112" s="206"/>
      <c r="D112" s="198" t="s">
        <v>299</v>
      </c>
      <c r="E112" s="198" t="s">
        <v>305</v>
      </c>
      <c r="F112" s="203" t="s">
        <v>418</v>
      </c>
      <c r="G112" s="198" t="s">
        <v>396</v>
      </c>
      <c r="H112" s="198"/>
      <c r="I112" s="199">
        <f>I113</f>
        <v>12705.3</v>
      </c>
      <c r="J112" s="199">
        <f>J113</f>
        <v>11509.7</v>
      </c>
      <c r="K112" s="199">
        <f>K113</f>
        <v>11709.7</v>
      </c>
      <c r="L112" s="323"/>
      <c r="M112" s="323"/>
      <c r="N112" s="323"/>
      <c r="O112" s="323"/>
      <c r="P112" s="324"/>
      <c r="Q112" s="324"/>
      <c r="R112" s="324"/>
      <c r="S112" s="324"/>
      <c r="T112" s="324"/>
      <c r="U112" s="324"/>
      <c r="V112" s="324"/>
      <c r="W112" s="324"/>
      <c r="X112" s="324"/>
      <c r="Y112" s="324"/>
      <c r="Z112" s="324"/>
      <c r="AA112" s="324"/>
      <c r="AB112" s="324"/>
      <c r="AC112" s="324"/>
      <c r="AD112" s="324"/>
      <c r="AE112" s="324"/>
      <c r="AF112" s="369"/>
      <c r="AG112" s="369"/>
      <c r="AH112" s="369"/>
      <c r="AI112" s="369"/>
      <c r="AJ112" s="369"/>
      <c r="AK112" s="369"/>
      <c r="AL112" s="369"/>
      <c r="AM112" s="369"/>
      <c r="AN112" s="369"/>
      <c r="AO112" s="369"/>
      <c r="AP112" s="369"/>
      <c r="AQ112" s="369"/>
      <c r="AR112" s="369"/>
      <c r="AS112" s="369"/>
      <c r="AT112" s="369"/>
      <c r="AU112" s="369"/>
      <c r="AV112" s="369"/>
      <c r="AW112" s="369"/>
      <c r="AX112" s="369"/>
      <c r="AY112" s="369"/>
      <c r="AZ112" s="369"/>
      <c r="BA112" s="369"/>
      <c r="BB112" s="369"/>
      <c r="BC112" s="369"/>
      <c r="BD112" s="369"/>
      <c r="BE112" s="369"/>
      <c r="BF112" s="369"/>
      <c r="BG112" s="369"/>
      <c r="BH112" s="369"/>
      <c r="BI112" s="369"/>
      <c r="BJ112" s="369"/>
      <c r="BK112" s="369"/>
      <c r="BL112" s="369"/>
      <c r="BM112" s="369"/>
      <c r="BN112" s="369"/>
      <c r="IS112" s="326"/>
      <c r="IT112" s="326"/>
      <c r="IU112" s="326"/>
      <c r="IV112" s="326"/>
    </row>
    <row r="113" spans="1:256" s="370" customFormat="1" ht="16.5" customHeight="1">
      <c r="A113" s="368"/>
      <c r="B113" s="200" t="s">
        <v>397</v>
      </c>
      <c r="C113" s="206"/>
      <c r="D113" s="198" t="s">
        <v>299</v>
      </c>
      <c r="E113" s="198" t="s">
        <v>305</v>
      </c>
      <c r="F113" s="203" t="s">
        <v>418</v>
      </c>
      <c r="G113" s="198" t="s">
        <v>398</v>
      </c>
      <c r="H113" s="198"/>
      <c r="I113" s="199">
        <f>I114</f>
        <v>12705.3</v>
      </c>
      <c r="J113" s="199">
        <f>J114</f>
        <v>11509.7</v>
      </c>
      <c r="K113" s="199">
        <f>K114</f>
        <v>11709.7</v>
      </c>
      <c r="L113" s="323"/>
      <c r="M113" s="323"/>
      <c r="N113" s="323"/>
      <c r="O113" s="323"/>
      <c r="P113" s="324"/>
      <c r="Q113" s="324"/>
      <c r="R113" s="324"/>
      <c r="S113" s="324"/>
      <c r="T113" s="324"/>
      <c r="U113" s="324"/>
      <c r="V113" s="324"/>
      <c r="W113" s="324"/>
      <c r="X113" s="324"/>
      <c r="Y113" s="324"/>
      <c r="Z113" s="324"/>
      <c r="AA113" s="324"/>
      <c r="AB113" s="324"/>
      <c r="AC113" s="324"/>
      <c r="AD113" s="324"/>
      <c r="AE113" s="324"/>
      <c r="AF113" s="369"/>
      <c r="AG113" s="369"/>
      <c r="AH113" s="369"/>
      <c r="AI113" s="369"/>
      <c r="AJ113" s="369"/>
      <c r="AK113" s="369"/>
      <c r="AL113" s="369"/>
      <c r="AM113" s="369"/>
      <c r="AN113" s="369"/>
      <c r="AO113" s="369"/>
      <c r="AP113" s="369"/>
      <c r="AQ113" s="369"/>
      <c r="AR113" s="369"/>
      <c r="AS113" s="369"/>
      <c r="AT113" s="369"/>
      <c r="AU113" s="369"/>
      <c r="AV113" s="369"/>
      <c r="AW113" s="369"/>
      <c r="AX113" s="369"/>
      <c r="AY113" s="369"/>
      <c r="AZ113" s="369"/>
      <c r="BA113" s="369"/>
      <c r="BB113" s="369"/>
      <c r="BC113" s="369"/>
      <c r="BD113" s="369"/>
      <c r="BE113" s="369"/>
      <c r="BF113" s="369"/>
      <c r="BG113" s="369"/>
      <c r="BH113" s="369"/>
      <c r="BI113" s="369"/>
      <c r="BJ113" s="369"/>
      <c r="BK113" s="369"/>
      <c r="BL113" s="369"/>
      <c r="BM113" s="369"/>
      <c r="BN113" s="369"/>
      <c r="IS113" s="326"/>
      <c r="IT113" s="326"/>
      <c r="IU113" s="326"/>
      <c r="IV113" s="326"/>
    </row>
    <row r="114" spans="1:256" s="370" customFormat="1" ht="16.5" customHeight="1">
      <c r="A114" s="368"/>
      <c r="B114" s="200" t="s">
        <v>387</v>
      </c>
      <c r="C114" s="206"/>
      <c r="D114" s="198" t="s">
        <v>299</v>
      </c>
      <c r="E114" s="198" t="s">
        <v>305</v>
      </c>
      <c r="F114" s="203" t="s">
        <v>418</v>
      </c>
      <c r="G114" s="198" t="s">
        <v>398</v>
      </c>
      <c r="H114" s="198">
        <v>2</v>
      </c>
      <c r="I114" s="199">
        <v>12705.3</v>
      </c>
      <c r="J114" s="199">
        <v>11509.7</v>
      </c>
      <c r="K114" s="199">
        <v>11709.7</v>
      </c>
      <c r="L114" s="371"/>
      <c r="M114" s="323"/>
      <c r="N114" s="323"/>
      <c r="O114" s="323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  <c r="AA114" s="324"/>
      <c r="AB114" s="324"/>
      <c r="AC114" s="324"/>
      <c r="AD114" s="324"/>
      <c r="AE114" s="324"/>
      <c r="AF114" s="369"/>
      <c r="AG114" s="369"/>
      <c r="AH114" s="369"/>
      <c r="AI114" s="369"/>
      <c r="AJ114" s="369"/>
      <c r="AK114" s="369"/>
      <c r="AL114" s="369"/>
      <c r="AM114" s="369"/>
      <c r="AN114" s="369"/>
      <c r="AO114" s="369"/>
      <c r="AP114" s="369"/>
      <c r="AQ114" s="369"/>
      <c r="AR114" s="369"/>
      <c r="AS114" s="369"/>
      <c r="AT114" s="369"/>
      <c r="AU114" s="369"/>
      <c r="AV114" s="369"/>
      <c r="AW114" s="369"/>
      <c r="AX114" s="369"/>
      <c r="AY114" s="369"/>
      <c r="AZ114" s="369"/>
      <c r="BA114" s="369"/>
      <c r="BB114" s="369"/>
      <c r="BC114" s="369"/>
      <c r="BD114" s="369"/>
      <c r="BE114" s="369"/>
      <c r="BF114" s="369"/>
      <c r="BG114" s="369"/>
      <c r="BH114" s="369"/>
      <c r="BI114" s="369"/>
      <c r="BJ114" s="369"/>
      <c r="BK114" s="369"/>
      <c r="BL114" s="369"/>
      <c r="BM114" s="369"/>
      <c r="BN114" s="369"/>
      <c r="IS114" s="326"/>
      <c r="IT114" s="326"/>
      <c r="IU114" s="326"/>
      <c r="IV114" s="326"/>
    </row>
    <row r="115" spans="2:11" ht="14.25" customHeight="1">
      <c r="B115" s="205" t="s">
        <v>403</v>
      </c>
      <c r="C115" s="351"/>
      <c r="D115" s="198" t="s">
        <v>299</v>
      </c>
      <c r="E115" s="198" t="s">
        <v>305</v>
      </c>
      <c r="F115" s="203" t="s">
        <v>418</v>
      </c>
      <c r="G115" s="198" t="s">
        <v>404</v>
      </c>
      <c r="H115" s="198"/>
      <c r="I115" s="199">
        <f>I116</f>
        <v>466.2</v>
      </c>
      <c r="J115" s="199">
        <f>J116</f>
        <v>50</v>
      </c>
      <c r="K115" s="199">
        <f>K116</f>
        <v>50</v>
      </c>
    </row>
    <row r="116" spans="2:11" ht="14.25" customHeight="1">
      <c r="B116" s="205" t="s">
        <v>405</v>
      </c>
      <c r="C116" s="351"/>
      <c r="D116" s="198" t="s">
        <v>299</v>
      </c>
      <c r="E116" s="198" t="s">
        <v>305</v>
      </c>
      <c r="F116" s="203" t="s">
        <v>418</v>
      </c>
      <c r="G116" s="198" t="s">
        <v>406</v>
      </c>
      <c r="H116" s="198"/>
      <c r="I116" s="199">
        <f>I117</f>
        <v>466.2</v>
      </c>
      <c r="J116" s="199">
        <f>J117</f>
        <v>50</v>
      </c>
      <c r="K116" s="199">
        <f>K117</f>
        <v>50</v>
      </c>
    </row>
    <row r="117" spans="2:12" ht="17.25" customHeight="1">
      <c r="B117" s="200" t="s">
        <v>387</v>
      </c>
      <c r="C117" s="351"/>
      <c r="D117" s="198" t="s">
        <v>299</v>
      </c>
      <c r="E117" s="198" t="s">
        <v>305</v>
      </c>
      <c r="F117" s="203" t="s">
        <v>418</v>
      </c>
      <c r="G117" s="198" t="s">
        <v>406</v>
      </c>
      <c r="H117" s="198">
        <v>2</v>
      </c>
      <c r="I117" s="199">
        <v>466.2</v>
      </c>
      <c r="J117" s="199">
        <v>50</v>
      </c>
      <c r="K117" s="199">
        <v>50</v>
      </c>
      <c r="L117" s="371"/>
    </row>
    <row r="118" spans="2:11" ht="14.25" customHeight="1">
      <c r="B118" s="206" t="s">
        <v>407</v>
      </c>
      <c r="C118" s="351"/>
      <c r="D118" s="198" t="s">
        <v>299</v>
      </c>
      <c r="E118" s="198" t="s">
        <v>305</v>
      </c>
      <c r="F118" s="203" t="s">
        <v>418</v>
      </c>
      <c r="G118" s="352">
        <v>800</v>
      </c>
      <c r="H118" s="357"/>
      <c r="I118" s="199">
        <f>I119</f>
        <v>20</v>
      </c>
      <c r="J118" s="199">
        <f>J119</f>
        <v>20</v>
      </c>
      <c r="K118" s="199">
        <f>K119</f>
        <v>20</v>
      </c>
    </row>
    <row r="119" spans="2:11" ht="14.25" customHeight="1">
      <c r="B119" s="206" t="s">
        <v>409</v>
      </c>
      <c r="C119" s="351"/>
      <c r="D119" s="198" t="s">
        <v>299</v>
      </c>
      <c r="E119" s="198" t="s">
        <v>305</v>
      </c>
      <c r="F119" s="203" t="s">
        <v>418</v>
      </c>
      <c r="G119" s="352">
        <v>850</v>
      </c>
      <c r="H119" s="357"/>
      <c r="I119" s="199">
        <f>I120</f>
        <v>20</v>
      </c>
      <c r="J119" s="199">
        <f>J120</f>
        <v>20</v>
      </c>
      <c r="K119" s="199">
        <f>K120</f>
        <v>20</v>
      </c>
    </row>
    <row r="120" spans="2:11" ht="14.25" customHeight="1">
      <c r="B120" s="206" t="s">
        <v>387</v>
      </c>
      <c r="C120" s="351"/>
      <c r="D120" s="198" t="s">
        <v>299</v>
      </c>
      <c r="E120" s="198" t="s">
        <v>305</v>
      </c>
      <c r="F120" s="203" t="s">
        <v>418</v>
      </c>
      <c r="G120" s="352">
        <v>850</v>
      </c>
      <c r="H120" s="352">
        <v>2</v>
      </c>
      <c r="I120" s="199">
        <v>20</v>
      </c>
      <c r="J120" s="199">
        <v>20</v>
      </c>
      <c r="K120" s="199">
        <v>20</v>
      </c>
    </row>
    <row r="121" spans="2:11" ht="41.25" customHeight="1" hidden="1">
      <c r="B121" s="353" t="s">
        <v>399</v>
      </c>
      <c r="C121" s="354"/>
      <c r="D121" s="198" t="s">
        <v>299</v>
      </c>
      <c r="E121" s="198" t="s">
        <v>305</v>
      </c>
      <c r="F121" s="203" t="s">
        <v>400</v>
      </c>
      <c r="G121" s="198"/>
      <c r="H121" s="198"/>
      <c r="I121" s="199">
        <f>I122</f>
        <v>0</v>
      </c>
      <c r="J121" s="199">
        <f>J122</f>
        <v>0</v>
      </c>
      <c r="K121" s="199">
        <f>K122</f>
        <v>0</v>
      </c>
    </row>
    <row r="122" spans="2:11" ht="30.75" customHeight="1" hidden="1">
      <c r="B122" s="355" t="s">
        <v>395</v>
      </c>
      <c r="C122" s="354"/>
      <c r="D122" s="198" t="s">
        <v>299</v>
      </c>
      <c r="E122" s="198" t="s">
        <v>305</v>
      </c>
      <c r="F122" s="203" t="s">
        <v>400</v>
      </c>
      <c r="G122" s="198" t="s">
        <v>396</v>
      </c>
      <c r="H122" s="198"/>
      <c r="I122" s="199">
        <f>I123</f>
        <v>0</v>
      </c>
      <c r="J122" s="199">
        <f>J123</f>
        <v>0</v>
      </c>
      <c r="K122" s="199">
        <f>K123</f>
        <v>0</v>
      </c>
    </row>
    <row r="123" spans="2:11" ht="14.25" customHeight="1" hidden="1">
      <c r="B123" s="200" t="s">
        <v>397</v>
      </c>
      <c r="C123" s="354"/>
      <c r="D123" s="198" t="s">
        <v>299</v>
      </c>
      <c r="E123" s="198" t="s">
        <v>305</v>
      </c>
      <c r="F123" s="203" t="s">
        <v>400</v>
      </c>
      <c r="G123" s="198" t="s">
        <v>398</v>
      </c>
      <c r="H123" s="198"/>
      <c r="I123" s="199">
        <f>I124</f>
        <v>0</v>
      </c>
      <c r="J123" s="199">
        <f>J124</f>
        <v>0</v>
      </c>
      <c r="K123" s="199">
        <f>K124</f>
        <v>0</v>
      </c>
    </row>
    <row r="124" spans="2:11" ht="14.25" customHeight="1" hidden="1">
      <c r="B124" s="200" t="s">
        <v>388</v>
      </c>
      <c r="C124" s="354"/>
      <c r="D124" s="198" t="s">
        <v>299</v>
      </c>
      <c r="E124" s="198" t="s">
        <v>305</v>
      </c>
      <c r="F124" s="203" t="s">
        <v>400</v>
      </c>
      <c r="G124" s="198" t="s">
        <v>398</v>
      </c>
      <c r="H124" s="198">
        <v>3</v>
      </c>
      <c r="I124" s="199"/>
      <c r="J124" s="199"/>
      <c r="K124" s="199"/>
    </row>
    <row r="125" spans="2:11" ht="15" customHeight="1">
      <c r="B125" s="372" t="s">
        <v>306</v>
      </c>
      <c r="C125" s="350"/>
      <c r="D125" s="197" t="s">
        <v>299</v>
      </c>
      <c r="E125" s="197" t="s">
        <v>307</v>
      </c>
      <c r="F125" s="203"/>
      <c r="G125" s="198"/>
      <c r="H125" s="198"/>
      <c r="I125" s="199">
        <f>I126</f>
        <v>1.1</v>
      </c>
      <c r="J125" s="199">
        <f>J126</f>
        <v>1.1</v>
      </c>
      <c r="K125" s="199">
        <f>K126</f>
        <v>1</v>
      </c>
    </row>
    <row r="126" spans="2:11" ht="15" customHeight="1">
      <c r="B126" s="200" t="s">
        <v>391</v>
      </c>
      <c r="C126" s="351"/>
      <c r="D126" s="198" t="s">
        <v>299</v>
      </c>
      <c r="E126" s="198" t="s">
        <v>307</v>
      </c>
      <c r="F126" s="198" t="s">
        <v>392</v>
      </c>
      <c r="G126" s="198"/>
      <c r="H126" s="198"/>
      <c r="I126" s="199">
        <f>I127</f>
        <v>1.1</v>
      </c>
      <c r="J126" s="199">
        <f>J127</f>
        <v>1.1</v>
      </c>
      <c r="K126" s="199">
        <f>K127</f>
        <v>1</v>
      </c>
    </row>
    <row r="127" spans="2:11" ht="40.5" customHeight="1">
      <c r="B127" s="204" t="s">
        <v>419</v>
      </c>
      <c r="C127" s="351"/>
      <c r="D127" s="198" t="s">
        <v>299</v>
      </c>
      <c r="E127" s="198" t="s">
        <v>307</v>
      </c>
      <c r="F127" s="203" t="s">
        <v>420</v>
      </c>
      <c r="G127" s="198"/>
      <c r="H127" s="198"/>
      <c r="I127" s="199">
        <f>I128</f>
        <v>1.1</v>
      </c>
      <c r="J127" s="199">
        <f>J128</f>
        <v>1.1</v>
      </c>
      <c r="K127" s="199">
        <f>K128</f>
        <v>1</v>
      </c>
    </row>
    <row r="128" spans="2:11" ht="15.75" customHeight="1">
      <c r="B128" s="205" t="s">
        <v>403</v>
      </c>
      <c r="C128" s="351"/>
      <c r="D128" s="198" t="s">
        <v>299</v>
      </c>
      <c r="E128" s="198" t="s">
        <v>307</v>
      </c>
      <c r="F128" s="203" t="s">
        <v>420</v>
      </c>
      <c r="G128" s="198" t="s">
        <v>404</v>
      </c>
      <c r="H128" s="198"/>
      <c r="I128" s="199">
        <f>I129</f>
        <v>1.1</v>
      </c>
      <c r="J128" s="199">
        <f>J129</f>
        <v>1.1</v>
      </c>
      <c r="K128" s="199">
        <f>K129</f>
        <v>1</v>
      </c>
    </row>
    <row r="129" spans="2:11" ht="12.75" customHeight="1">
      <c r="B129" s="205" t="s">
        <v>405</v>
      </c>
      <c r="C129" s="351"/>
      <c r="D129" s="198" t="s">
        <v>299</v>
      </c>
      <c r="E129" s="198" t="s">
        <v>307</v>
      </c>
      <c r="F129" s="203" t="s">
        <v>420</v>
      </c>
      <c r="G129" s="198" t="s">
        <v>406</v>
      </c>
      <c r="H129" s="198"/>
      <c r="I129" s="199">
        <f>I130</f>
        <v>1.1</v>
      </c>
      <c r="J129" s="199">
        <f>J130</f>
        <v>1.1</v>
      </c>
      <c r="K129" s="199">
        <f>K130</f>
        <v>1</v>
      </c>
    </row>
    <row r="130" spans="2:11" ht="14.25" customHeight="1">
      <c r="B130" s="200" t="s">
        <v>389</v>
      </c>
      <c r="C130" s="351"/>
      <c r="D130" s="198" t="s">
        <v>299</v>
      </c>
      <c r="E130" s="198" t="s">
        <v>307</v>
      </c>
      <c r="F130" s="203" t="s">
        <v>420</v>
      </c>
      <c r="G130" s="198" t="s">
        <v>406</v>
      </c>
      <c r="H130" s="198" t="s">
        <v>421</v>
      </c>
      <c r="I130" s="199">
        <v>1.1</v>
      </c>
      <c r="J130" s="199">
        <v>1.1</v>
      </c>
      <c r="K130" s="199">
        <v>1</v>
      </c>
    </row>
    <row r="131" spans="2:11" ht="12.75" customHeight="1">
      <c r="B131" s="356" t="s">
        <v>310</v>
      </c>
      <c r="C131" s="364"/>
      <c r="D131" s="197" t="s">
        <v>299</v>
      </c>
      <c r="E131" s="197" t="s">
        <v>311</v>
      </c>
      <c r="F131" s="201"/>
      <c r="G131" s="198"/>
      <c r="H131" s="198"/>
      <c r="I131" s="199">
        <f>I132</f>
        <v>100</v>
      </c>
      <c r="J131" s="199">
        <f>J132</f>
        <v>100</v>
      </c>
      <c r="K131" s="199">
        <f>K132</f>
        <v>100</v>
      </c>
    </row>
    <row r="132" spans="2:11" ht="15.75" customHeight="1">
      <c r="B132" s="205" t="s">
        <v>391</v>
      </c>
      <c r="C132" s="351"/>
      <c r="D132" s="198" t="s">
        <v>299</v>
      </c>
      <c r="E132" s="198" t="s">
        <v>311</v>
      </c>
      <c r="F132" s="201" t="s">
        <v>392</v>
      </c>
      <c r="G132" s="198"/>
      <c r="H132" s="198"/>
      <c r="I132" s="199">
        <f>I133</f>
        <v>100</v>
      </c>
      <c r="J132" s="199">
        <f>J133</f>
        <v>100</v>
      </c>
      <c r="K132" s="199">
        <f>K133</f>
        <v>100</v>
      </c>
    </row>
    <row r="133" spans="2:11" ht="13.5" customHeight="1">
      <c r="B133" s="205" t="s">
        <v>422</v>
      </c>
      <c r="C133" s="351"/>
      <c r="D133" s="198" t="s">
        <v>299</v>
      </c>
      <c r="E133" s="198" t="s">
        <v>311</v>
      </c>
      <c r="F133" s="203" t="s">
        <v>423</v>
      </c>
      <c r="G133" s="198"/>
      <c r="H133" s="198"/>
      <c r="I133" s="199">
        <f>I134</f>
        <v>100</v>
      </c>
      <c r="J133" s="199">
        <f>J134</f>
        <v>100</v>
      </c>
      <c r="K133" s="199">
        <f>K134</f>
        <v>100</v>
      </c>
    </row>
    <row r="134" spans="2:11" ht="12.75" customHeight="1">
      <c r="B134" s="205" t="s">
        <v>407</v>
      </c>
      <c r="C134" s="351"/>
      <c r="D134" s="198" t="s">
        <v>299</v>
      </c>
      <c r="E134" s="198" t="s">
        <v>311</v>
      </c>
      <c r="F134" s="203" t="s">
        <v>423</v>
      </c>
      <c r="G134" s="198" t="s">
        <v>408</v>
      </c>
      <c r="H134" s="198"/>
      <c r="I134" s="199">
        <f>I135</f>
        <v>100</v>
      </c>
      <c r="J134" s="199">
        <f>J135</f>
        <v>100</v>
      </c>
      <c r="K134" s="199">
        <f>K135</f>
        <v>100</v>
      </c>
    </row>
    <row r="135" spans="2:11" ht="12.75" customHeight="1">
      <c r="B135" s="205" t="s">
        <v>424</v>
      </c>
      <c r="C135" s="351"/>
      <c r="D135" s="198" t="s">
        <v>299</v>
      </c>
      <c r="E135" s="198" t="s">
        <v>311</v>
      </c>
      <c r="F135" s="203" t="s">
        <v>423</v>
      </c>
      <c r="G135" s="198" t="s">
        <v>425</v>
      </c>
      <c r="H135" s="198"/>
      <c r="I135" s="199">
        <f>I136</f>
        <v>100</v>
      </c>
      <c r="J135" s="199">
        <f>J136</f>
        <v>100</v>
      </c>
      <c r="K135" s="199">
        <f>K136</f>
        <v>100</v>
      </c>
    </row>
    <row r="136" spans="2:11" ht="12.75" customHeight="1">
      <c r="B136" s="200" t="s">
        <v>387</v>
      </c>
      <c r="C136" s="351"/>
      <c r="D136" s="198" t="s">
        <v>299</v>
      </c>
      <c r="E136" s="198" t="s">
        <v>311</v>
      </c>
      <c r="F136" s="203" t="s">
        <v>423</v>
      </c>
      <c r="G136" s="198" t="s">
        <v>425</v>
      </c>
      <c r="H136" s="198">
        <v>2</v>
      </c>
      <c r="I136" s="199">
        <v>100</v>
      </c>
      <c r="J136" s="199">
        <v>100</v>
      </c>
      <c r="K136" s="199">
        <v>100</v>
      </c>
    </row>
    <row r="137" spans="2:11" ht="12.75" customHeight="1">
      <c r="B137" s="356" t="s">
        <v>312</v>
      </c>
      <c r="C137" s="350"/>
      <c r="D137" s="197" t="s">
        <v>299</v>
      </c>
      <c r="E137" s="197" t="s">
        <v>313</v>
      </c>
      <c r="F137" s="203"/>
      <c r="G137" s="198"/>
      <c r="H137" s="198"/>
      <c r="I137" s="239">
        <f>I152+I178+I159+I168+I232+I138+I142+I173</f>
        <v>17522.199999999997</v>
      </c>
      <c r="J137" s="239">
        <f>J152+J178+J159+J168+J232+J138+J142+J173</f>
        <v>11311.3</v>
      </c>
      <c r="K137" s="239">
        <f>K152+K178+K159+K168+K232+K138+K142+K173</f>
        <v>9038.5</v>
      </c>
    </row>
    <row r="138" spans="2:11" ht="28.5">
      <c r="B138" s="205" t="s">
        <v>426</v>
      </c>
      <c r="C138" s="350"/>
      <c r="D138" s="198" t="s">
        <v>299</v>
      </c>
      <c r="E138" s="198" t="s">
        <v>313</v>
      </c>
      <c r="F138" s="203" t="s">
        <v>427</v>
      </c>
      <c r="G138" s="198"/>
      <c r="H138" s="198"/>
      <c r="I138" s="199">
        <f>I139</f>
        <v>370</v>
      </c>
      <c r="J138" s="199">
        <f>J139</f>
        <v>0</v>
      </c>
      <c r="K138" s="199">
        <f>K139</f>
        <v>0</v>
      </c>
    </row>
    <row r="139" spans="2:11" ht="12.75" customHeight="1">
      <c r="B139" s="205" t="s">
        <v>403</v>
      </c>
      <c r="C139" s="350"/>
      <c r="D139" s="198" t="s">
        <v>299</v>
      </c>
      <c r="E139" s="198" t="s">
        <v>313</v>
      </c>
      <c r="F139" s="203" t="s">
        <v>427</v>
      </c>
      <c r="G139" s="198" t="s">
        <v>404</v>
      </c>
      <c r="H139" s="198"/>
      <c r="I139" s="199">
        <f>I140</f>
        <v>370</v>
      </c>
      <c r="J139" s="199">
        <f>J140</f>
        <v>0</v>
      </c>
      <c r="K139" s="199">
        <f>K140</f>
        <v>0</v>
      </c>
    </row>
    <row r="140" spans="2:11" ht="12.75" customHeight="1">
      <c r="B140" s="205" t="s">
        <v>405</v>
      </c>
      <c r="C140" s="350"/>
      <c r="D140" s="198" t="s">
        <v>299</v>
      </c>
      <c r="E140" s="198" t="s">
        <v>313</v>
      </c>
      <c r="F140" s="203" t="s">
        <v>427</v>
      </c>
      <c r="G140" s="198" t="s">
        <v>406</v>
      </c>
      <c r="H140" s="198"/>
      <c r="I140" s="199">
        <f>I141</f>
        <v>370</v>
      </c>
      <c r="J140" s="199">
        <f>J141</f>
        <v>0</v>
      </c>
      <c r="K140" s="199">
        <f>K141</f>
        <v>0</v>
      </c>
    </row>
    <row r="141" spans="2:11" ht="12.75" customHeight="1">
      <c r="B141" s="200" t="s">
        <v>387</v>
      </c>
      <c r="C141" s="350"/>
      <c r="D141" s="198" t="s">
        <v>299</v>
      </c>
      <c r="E141" s="198" t="s">
        <v>313</v>
      </c>
      <c r="F141" s="203" t="s">
        <v>427</v>
      </c>
      <c r="G141" s="198" t="s">
        <v>406</v>
      </c>
      <c r="H141" s="198" t="s">
        <v>411</v>
      </c>
      <c r="I141" s="199">
        <v>370</v>
      </c>
      <c r="J141" s="199"/>
      <c r="K141" s="199"/>
    </row>
    <row r="142" spans="2:11" ht="28.5" customHeight="1">
      <c r="B142" s="205" t="s">
        <v>463</v>
      </c>
      <c r="C142" s="350"/>
      <c r="D142" s="198" t="s">
        <v>299</v>
      </c>
      <c r="E142" s="198" t="s">
        <v>313</v>
      </c>
      <c r="F142" s="203" t="s">
        <v>464</v>
      </c>
      <c r="G142" s="198"/>
      <c r="H142" s="198"/>
      <c r="I142" s="199">
        <f>I143+I151+I146</f>
        <v>1810</v>
      </c>
      <c r="J142" s="199">
        <f>J143+J151</f>
        <v>0</v>
      </c>
      <c r="K142" s="199">
        <f>K143+K151</f>
        <v>0</v>
      </c>
    </row>
    <row r="143" spans="2:11" ht="12.75" customHeight="1">
      <c r="B143" s="205" t="s">
        <v>403</v>
      </c>
      <c r="C143" s="350"/>
      <c r="D143" s="198" t="s">
        <v>299</v>
      </c>
      <c r="E143" s="198" t="s">
        <v>313</v>
      </c>
      <c r="F143" s="203" t="s">
        <v>464</v>
      </c>
      <c r="G143" s="198" t="s">
        <v>404</v>
      </c>
      <c r="H143" s="198"/>
      <c r="I143" s="199">
        <f>I144</f>
        <v>1803.3</v>
      </c>
      <c r="J143" s="199">
        <f>J144</f>
        <v>0</v>
      </c>
      <c r="K143" s="199">
        <f>K144</f>
        <v>0</v>
      </c>
    </row>
    <row r="144" spans="2:11" ht="12.75" customHeight="1">
      <c r="B144" s="205" t="s">
        <v>405</v>
      </c>
      <c r="C144" s="350"/>
      <c r="D144" s="198" t="s">
        <v>299</v>
      </c>
      <c r="E144" s="198" t="s">
        <v>313</v>
      </c>
      <c r="F144" s="203" t="s">
        <v>464</v>
      </c>
      <c r="G144" s="198" t="s">
        <v>406</v>
      </c>
      <c r="H144" s="198"/>
      <c r="I144" s="199">
        <f>I145</f>
        <v>1803.3</v>
      </c>
      <c r="J144" s="199">
        <f>J145</f>
        <v>0</v>
      </c>
      <c r="K144" s="199">
        <f>K145</f>
        <v>0</v>
      </c>
    </row>
    <row r="145" spans="2:11" ht="12.75" customHeight="1">
      <c r="B145" s="200" t="s">
        <v>387</v>
      </c>
      <c r="C145" s="350"/>
      <c r="D145" s="198" t="s">
        <v>299</v>
      </c>
      <c r="E145" s="198" t="s">
        <v>313</v>
      </c>
      <c r="F145" s="203" t="s">
        <v>464</v>
      </c>
      <c r="G145" s="198" t="s">
        <v>406</v>
      </c>
      <c r="H145" s="198" t="s">
        <v>411</v>
      </c>
      <c r="I145" s="199">
        <v>1803.3</v>
      </c>
      <c r="J145" s="199"/>
      <c r="K145" s="199"/>
    </row>
    <row r="146" spans="2:11" ht="12.75" customHeight="1">
      <c r="B146" s="200" t="s">
        <v>435</v>
      </c>
      <c r="C146" s="350"/>
      <c r="D146" s="198" t="s">
        <v>299</v>
      </c>
      <c r="E146" s="198" t="s">
        <v>313</v>
      </c>
      <c r="F146" s="203" t="s">
        <v>464</v>
      </c>
      <c r="G146" s="198" t="s">
        <v>434</v>
      </c>
      <c r="H146" s="198"/>
      <c r="I146" s="199">
        <f>I147</f>
        <v>1.7</v>
      </c>
      <c r="J146" s="199">
        <f>J147</f>
        <v>0</v>
      </c>
      <c r="K146" s="199">
        <f>K147</f>
        <v>0</v>
      </c>
    </row>
    <row r="147" spans="2:11" ht="12.75" customHeight="1">
      <c r="B147" s="200" t="s">
        <v>437</v>
      </c>
      <c r="C147" s="350"/>
      <c r="D147" s="198" t="s">
        <v>299</v>
      </c>
      <c r="E147" s="198" t="s">
        <v>313</v>
      </c>
      <c r="F147" s="203" t="s">
        <v>464</v>
      </c>
      <c r="G147" s="198" t="s">
        <v>436</v>
      </c>
      <c r="H147" s="198"/>
      <c r="I147" s="199">
        <f>I148</f>
        <v>1.7</v>
      </c>
      <c r="J147" s="199">
        <f>J148</f>
        <v>0</v>
      </c>
      <c r="K147" s="199">
        <f>K148</f>
        <v>0</v>
      </c>
    </row>
    <row r="148" spans="2:11" ht="12.75" customHeight="1">
      <c r="B148" s="200" t="s">
        <v>387</v>
      </c>
      <c r="C148" s="350"/>
      <c r="D148" s="198" t="s">
        <v>299</v>
      </c>
      <c r="E148" s="198" t="s">
        <v>313</v>
      </c>
      <c r="F148" s="203" t="s">
        <v>464</v>
      </c>
      <c r="G148" s="198" t="s">
        <v>436</v>
      </c>
      <c r="H148" s="198" t="s">
        <v>411</v>
      </c>
      <c r="I148" s="199">
        <v>1.7</v>
      </c>
      <c r="J148" s="199"/>
      <c r="K148" s="199"/>
    </row>
    <row r="149" spans="2:11" ht="12.75" customHeight="1">
      <c r="B149" s="206" t="s">
        <v>407</v>
      </c>
      <c r="C149" s="350"/>
      <c r="D149" s="198" t="s">
        <v>299</v>
      </c>
      <c r="E149" s="198" t="s">
        <v>313</v>
      </c>
      <c r="F149" s="203" t="s">
        <v>464</v>
      </c>
      <c r="G149" s="198" t="s">
        <v>408</v>
      </c>
      <c r="H149" s="198"/>
      <c r="I149" s="199">
        <f>I150</f>
        <v>5</v>
      </c>
      <c r="J149" s="199">
        <f>J150</f>
        <v>0</v>
      </c>
      <c r="K149" s="199">
        <f>K150</f>
        <v>0</v>
      </c>
    </row>
    <row r="150" spans="2:11" ht="12.75" customHeight="1">
      <c r="B150" s="206" t="s">
        <v>409</v>
      </c>
      <c r="C150" s="350"/>
      <c r="D150" s="198" t="s">
        <v>299</v>
      </c>
      <c r="E150" s="198" t="s">
        <v>313</v>
      </c>
      <c r="F150" s="203" t="s">
        <v>464</v>
      </c>
      <c r="G150" s="198" t="s">
        <v>410</v>
      </c>
      <c r="H150" s="198"/>
      <c r="I150" s="199">
        <f>I151</f>
        <v>5</v>
      </c>
      <c r="J150" s="199">
        <f>J151</f>
        <v>0</v>
      </c>
      <c r="K150" s="199">
        <f>K151</f>
        <v>0</v>
      </c>
    </row>
    <row r="151" spans="2:11" ht="12.75" customHeight="1">
      <c r="B151" s="206" t="s">
        <v>387</v>
      </c>
      <c r="C151" s="350"/>
      <c r="D151" s="198" t="s">
        <v>299</v>
      </c>
      <c r="E151" s="198" t="s">
        <v>313</v>
      </c>
      <c r="F151" s="203" t="s">
        <v>464</v>
      </c>
      <c r="G151" s="198" t="s">
        <v>410</v>
      </c>
      <c r="H151" s="198" t="s">
        <v>411</v>
      </c>
      <c r="I151" s="199">
        <v>5</v>
      </c>
      <c r="J151" s="199"/>
      <c r="K151" s="199"/>
    </row>
    <row r="152" spans="2:11" ht="28.5" customHeight="1">
      <c r="B152" s="373" t="s">
        <v>428</v>
      </c>
      <c r="C152" s="351"/>
      <c r="D152" s="198" t="s">
        <v>299</v>
      </c>
      <c r="E152" s="198" t="s">
        <v>313</v>
      </c>
      <c r="F152" s="374" t="s">
        <v>429</v>
      </c>
      <c r="G152" s="198"/>
      <c r="H152" s="198"/>
      <c r="I152" s="199">
        <f>I153</f>
        <v>11.3</v>
      </c>
      <c r="J152" s="199">
        <f>J153</f>
        <v>0</v>
      </c>
      <c r="K152" s="199">
        <f>K153</f>
        <v>0</v>
      </c>
    </row>
    <row r="153" spans="2:11" ht="12.75" customHeight="1">
      <c r="B153" s="202" t="s">
        <v>415</v>
      </c>
      <c r="C153" s="375"/>
      <c r="D153" s="198" t="s">
        <v>299</v>
      </c>
      <c r="E153" s="198" t="s">
        <v>313</v>
      </c>
      <c r="F153" s="266" t="s">
        <v>430</v>
      </c>
      <c r="G153" s="198"/>
      <c r="H153" s="198"/>
      <c r="I153" s="199">
        <f>I155</f>
        <v>11.3</v>
      </c>
      <c r="J153" s="199">
        <f>J156</f>
        <v>0</v>
      </c>
      <c r="K153" s="199">
        <f>K155</f>
        <v>0</v>
      </c>
    </row>
    <row r="154" spans="2:11" ht="12.75" customHeight="1" hidden="1">
      <c r="B154" s="376"/>
      <c r="C154" s="375"/>
      <c r="D154" s="198"/>
      <c r="E154" s="198"/>
      <c r="F154" s="266"/>
      <c r="G154" s="198"/>
      <c r="H154" s="198"/>
      <c r="I154" s="199">
        <f>I155</f>
        <v>11.3</v>
      </c>
      <c r="J154" s="199"/>
      <c r="K154" s="199"/>
    </row>
    <row r="155" spans="2:11" ht="12.75" customHeight="1" hidden="1">
      <c r="B155" s="377"/>
      <c r="C155" s="375"/>
      <c r="D155" s="198"/>
      <c r="E155" s="198"/>
      <c r="F155" s="266"/>
      <c r="G155" s="198"/>
      <c r="H155" s="198"/>
      <c r="I155" s="199">
        <f>I156</f>
        <v>11.3</v>
      </c>
      <c r="J155" s="199"/>
      <c r="K155" s="199"/>
    </row>
    <row r="156" spans="2:11" ht="12.75" customHeight="1">
      <c r="B156" s="205" t="s">
        <v>403</v>
      </c>
      <c r="C156" s="375"/>
      <c r="D156" s="198" t="s">
        <v>299</v>
      </c>
      <c r="E156" s="198" t="s">
        <v>313</v>
      </c>
      <c r="F156" s="266" t="s">
        <v>430</v>
      </c>
      <c r="G156" s="198" t="s">
        <v>404</v>
      </c>
      <c r="H156" s="198"/>
      <c r="I156" s="199">
        <f>I157</f>
        <v>11.3</v>
      </c>
      <c r="J156" s="199">
        <f>J157</f>
        <v>0</v>
      </c>
      <c r="K156" s="199">
        <f>K157</f>
        <v>0</v>
      </c>
    </row>
    <row r="157" spans="2:11" ht="12.75" customHeight="1">
      <c r="B157" s="205" t="s">
        <v>405</v>
      </c>
      <c r="C157" s="351"/>
      <c r="D157" s="198" t="s">
        <v>299</v>
      </c>
      <c r="E157" s="198" t="s">
        <v>313</v>
      </c>
      <c r="F157" s="266" t="s">
        <v>430</v>
      </c>
      <c r="G157" s="198" t="s">
        <v>406</v>
      </c>
      <c r="H157" s="198"/>
      <c r="I157" s="199">
        <f>I158</f>
        <v>11.3</v>
      </c>
      <c r="J157" s="199">
        <f>J158</f>
        <v>0</v>
      </c>
      <c r="K157" s="199">
        <f>K158</f>
        <v>0</v>
      </c>
    </row>
    <row r="158" spans="2:11" ht="12.75" customHeight="1">
      <c r="B158" s="200" t="s">
        <v>387</v>
      </c>
      <c r="C158" s="351"/>
      <c r="D158" s="198" t="s">
        <v>299</v>
      </c>
      <c r="E158" s="198" t="s">
        <v>313</v>
      </c>
      <c r="F158" s="266" t="s">
        <v>430</v>
      </c>
      <c r="G158" s="198" t="s">
        <v>406</v>
      </c>
      <c r="H158" s="198" t="s">
        <v>411</v>
      </c>
      <c r="I158" s="199">
        <v>11.3</v>
      </c>
      <c r="J158" s="199"/>
      <c r="K158" s="199"/>
    </row>
    <row r="159" spans="2:11" ht="27.75" customHeight="1">
      <c r="B159" s="360" t="s">
        <v>754</v>
      </c>
      <c r="C159" s="357"/>
      <c r="D159" s="219" t="s">
        <v>299</v>
      </c>
      <c r="E159" s="219" t="s">
        <v>313</v>
      </c>
      <c r="F159" s="378" t="s">
        <v>413</v>
      </c>
      <c r="G159" s="219"/>
      <c r="H159" s="219"/>
      <c r="I159" s="343">
        <f>I160</f>
        <v>35</v>
      </c>
      <c r="J159" s="343">
        <f>J160</f>
        <v>35</v>
      </c>
      <c r="K159" s="343">
        <f>K160</f>
        <v>0</v>
      </c>
    </row>
    <row r="160" spans="2:11" ht="14.25" customHeight="1">
      <c r="B160" s="202" t="s">
        <v>415</v>
      </c>
      <c r="C160" s="351"/>
      <c r="D160" s="198" t="s">
        <v>299</v>
      </c>
      <c r="E160" s="198" t="s">
        <v>313</v>
      </c>
      <c r="F160" s="266" t="s">
        <v>433</v>
      </c>
      <c r="G160" s="198"/>
      <c r="H160" s="198"/>
      <c r="I160" s="199">
        <f>I161+I164</f>
        <v>35</v>
      </c>
      <c r="J160" s="199">
        <f>J161+J164</f>
        <v>35</v>
      </c>
      <c r="K160" s="199">
        <f>K161+K164</f>
        <v>0</v>
      </c>
    </row>
    <row r="161" spans="2:11" ht="12.75" customHeight="1">
      <c r="B161" s="205" t="s">
        <v>403</v>
      </c>
      <c r="C161" s="351"/>
      <c r="D161" s="198" t="s">
        <v>299</v>
      </c>
      <c r="E161" s="198" t="s">
        <v>313</v>
      </c>
      <c r="F161" s="266" t="s">
        <v>433</v>
      </c>
      <c r="G161" s="198" t="s">
        <v>404</v>
      </c>
      <c r="H161" s="198"/>
      <c r="I161" s="199">
        <f>I162</f>
        <v>26</v>
      </c>
      <c r="J161" s="199">
        <f>J162</f>
        <v>35</v>
      </c>
      <c r="K161" s="199">
        <f>K162</f>
        <v>0</v>
      </c>
    </row>
    <row r="162" spans="2:11" ht="12.75" customHeight="1">
      <c r="B162" s="205" t="s">
        <v>405</v>
      </c>
      <c r="C162" s="351"/>
      <c r="D162" s="198" t="s">
        <v>299</v>
      </c>
      <c r="E162" s="198" t="s">
        <v>313</v>
      </c>
      <c r="F162" s="266" t="s">
        <v>433</v>
      </c>
      <c r="G162" s="198" t="s">
        <v>406</v>
      </c>
      <c r="H162" s="198"/>
      <c r="I162" s="199">
        <f>I163</f>
        <v>26</v>
      </c>
      <c r="J162" s="199">
        <f>J163</f>
        <v>35</v>
      </c>
      <c r="K162" s="199">
        <f>K163</f>
        <v>0</v>
      </c>
    </row>
    <row r="163" spans="2:11" ht="12.75" customHeight="1">
      <c r="B163" s="200" t="s">
        <v>387</v>
      </c>
      <c r="C163" s="351"/>
      <c r="D163" s="198" t="s">
        <v>299</v>
      </c>
      <c r="E163" s="198" t="s">
        <v>313</v>
      </c>
      <c r="F163" s="266" t="s">
        <v>433</v>
      </c>
      <c r="G163" s="198" t="s">
        <v>406</v>
      </c>
      <c r="H163" s="198">
        <v>2</v>
      </c>
      <c r="I163" s="199">
        <v>26</v>
      </c>
      <c r="J163" s="199">
        <v>35</v>
      </c>
      <c r="K163" s="199"/>
    </row>
    <row r="164" spans="2:11" ht="14.25" customHeight="1">
      <c r="B164" s="202" t="s">
        <v>415</v>
      </c>
      <c r="C164" s="351"/>
      <c r="D164" s="198" t="s">
        <v>299</v>
      </c>
      <c r="E164" s="198" t="s">
        <v>313</v>
      </c>
      <c r="F164" s="266" t="s">
        <v>433</v>
      </c>
      <c r="G164" s="198" t="s">
        <v>434</v>
      </c>
      <c r="H164" s="198"/>
      <c r="I164" s="199">
        <f>I165+I167</f>
        <v>9</v>
      </c>
      <c r="J164" s="199">
        <f>J165</f>
        <v>0</v>
      </c>
      <c r="K164" s="199">
        <f>K165</f>
        <v>0</v>
      </c>
    </row>
    <row r="165" spans="2:11" ht="15.75" customHeight="1">
      <c r="B165" s="200" t="s">
        <v>435</v>
      </c>
      <c r="C165" s="351"/>
      <c r="D165" s="198" t="s">
        <v>299</v>
      </c>
      <c r="E165" s="198" t="s">
        <v>313</v>
      </c>
      <c r="F165" s="266" t="s">
        <v>433</v>
      </c>
      <c r="G165" s="198" t="s">
        <v>436</v>
      </c>
      <c r="H165" s="198"/>
      <c r="I165" s="199">
        <f>I166</f>
        <v>9</v>
      </c>
      <c r="J165" s="199">
        <f>J166</f>
        <v>0</v>
      </c>
      <c r="K165" s="199">
        <f>K166</f>
        <v>0</v>
      </c>
    </row>
    <row r="166" spans="2:11" ht="15.75" customHeight="1">
      <c r="B166" s="200" t="s">
        <v>437</v>
      </c>
      <c r="C166" s="351"/>
      <c r="D166" s="198" t="s">
        <v>299</v>
      </c>
      <c r="E166" s="198" t="s">
        <v>313</v>
      </c>
      <c r="F166" s="266" t="s">
        <v>433</v>
      </c>
      <c r="G166" s="198" t="s">
        <v>436</v>
      </c>
      <c r="H166" s="198" t="s">
        <v>411</v>
      </c>
      <c r="I166" s="199">
        <v>9</v>
      </c>
      <c r="J166" s="199"/>
      <c r="K166" s="199"/>
    </row>
    <row r="167" spans="2:11" ht="15.75" customHeight="1" hidden="1">
      <c r="B167" s="200" t="s">
        <v>438</v>
      </c>
      <c r="C167" s="351"/>
      <c r="D167" s="198" t="s">
        <v>299</v>
      </c>
      <c r="E167" s="198" t="s">
        <v>313</v>
      </c>
      <c r="F167" s="266" t="s">
        <v>433</v>
      </c>
      <c r="G167" s="198" t="s">
        <v>439</v>
      </c>
      <c r="H167" s="198" t="s">
        <v>411</v>
      </c>
      <c r="I167" s="199"/>
      <c r="J167" s="199"/>
      <c r="K167" s="199"/>
    </row>
    <row r="168" spans="2:11" ht="28.5" customHeight="1">
      <c r="B168" s="218" t="s">
        <v>755</v>
      </c>
      <c r="C168" s="375"/>
      <c r="D168" s="219" t="s">
        <v>299</v>
      </c>
      <c r="E168" s="219" t="s">
        <v>313</v>
      </c>
      <c r="F168" s="338" t="s">
        <v>432</v>
      </c>
      <c r="G168" s="219"/>
      <c r="H168" s="219"/>
      <c r="I168" s="343">
        <f>I169</f>
        <v>2.5</v>
      </c>
      <c r="J168" s="343">
        <f>J169</f>
        <v>2.5</v>
      </c>
      <c r="K168" s="343">
        <f>K169</f>
        <v>2.5</v>
      </c>
    </row>
    <row r="169" spans="2:11" ht="15.75" customHeight="1">
      <c r="B169" s="221" t="s">
        <v>415</v>
      </c>
      <c r="C169" s="375"/>
      <c r="D169" s="198" t="s">
        <v>299</v>
      </c>
      <c r="E169" s="198" t="s">
        <v>313</v>
      </c>
      <c r="F169" s="222" t="s">
        <v>444</v>
      </c>
      <c r="G169" s="198"/>
      <c r="H169" s="198"/>
      <c r="I169" s="199">
        <f>I170</f>
        <v>2.5</v>
      </c>
      <c r="J169" s="199">
        <f>J170</f>
        <v>2.5</v>
      </c>
      <c r="K169" s="199">
        <f>K170</f>
        <v>2.5</v>
      </c>
    </row>
    <row r="170" spans="2:11" ht="15.75" customHeight="1">
      <c r="B170" s="205" t="s">
        <v>403</v>
      </c>
      <c r="C170" s="375"/>
      <c r="D170" s="198" t="s">
        <v>299</v>
      </c>
      <c r="E170" s="198" t="s">
        <v>313</v>
      </c>
      <c r="F170" s="222" t="s">
        <v>444</v>
      </c>
      <c r="G170" s="198" t="s">
        <v>404</v>
      </c>
      <c r="H170" s="198"/>
      <c r="I170" s="199">
        <f>I171</f>
        <v>2.5</v>
      </c>
      <c r="J170" s="199">
        <f>J171</f>
        <v>2.5</v>
      </c>
      <c r="K170" s="199">
        <f>K171</f>
        <v>2.5</v>
      </c>
    </row>
    <row r="171" spans="2:11" ht="15.75" customHeight="1">
      <c r="B171" s="205" t="s">
        <v>405</v>
      </c>
      <c r="C171" s="375"/>
      <c r="D171" s="198" t="s">
        <v>299</v>
      </c>
      <c r="E171" s="198" t="s">
        <v>313</v>
      </c>
      <c r="F171" s="222" t="s">
        <v>444</v>
      </c>
      <c r="G171" s="198" t="s">
        <v>406</v>
      </c>
      <c r="H171" s="198"/>
      <c r="I171" s="199">
        <f>I172</f>
        <v>2.5</v>
      </c>
      <c r="J171" s="199">
        <f>J172</f>
        <v>2.5</v>
      </c>
      <c r="K171" s="199">
        <f>K172</f>
        <v>2.5</v>
      </c>
    </row>
    <row r="172" spans="2:11" ht="15.75" customHeight="1">
      <c r="B172" s="200" t="s">
        <v>387</v>
      </c>
      <c r="C172" s="375"/>
      <c r="D172" s="198" t="s">
        <v>299</v>
      </c>
      <c r="E172" s="198" t="s">
        <v>313</v>
      </c>
      <c r="F172" s="222" t="s">
        <v>444</v>
      </c>
      <c r="G172" s="198" t="s">
        <v>406</v>
      </c>
      <c r="H172" s="198">
        <v>2</v>
      </c>
      <c r="I172" s="199">
        <v>2.5</v>
      </c>
      <c r="J172" s="199">
        <v>2.5</v>
      </c>
      <c r="K172" s="199">
        <v>2.5</v>
      </c>
    </row>
    <row r="173" spans="2:11" ht="15.75" customHeight="1">
      <c r="B173" s="218" t="s">
        <v>445</v>
      </c>
      <c r="C173" s="366"/>
      <c r="D173" s="219" t="s">
        <v>299</v>
      </c>
      <c r="E173" s="219" t="s">
        <v>313</v>
      </c>
      <c r="F173" s="220" t="s">
        <v>446</v>
      </c>
      <c r="G173" s="219"/>
      <c r="H173" s="219"/>
      <c r="I173" s="343">
        <f>I174</f>
        <v>20</v>
      </c>
      <c r="J173" s="343">
        <f>J174</f>
        <v>20</v>
      </c>
      <c r="K173" s="343">
        <f>K174</f>
        <v>0</v>
      </c>
    </row>
    <row r="174" spans="2:11" ht="15.75" customHeight="1">
      <c r="B174" s="221" t="s">
        <v>415</v>
      </c>
      <c r="C174" s="375"/>
      <c r="D174" s="198" t="s">
        <v>299</v>
      </c>
      <c r="E174" s="198" t="s">
        <v>313</v>
      </c>
      <c r="F174" s="222" t="s">
        <v>446</v>
      </c>
      <c r="G174" s="198"/>
      <c r="H174" s="198"/>
      <c r="I174" s="199">
        <f>I175</f>
        <v>20</v>
      </c>
      <c r="J174" s="199">
        <f>J175</f>
        <v>20</v>
      </c>
      <c r="K174" s="199">
        <f>K175</f>
        <v>0</v>
      </c>
    </row>
    <row r="175" spans="2:11" ht="15.75" customHeight="1">
      <c r="B175" s="205" t="s">
        <v>403</v>
      </c>
      <c r="C175" s="375"/>
      <c r="D175" s="198" t="s">
        <v>299</v>
      </c>
      <c r="E175" s="198" t="s">
        <v>313</v>
      </c>
      <c r="F175" s="222" t="s">
        <v>446</v>
      </c>
      <c r="G175" s="198" t="s">
        <v>404</v>
      </c>
      <c r="H175" s="198"/>
      <c r="I175" s="199">
        <f>I176</f>
        <v>20</v>
      </c>
      <c r="J175" s="199">
        <f>J176</f>
        <v>20</v>
      </c>
      <c r="K175" s="199">
        <f>K176</f>
        <v>0</v>
      </c>
    </row>
    <row r="176" spans="2:11" ht="15.75" customHeight="1">
      <c r="B176" s="205" t="s">
        <v>405</v>
      </c>
      <c r="C176" s="375"/>
      <c r="D176" s="198" t="s">
        <v>299</v>
      </c>
      <c r="E176" s="198" t="s">
        <v>313</v>
      </c>
      <c r="F176" s="222" t="s">
        <v>446</v>
      </c>
      <c r="G176" s="198" t="s">
        <v>406</v>
      </c>
      <c r="H176" s="198"/>
      <c r="I176" s="199">
        <f>I177</f>
        <v>20</v>
      </c>
      <c r="J176" s="199">
        <f>J177</f>
        <v>20</v>
      </c>
      <c r="K176" s="199">
        <f>K177</f>
        <v>0</v>
      </c>
    </row>
    <row r="177" spans="2:11" ht="15.75" customHeight="1">
      <c r="B177" s="200" t="s">
        <v>387</v>
      </c>
      <c r="C177" s="375"/>
      <c r="D177" s="198" t="s">
        <v>299</v>
      </c>
      <c r="E177" s="198" t="s">
        <v>313</v>
      </c>
      <c r="F177" s="222" t="s">
        <v>446</v>
      </c>
      <c r="G177" s="198" t="s">
        <v>406</v>
      </c>
      <c r="H177" s="198">
        <v>2</v>
      </c>
      <c r="I177" s="199">
        <v>20</v>
      </c>
      <c r="J177" s="199">
        <v>20</v>
      </c>
      <c r="K177" s="199"/>
    </row>
    <row r="178" spans="2:11" ht="14.25" customHeight="1">
      <c r="B178" s="379" t="s">
        <v>391</v>
      </c>
      <c r="C178" s="375"/>
      <c r="D178" s="198" t="s">
        <v>299</v>
      </c>
      <c r="E178" s="198" t="s">
        <v>313</v>
      </c>
      <c r="F178" s="203" t="s">
        <v>392</v>
      </c>
      <c r="G178" s="198"/>
      <c r="H178" s="198"/>
      <c r="I178" s="199">
        <f>I183+I190+I201+I221+I179+I197</f>
        <v>15273.4</v>
      </c>
      <c r="J178" s="199">
        <f>J183+J190+J201+J221+J179+J197</f>
        <v>11253.8</v>
      </c>
      <c r="K178" s="199">
        <f>K183+K190+K201+K221+K179+K197</f>
        <v>9036</v>
      </c>
    </row>
    <row r="179" spans="2:11" ht="42.75" customHeight="1" hidden="1">
      <c r="B179" s="353" t="s">
        <v>399</v>
      </c>
      <c r="C179" s="354"/>
      <c r="D179" s="198" t="s">
        <v>299</v>
      </c>
      <c r="E179" s="198" t="s">
        <v>313</v>
      </c>
      <c r="F179" s="203" t="s">
        <v>400</v>
      </c>
      <c r="G179" s="198"/>
      <c r="H179" s="198"/>
      <c r="I179" s="199">
        <f>I180</f>
        <v>0</v>
      </c>
      <c r="J179" s="199">
        <f>J180</f>
        <v>0</v>
      </c>
      <c r="K179" s="199">
        <f>K180</f>
        <v>0</v>
      </c>
    </row>
    <row r="180" spans="2:11" ht="41.25" customHeight="1" hidden="1">
      <c r="B180" s="355" t="s">
        <v>395</v>
      </c>
      <c r="C180" s="354"/>
      <c r="D180" s="198" t="s">
        <v>299</v>
      </c>
      <c r="E180" s="198" t="s">
        <v>313</v>
      </c>
      <c r="F180" s="203" t="s">
        <v>400</v>
      </c>
      <c r="G180" s="198" t="s">
        <v>396</v>
      </c>
      <c r="H180" s="198"/>
      <c r="I180" s="199">
        <f>I181</f>
        <v>0</v>
      </c>
      <c r="J180" s="199">
        <f>J181</f>
        <v>0</v>
      </c>
      <c r="K180" s="199">
        <f>K181</f>
        <v>0</v>
      </c>
    </row>
    <row r="181" spans="2:11" ht="14.25" customHeight="1" hidden="1">
      <c r="B181" s="200" t="s">
        <v>397</v>
      </c>
      <c r="C181" s="354"/>
      <c r="D181" s="198" t="s">
        <v>299</v>
      </c>
      <c r="E181" s="198" t="s">
        <v>313</v>
      </c>
      <c r="F181" s="203" t="s">
        <v>400</v>
      </c>
      <c r="G181" s="198" t="s">
        <v>398</v>
      </c>
      <c r="H181" s="198"/>
      <c r="I181" s="199">
        <f>I182</f>
        <v>0</v>
      </c>
      <c r="J181" s="199">
        <f>J182</f>
        <v>0</v>
      </c>
      <c r="K181" s="199">
        <f>K182</f>
        <v>0</v>
      </c>
    </row>
    <row r="182" spans="2:11" ht="14.25" customHeight="1" hidden="1">
      <c r="B182" s="200" t="s">
        <v>388</v>
      </c>
      <c r="C182" s="354"/>
      <c r="D182" s="198" t="s">
        <v>299</v>
      </c>
      <c r="E182" s="198" t="s">
        <v>313</v>
      </c>
      <c r="F182" s="203" t="s">
        <v>400</v>
      </c>
      <c r="G182" s="198" t="s">
        <v>398</v>
      </c>
      <c r="H182" s="198">
        <v>3</v>
      </c>
      <c r="I182" s="199"/>
      <c r="J182" s="199"/>
      <c r="K182" s="199"/>
    </row>
    <row r="183" spans="2:11" ht="40.5" customHeight="1">
      <c r="B183" s="221" t="s">
        <v>447</v>
      </c>
      <c r="C183" s="375"/>
      <c r="D183" s="198" t="s">
        <v>299</v>
      </c>
      <c r="E183" s="198" t="s">
        <v>313</v>
      </c>
      <c r="F183" s="203" t="s">
        <v>448</v>
      </c>
      <c r="G183" s="198"/>
      <c r="H183" s="198"/>
      <c r="I183" s="199">
        <f>I184+I187</f>
        <v>327.4</v>
      </c>
      <c r="J183" s="199">
        <f>J184+J187</f>
        <v>327.4</v>
      </c>
      <c r="K183" s="199">
        <f>K184+K187</f>
        <v>327.4</v>
      </c>
    </row>
    <row r="184" spans="2:11" ht="31.5" customHeight="1">
      <c r="B184" s="204" t="s">
        <v>395</v>
      </c>
      <c r="C184" s="375"/>
      <c r="D184" s="198" t="s">
        <v>299</v>
      </c>
      <c r="E184" s="198" t="s">
        <v>313</v>
      </c>
      <c r="F184" s="203" t="s">
        <v>448</v>
      </c>
      <c r="G184" s="198" t="s">
        <v>396</v>
      </c>
      <c r="H184" s="198"/>
      <c r="I184" s="199">
        <f>I185</f>
        <v>320.7</v>
      </c>
      <c r="J184" s="199">
        <f>J185</f>
        <v>320.7</v>
      </c>
      <c r="K184" s="199">
        <f>K185</f>
        <v>320.7</v>
      </c>
    </row>
    <row r="185" spans="2:11" ht="14.25" customHeight="1">
      <c r="B185" s="200" t="s">
        <v>397</v>
      </c>
      <c r="C185" s="375"/>
      <c r="D185" s="198" t="s">
        <v>299</v>
      </c>
      <c r="E185" s="198" t="s">
        <v>313</v>
      </c>
      <c r="F185" s="203" t="s">
        <v>448</v>
      </c>
      <c r="G185" s="198" t="s">
        <v>398</v>
      </c>
      <c r="H185" s="198"/>
      <c r="I185" s="199">
        <f>I186</f>
        <v>320.7</v>
      </c>
      <c r="J185" s="199">
        <f>J186</f>
        <v>320.7</v>
      </c>
      <c r="K185" s="199">
        <f>K186</f>
        <v>320.7</v>
      </c>
    </row>
    <row r="186" spans="2:11" ht="12.75" customHeight="1">
      <c r="B186" s="200" t="s">
        <v>388</v>
      </c>
      <c r="C186" s="375"/>
      <c r="D186" s="198" t="s">
        <v>299</v>
      </c>
      <c r="E186" s="198" t="s">
        <v>313</v>
      </c>
      <c r="F186" s="203" t="s">
        <v>448</v>
      </c>
      <c r="G186" s="198" t="s">
        <v>398</v>
      </c>
      <c r="H186" s="198">
        <v>3</v>
      </c>
      <c r="I186" s="199">
        <v>320.7</v>
      </c>
      <c r="J186" s="199">
        <v>320.7</v>
      </c>
      <c r="K186" s="199">
        <v>320.7</v>
      </c>
    </row>
    <row r="187" spans="2:11" ht="14.25" customHeight="1">
      <c r="B187" s="205" t="s">
        <v>403</v>
      </c>
      <c r="C187" s="375"/>
      <c r="D187" s="198" t="s">
        <v>299</v>
      </c>
      <c r="E187" s="198" t="s">
        <v>313</v>
      </c>
      <c r="F187" s="203" t="s">
        <v>448</v>
      </c>
      <c r="G187" s="240">
        <v>200</v>
      </c>
      <c r="H187" s="198"/>
      <c r="I187" s="199">
        <f>I188</f>
        <v>6.7</v>
      </c>
      <c r="J187" s="199">
        <f>J188</f>
        <v>6.7</v>
      </c>
      <c r="K187" s="199">
        <f>K188</f>
        <v>6.7</v>
      </c>
    </row>
    <row r="188" spans="2:11" ht="12.75" customHeight="1">
      <c r="B188" s="205" t="s">
        <v>405</v>
      </c>
      <c r="C188" s="375"/>
      <c r="D188" s="198" t="s">
        <v>299</v>
      </c>
      <c r="E188" s="198" t="s">
        <v>313</v>
      </c>
      <c r="F188" s="203" t="s">
        <v>448</v>
      </c>
      <c r="G188" s="240">
        <v>240</v>
      </c>
      <c r="H188" s="198"/>
      <c r="I188" s="199">
        <f>I189</f>
        <v>6.7</v>
      </c>
      <c r="J188" s="199">
        <f>J189</f>
        <v>6.7</v>
      </c>
      <c r="K188" s="199">
        <f>K189</f>
        <v>6.7</v>
      </c>
    </row>
    <row r="189" spans="2:11" ht="12.75" customHeight="1">
      <c r="B189" s="200" t="s">
        <v>388</v>
      </c>
      <c r="C189" s="375"/>
      <c r="D189" s="198" t="s">
        <v>299</v>
      </c>
      <c r="E189" s="198" t="s">
        <v>313</v>
      </c>
      <c r="F189" s="203" t="s">
        <v>448</v>
      </c>
      <c r="G189" s="240">
        <v>240</v>
      </c>
      <c r="H189" s="198" t="s">
        <v>449</v>
      </c>
      <c r="I189" s="199">
        <v>6.7</v>
      </c>
      <c r="J189" s="199">
        <v>6.7</v>
      </c>
      <c r="K189" s="199">
        <v>6.7</v>
      </c>
    </row>
    <row r="190" spans="2:11" ht="14.25" customHeight="1">
      <c r="B190" s="202" t="s">
        <v>452</v>
      </c>
      <c r="C190" s="375"/>
      <c r="D190" s="198" t="s">
        <v>299</v>
      </c>
      <c r="E190" s="198" t="s">
        <v>313</v>
      </c>
      <c r="F190" s="203" t="s">
        <v>453</v>
      </c>
      <c r="G190" s="198"/>
      <c r="H190" s="198"/>
      <c r="I190" s="199">
        <f>I191+I194</f>
        <v>321.6</v>
      </c>
      <c r="J190" s="199">
        <f>J191+J194</f>
        <v>321.6</v>
      </c>
      <c r="K190" s="199">
        <f>K191+K194</f>
        <v>321.6</v>
      </c>
    </row>
    <row r="191" spans="2:11" ht="40.5" customHeight="1">
      <c r="B191" s="204" t="s">
        <v>395</v>
      </c>
      <c r="C191" s="351"/>
      <c r="D191" s="198" t="s">
        <v>299</v>
      </c>
      <c r="E191" s="198" t="s">
        <v>313</v>
      </c>
      <c r="F191" s="203" t="s">
        <v>453</v>
      </c>
      <c r="G191" s="198" t="s">
        <v>396</v>
      </c>
      <c r="H191" s="198"/>
      <c r="I191" s="199">
        <f>I192</f>
        <v>319.6</v>
      </c>
      <c r="J191" s="199">
        <f>J192</f>
        <v>319.6</v>
      </c>
      <c r="K191" s="199">
        <f>K192</f>
        <v>319.6</v>
      </c>
    </row>
    <row r="192" spans="2:11" ht="12.75" customHeight="1">
      <c r="B192" s="200" t="s">
        <v>397</v>
      </c>
      <c r="C192" s="351"/>
      <c r="D192" s="198" t="s">
        <v>299</v>
      </c>
      <c r="E192" s="198" t="s">
        <v>313</v>
      </c>
      <c r="F192" s="203" t="s">
        <v>453</v>
      </c>
      <c r="G192" s="198" t="s">
        <v>398</v>
      </c>
      <c r="H192" s="198"/>
      <c r="I192" s="199">
        <f>I193</f>
        <v>319.6</v>
      </c>
      <c r="J192" s="199">
        <f>J193</f>
        <v>319.6</v>
      </c>
      <c r="K192" s="199">
        <f>K193</f>
        <v>319.6</v>
      </c>
    </row>
    <row r="193" spans="2:11" ht="12.75" customHeight="1">
      <c r="B193" s="200" t="s">
        <v>388</v>
      </c>
      <c r="C193" s="351"/>
      <c r="D193" s="198" t="s">
        <v>299</v>
      </c>
      <c r="E193" s="198" t="s">
        <v>313</v>
      </c>
      <c r="F193" s="203" t="s">
        <v>453</v>
      </c>
      <c r="G193" s="198" t="s">
        <v>398</v>
      </c>
      <c r="H193" s="198" t="s">
        <v>449</v>
      </c>
      <c r="I193" s="199">
        <v>319.6</v>
      </c>
      <c r="J193" s="199">
        <v>319.6</v>
      </c>
      <c r="K193" s="199">
        <v>319.6</v>
      </c>
    </row>
    <row r="194" spans="2:11" ht="12.75" customHeight="1">
      <c r="B194" s="205" t="s">
        <v>403</v>
      </c>
      <c r="C194" s="351"/>
      <c r="D194" s="198" t="s">
        <v>299</v>
      </c>
      <c r="E194" s="198" t="s">
        <v>313</v>
      </c>
      <c r="F194" s="203" t="s">
        <v>453</v>
      </c>
      <c r="G194" s="198" t="s">
        <v>404</v>
      </c>
      <c r="H194" s="198"/>
      <c r="I194" s="199">
        <f>I195</f>
        <v>2</v>
      </c>
      <c r="J194" s="199">
        <f>J195</f>
        <v>2</v>
      </c>
      <c r="K194" s="199">
        <f>K195</f>
        <v>2</v>
      </c>
    </row>
    <row r="195" spans="2:11" ht="12.75" customHeight="1">
      <c r="B195" s="205" t="s">
        <v>405</v>
      </c>
      <c r="C195" s="351"/>
      <c r="D195" s="198" t="s">
        <v>299</v>
      </c>
      <c r="E195" s="198" t="s">
        <v>313</v>
      </c>
      <c r="F195" s="203" t="s">
        <v>453</v>
      </c>
      <c r="G195" s="198" t="s">
        <v>406</v>
      </c>
      <c r="H195" s="198"/>
      <c r="I195" s="199">
        <f>I196</f>
        <v>2</v>
      </c>
      <c r="J195" s="199">
        <f>J196</f>
        <v>2</v>
      </c>
      <c r="K195" s="199">
        <f>K196</f>
        <v>2</v>
      </c>
    </row>
    <row r="196" spans="2:11" ht="12.75" customHeight="1">
      <c r="B196" s="200" t="s">
        <v>388</v>
      </c>
      <c r="C196" s="351"/>
      <c r="D196" s="198" t="s">
        <v>299</v>
      </c>
      <c r="E196" s="198" t="s">
        <v>313</v>
      </c>
      <c r="F196" s="203" t="s">
        <v>453</v>
      </c>
      <c r="G196" s="198" t="s">
        <v>406</v>
      </c>
      <c r="H196" s="198">
        <v>3</v>
      </c>
      <c r="I196" s="199">
        <v>2</v>
      </c>
      <c r="J196" s="199">
        <v>2</v>
      </c>
      <c r="K196" s="199">
        <v>2</v>
      </c>
    </row>
    <row r="197" spans="2:11" ht="25.5" customHeight="1" hidden="1">
      <c r="B197" s="200" t="s">
        <v>465</v>
      </c>
      <c r="C197" s="351"/>
      <c r="D197" s="198" t="s">
        <v>299</v>
      </c>
      <c r="E197" s="198" t="s">
        <v>313</v>
      </c>
      <c r="F197" s="203" t="s">
        <v>466</v>
      </c>
      <c r="G197" s="198"/>
      <c r="H197" s="198"/>
      <c r="I197" s="199">
        <f>I198</f>
        <v>0</v>
      </c>
      <c r="J197" s="199">
        <f>J198</f>
        <v>0</v>
      </c>
      <c r="K197" s="199">
        <f>K198</f>
        <v>0</v>
      </c>
    </row>
    <row r="198" spans="2:11" ht="12.75" customHeight="1" hidden="1">
      <c r="B198" s="205" t="s">
        <v>403</v>
      </c>
      <c r="C198" s="351"/>
      <c r="D198" s="198" t="s">
        <v>299</v>
      </c>
      <c r="E198" s="198" t="s">
        <v>313</v>
      </c>
      <c r="F198" s="203" t="s">
        <v>466</v>
      </c>
      <c r="G198" s="198" t="s">
        <v>404</v>
      </c>
      <c r="H198" s="198"/>
      <c r="I198" s="199">
        <f>I199</f>
        <v>0</v>
      </c>
      <c r="J198" s="199">
        <f>J199</f>
        <v>0</v>
      </c>
      <c r="K198" s="199">
        <f>K199</f>
        <v>0</v>
      </c>
    </row>
    <row r="199" spans="2:11" ht="12.75" customHeight="1" hidden="1">
      <c r="B199" s="205" t="s">
        <v>405</v>
      </c>
      <c r="C199" s="351"/>
      <c r="D199" s="198" t="s">
        <v>299</v>
      </c>
      <c r="E199" s="198" t="s">
        <v>313</v>
      </c>
      <c r="F199" s="203" t="s">
        <v>466</v>
      </c>
      <c r="G199" s="198" t="s">
        <v>406</v>
      </c>
      <c r="H199" s="198"/>
      <c r="I199" s="199">
        <f>I200</f>
        <v>0</v>
      </c>
      <c r="J199" s="199">
        <f>J200</f>
        <v>0</v>
      </c>
      <c r="K199" s="199">
        <f>K200</f>
        <v>0</v>
      </c>
    </row>
    <row r="200" spans="2:11" ht="12.75" customHeight="1" hidden="1">
      <c r="B200" s="200" t="s">
        <v>388</v>
      </c>
      <c r="C200" s="351"/>
      <c r="D200" s="198" t="s">
        <v>299</v>
      </c>
      <c r="E200" s="198" t="s">
        <v>313</v>
      </c>
      <c r="F200" s="203" t="s">
        <v>466</v>
      </c>
      <c r="G200" s="198" t="s">
        <v>406</v>
      </c>
      <c r="H200" s="198" t="s">
        <v>449</v>
      </c>
      <c r="I200" s="199"/>
      <c r="J200" s="199"/>
      <c r="K200" s="199"/>
    </row>
    <row r="201" spans="2:11" ht="27.75" customHeight="1">
      <c r="B201" s="204" t="s">
        <v>458</v>
      </c>
      <c r="C201" s="351"/>
      <c r="D201" s="198" t="s">
        <v>299</v>
      </c>
      <c r="E201" s="198" t="s">
        <v>313</v>
      </c>
      <c r="F201" s="203" t="s">
        <v>459</v>
      </c>
      <c r="G201" s="198"/>
      <c r="H201" s="198"/>
      <c r="I201" s="199">
        <f>I209+I217+I206+I212</f>
        <v>2819.6000000000004</v>
      </c>
      <c r="J201" s="199">
        <f>J209+J217+J206+J212</f>
        <v>568.9</v>
      </c>
      <c r="K201" s="199">
        <f>K209+K217+K206+K212</f>
        <v>588.9</v>
      </c>
    </row>
    <row r="202" spans="2:11" ht="25.5" customHeight="1" hidden="1">
      <c r="B202" s="200" t="s">
        <v>395</v>
      </c>
      <c r="C202" s="357"/>
      <c r="D202" s="198" t="s">
        <v>299</v>
      </c>
      <c r="E202" s="198" t="s">
        <v>313</v>
      </c>
      <c r="F202" s="203" t="s">
        <v>459</v>
      </c>
      <c r="G202" s="198" t="s">
        <v>396</v>
      </c>
      <c r="H202" s="198"/>
      <c r="I202" s="199">
        <f>I203</f>
        <v>0</v>
      </c>
      <c r="J202" s="199"/>
      <c r="K202" s="199"/>
    </row>
    <row r="203" spans="2:11" ht="25.5" customHeight="1" hidden="1">
      <c r="B203" s="200" t="s">
        <v>397</v>
      </c>
      <c r="C203" s="357"/>
      <c r="D203" s="198" t="s">
        <v>299</v>
      </c>
      <c r="E203" s="198" t="s">
        <v>313</v>
      </c>
      <c r="F203" s="203" t="s">
        <v>459</v>
      </c>
      <c r="G203" s="198" t="s">
        <v>398</v>
      </c>
      <c r="H203" s="198"/>
      <c r="I203" s="199">
        <f>I204</f>
        <v>0</v>
      </c>
      <c r="J203" s="199"/>
      <c r="K203" s="199"/>
    </row>
    <row r="204" spans="2:11" ht="12.75" customHeight="1" hidden="1">
      <c r="B204" s="200" t="s">
        <v>387</v>
      </c>
      <c r="C204" s="357"/>
      <c r="D204" s="198" t="s">
        <v>299</v>
      </c>
      <c r="E204" s="198" t="s">
        <v>313</v>
      </c>
      <c r="F204" s="203" t="s">
        <v>459</v>
      </c>
      <c r="G204" s="198" t="s">
        <v>398</v>
      </c>
      <c r="H204" s="198" t="s">
        <v>411</v>
      </c>
      <c r="I204" s="199"/>
      <c r="J204" s="199"/>
      <c r="K204" s="199"/>
    </row>
    <row r="205" spans="2:11" ht="12.75" customHeight="1" hidden="1">
      <c r="B205" s="205"/>
      <c r="C205" s="357"/>
      <c r="D205" s="198"/>
      <c r="E205" s="198"/>
      <c r="F205" s="203"/>
      <c r="G205" s="240"/>
      <c r="H205" s="240"/>
      <c r="I205" s="199"/>
      <c r="J205" s="199"/>
      <c r="K205" s="199"/>
    </row>
    <row r="206" spans="2:11" ht="42.75">
      <c r="B206" s="204" t="s">
        <v>395</v>
      </c>
      <c r="C206" s="357"/>
      <c r="D206" s="198" t="s">
        <v>299</v>
      </c>
      <c r="E206" s="198" t="s">
        <v>313</v>
      </c>
      <c r="F206" s="203" t="s">
        <v>459</v>
      </c>
      <c r="G206" s="240"/>
      <c r="H206" s="240"/>
      <c r="I206" s="199">
        <f>I207</f>
        <v>291.3</v>
      </c>
      <c r="J206" s="199">
        <f>J207</f>
        <v>148.9</v>
      </c>
      <c r="K206" s="199">
        <f>K207</f>
        <v>168.9</v>
      </c>
    </row>
    <row r="207" spans="2:11" ht="12.75" customHeight="1">
      <c r="B207" s="200" t="s">
        <v>397</v>
      </c>
      <c r="C207" s="357"/>
      <c r="D207" s="198" t="s">
        <v>299</v>
      </c>
      <c r="E207" s="198" t="s">
        <v>313</v>
      </c>
      <c r="F207" s="203" t="s">
        <v>459</v>
      </c>
      <c r="G207" s="240">
        <v>100</v>
      </c>
      <c r="H207" s="240"/>
      <c r="I207" s="199">
        <f>I208</f>
        <v>291.3</v>
      </c>
      <c r="J207" s="199">
        <f>J208</f>
        <v>148.9</v>
      </c>
      <c r="K207" s="199">
        <f>K208</f>
        <v>168.9</v>
      </c>
    </row>
    <row r="208" spans="2:11" ht="12.75" customHeight="1">
      <c r="B208" s="200" t="s">
        <v>387</v>
      </c>
      <c r="C208" s="357"/>
      <c r="D208" s="198" t="s">
        <v>299</v>
      </c>
      <c r="E208" s="198" t="s">
        <v>313</v>
      </c>
      <c r="F208" s="203" t="s">
        <v>459</v>
      </c>
      <c r="G208" s="240">
        <v>120</v>
      </c>
      <c r="H208" s="240">
        <v>2</v>
      </c>
      <c r="I208" s="199">
        <v>291.3</v>
      </c>
      <c r="J208" s="199">
        <v>148.9</v>
      </c>
      <c r="K208" s="199">
        <v>168.9</v>
      </c>
    </row>
    <row r="209" spans="2:11" ht="12.75" customHeight="1">
      <c r="B209" s="205" t="s">
        <v>403</v>
      </c>
      <c r="C209" s="357"/>
      <c r="D209" s="198" t="s">
        <v>299</v>
      </c>
      <c r="E209" s="198" t="s">
        <v>313</v>
      </c>
      <c r="F209" s="203" t="s">
        <v>459</v>
      </c>
      <c r="G209" s="240">
        <v>200</v>
      </c>
      <c r="H209" s="240"/>
      <c r="I209" s="199">
        <f>I210</f>
        <v>2402.3</v>
      </c>
      <c r="J209" s="199">
        <f>J210</f>
        <v>300</v>
      </c>
      <c r="K209" s="199">
        <f>K210</f>
        <v>300</v>
      </c>
    </row>
    <row r="210" spans="2:11" ht="14.25" customHeight="1">
      <c r="B210" s="205" t="s">
        <v>405</v>
      </c>
      <c r="C210" s="351"/>
      <c r="D210" s="198" t="s">
        <v>299</v>
      </c>
      <c r="E210" s="198" t="s">
        <v>313</v>
      </c>
      <c r="F210" s="203" t="s">
        <v>459</v>
      </c>
      <c r="G210" s="240">
        <v>240</v>
      </c>
      <c r="H210" s="240"/>
      <c r="I210" s="199">
        <f>I211</f>
        <v>2402.3</v>
      </c>
      <c r="J210" s="199">
        <f>J211</f>
        <v>300</v>
      </c>
      <c r="K210" s="199">
        <f>K211</f>
        <v>300</v>
      </c>
    </row>
    <row r="211" spans="2:11" ht="12.75" customHeight="1">
      <c r="B211" s="200" t="s">
        <v>387</v>
      </c>
      <c r="C211" s="351"/>
      <c r="D211" s="198" t="s">
        <v>299</v>
      </c>
      <c r="E211" s="198" t="s">
        <v>313</v>
      </c>
      <c r="F211" s="203" t="s">
        <v>459</v>
      </c>
      <c r="G211" s="240">
        <v>240</v>
      </c>
      <c r="H211" s="240">
        <v>2</v>
      </c>
      <c r="I211" s="199">
        <v>2402.3</v>
      </c>
      <c r="J211" s="199">
        <v>300</v>
      </c>
      <c r="K211" s="199">
        <v>300</v>
      </c>
    </row>
    <row r="212" spans="2:11" ht="12.75" customHeight="1">
      <c r="B212" s="200" t="s">
        <v>435</v>
      </c>
      <c r="C212" s="351"/>
      <c r="D212" s="198" t="s">
        <v>299</v>
      </c>
      <c r="E212" s="198" t="s">
        <v>313</v>
      </c>
      <c r="F212" s="203" t="s">
        <v>459</v>
      </c>
      <c r="G212" s="240">
        <v>300</v>
      </c>
      <c r="H212" s="240"/>
      <c r="I212" s="199">
        <f>I215+I214</f>
        <v>120</v>
      </c>
      <c r="J212" s="199">
        <f>J215</f>
        <v>120</v>
      </c>
      <c r="K212" s="199">
        <f>K215</f>
        <v>120</v>
      </c>
    </row>
    <row r="213" spans="2:11" ht="12.75" customHeight="1" hidden="1">
      <c r="B213" s="380" t="s">
        <v>437</v>
      </c>
      <c r="C213" s="351"/>
      <c r="D213" s="198" t="s">
        <v>299</v>
      </c>
      <c r="E213" s="198" t="s">
        <v>313</v>
      </c>
      <c r="F213" s="203" t="s">
        <v>459</v>
      </c>
      <c r="G213" s="240">
        <v>320</v>
      </c>
      <c r="H213" s="240"/>
      <c r="I213" s="199">
        <f>I214</f>
        <v>0</v>
      </c>
      <c r="J213" s="199">
        <f>J214</f>
        <v>0</v>
      </c>
      <c r="K213" s="199">
        <f>K214</f>
        <v>0</v>
      </c>
    </row>
    <row r="214" spans="2:11" ht="12.75" customHeight="1" hidden="1">
      <c r="B214" s="200" t="s">
        <v>387</v>
      </c>
      <c r="C214" s="351"/>
      <c r="D214" s="198" t="s">
        <v>299</v>
      </c>
      <c r="E214" s="198" t="s">
        <v>313</v>
      </c>
      <c r="F214" s="203" t="s">
        <v>459</v>
      </c>
      <c r="G214" s="240">
        <v>320</v>
      </c>
      <c r="H214" s="240">
        <v>2</v>
      </c>
      <c r="I214" s="199"/>
      <c r="J214" s="199"/>
      <c r="K214" s="199"/>
    </row>
    <row r="215" spans="2:11" ht="12.75" customHeight="1">
      <c r="B215" s="200" t="s">
        <v>460</v>
      </c>
      <c r="C215" s="351"/>
      <c r="D215" s="198" t="s">
        <v>299</v>
      </c>
      <c r="E215" s="198" t="s">
        <v>313</v>
      </c>
      <c r="F215" s="203" t="s">
        <v>459</v>
      </c>
      <c r="G215" s="240">
        <v>360</v>
      </c>
      <c r="H215" s="240"/>
      <c r="I215" s="199">
        <f>I216</f>
        <v>120</v>
      </c>
      <c r="J215" s="199">
        <f>J216</f>
        <v>120</v>
      </c>
      <c r="K215" s="199">
        <f>K216</f>
        <v>120</v>
      </c>
    </row>
    <row r="216" spans="2:11" ht="12.75" customHeight="1">
      <c r="B216" s="200" t="s">
        <v>387</v>
      </c>
      <c r="C216" s="351"/>
      <c r="D216" s="198" t="s">
        <v>299</v>
      </c>
      <c r="E216" s="198" t="s">
        <v>313</v>
      </c>
      <c r="F216" s="203" t="s">
        <v>459</v>
      </c>
      <c r="G216" s="240">
        <v>360</v>
      </c>
      <c r="H216" s="240">
        <v>2</v>
      </c>
      <c r="I216" s="199">
        <v>120</v>
      </c>
      <c r="J216" s="199">
        <v>120</v>
      </c>
      <c r="K216" s="199">
        <v>120</v>
      </c>
    </row>
    <row r="217" spans="2:11" ht="12.75" customHeight="1">
      <c r="B217" s="205" t="s">
        <v>407</v>
      </c>
      <c r="C217" s="351"/>
      <c r="D217" s="198" t="s">
        <v>299</v>
      </c>
      <c r="E217" s="198" t="s">
        <v>313</v>
      </c>
      <c r="F217" s="203" t="s">
        <v>459</v>
      </c>
      <c r="G217" s="198" t="s">
        <v>408</v>
      </c>
      <c r="H217" s="198"/>
      <c r="I217" s="199">
        <f>I220+I218</f>
        <v>6</v>
      </c>
      <c r="J217" s="199">
        <f>J219</f>
        <v>0</v>
      </c>
      <c r="K217" s="199">
        <f>K219</f>
        <v>0</v>
      </c>
    </row>
    <row r="218" spans="2:11" ht="12.75" customHeight="1">
      <c r="B218" s="381" t="s">
        <v>461</v>
      </c>
      <c r="C218" s="351"/>
      <c r="D218" s="198" t="s">
        <v>299</v>
      </c>
      <c r="E218" s="198" t="s">
        <v>313</v>
      </c>
      <c r="F218" s="203" t="s">
        <v>459</v>
      </c>
      <c r="G218" s="198" t="s">
        <v>462</v>
      </c>
      <c r="H218" s="198" t="s">
        <v>411</v>
      </c>
      <c r="I218" s="199"/>
      <c r="J218" s="199"/>
      <c r="K218" s="199"/>
    </row>
    <row r="219" spans="2:11" ht="14.25" customHeight="1">
      <c r="B219" s="205" t="s">
        <v>409</v>
      </c>
      <c r="C219" s="351"/>
      <c r="D219" s="198" t="s">
        <v>299</v>
      </c>
      <c r="E219" s="198" t="s">
        <v>313</v>
      </c>
      <c r="F219" s="203" t="s">
        <v>459</v>
      </c>
      <c r="G219" s="198" t="s">
        <v>410</v>
      </c>
      <c r="H219" s="198"/>
      <c r="I219" s="199">
        <f>I220</f>
        <v>6</v>
      </c>
      <c r="J219" s="199">
        <f>J220</f>
        <v>0</v>
      </c>
      <c r="K219" s="199">
        <f>K220</f>
        <v>0</v>
      </c>
    </row>
    <row r="220" spans="2:11" ht="12.75" customHeight="1">
      <c r="B220" s="200" t="s">
        <v>387</v>
      </c>
      <c r="C220" s="348"/>
      <c r="D220" s="198" t="s">
        <v>299</v>
      </c>
      <c r="E220" s="198" t="s">
        <v>313</v>
      </c>
      <c r="F220" s="203" t="s">
        <v>459</v>
      </c>
      <c r="G220" s="198" t="s">
        <v>410</v>
      </c>
      <c r="H220" s="198" t="s">
        <v>411</v>
      </c>
      <c r="I220" s="199">
        <v>6</v>
      </c>
      <c r="J220" s="199"/>
      <c r="K220" s="199"/>
    </row>
    <row r="221" spans="2:11" ht="40.5" customHeight="1">
      <c r="B221" s="221" t="s">
        <v>467</v>
      </c>
      <c r="C221" s="348"/>
      <c r="D221" s="198" t="s">
        <v>299</v>
      </c>
      <c r="E221" s="198" t="s">
        <v>313</v>
      </c>
      <c r="F221" s="198" t="s">
        <v>468</v>
      </c>
      <c r="G221" s="198"/>
      <c r="H221" s="198"/>
      <c r="I221" s="199">
        <f>I222+I225+I228</f>
        <v>11804.8</v>
      </c>
      <c r="J221" s="199">
        <f>J222+J225+J228</f>
        <v>10035.9</v>
      </c>
      <c r="K221" s="199">
        <f>K222+K225+K228</f>
        <v>7798.099999999999</v>
      </c>
    </row>
    <row r="222" spans="2:11" ht="40.5" customHeight="1">
      <c r="B222" s="204" t="s">
        <v>395</v>
      </c>
      <c r="C222" s="351"/>
      <c r="D222" s="198" t="s">
        <v>299</v>
      </c>
      <c r="E222" s="198" t="s">
        <v>313</v>
      </c>
      <c r="F222" s="198" t="s">
        <v>468</v>
      </c>
      <c r="G222" s="198" t="s">
        <v>396</v>
      </c>
      <c r="H222" s="198"/>
      <c r="I222" s="199">
        <f>I223</f>
        <v>7705.4</v>
      </c>
      <c r="J222" s="199">
        <f>J223</f>
        <v>6923.9</v>
      </c>
      <c r="K222" s="199">
        <f>K223</f>
        <v>6923.9</v>
      </c>
    </row>
    <row r="223" spans="2:11" ht="12.75" customHeight="1">
      <c r="B223" s="200" t="s">
        <v>469</v>
      </c>
      <c r="C223" s="351"/>
      <c r="D223" s="198" t="s">
        <v>299</v>
      </c>
      <c r="E223" s="198" t="s">
        <v>313</v>
      </c>
      <c r="F223" s="198" t="s">
        <v>468</v>
      </c>
      <c r="G223" s="198" t="s">
        <v>470</v>
      </c>
      <c r="H223" s="198"/>
      <c r="I223" s="199">
        <f>I224</f>
        <v>7705.4</v>
      </c>
      <c r="J223" s="199">
        <f>J224</f>
        <v>6923.9</v>
      </c>
      <c r="K223" s="199">
        <f>K224</f>
        <v>6923.9</v>
      </c>
    </row>
    <row r="224" spans="2:11" ht="12.75" customHeight="1">
      <c r="B224" s="200" t="s">
        <v>387</v>
      </c>
      <c r="C224" s="351"/>
      <c r="D224" s="198" t="s">
        <v>299</v>
      </c>
      <c r="E224" s="198" t="s">
        <v>313</v>
      </c>
      <c r="F224" s="198" t="s">
        <v>468</v>
      </c>
      <c r="G224" s="198" t="s">
        <v>470</v>
      </c>
      <c r="H224" s="198" t="s">
        <v>411</v>
      </c>
      <c r="I224" s="199">
        <v>7705.4</v>
      </c>
      <c r="J224" s="199">
        <v>6923.9</v>
      </c>
      <c r="K224" s="199">
        <v>6923.9</v>
      </c>
    </row>
    <row r="225" spans="2:11" ht="12.75" customHeight="1">
      <c r="B225" s="205" t="s">
        <v>403</v>
      </c>
      <c r="C225" s="358"/>
      <c r="D225" s="198" t="s">
        <v>299</v>
      </c>
      <c r="E225" s="198" t="s">
        <v>313</v>
      </c>
      <c r="F225" s="198" t="s">
        <v>468</v>
      </c>
      <c r="G225" s="198" t="s">
        <v>404</v>
      </c>
      <c r="H225" s="198"/>
      <c r="I225" s="199">
        <f>I226</f>
        <v>4078.7</v>
      </c>
      <c r="J225" s="199">
        <f>J226</f>
        <v>3112</v>
      </c>
      <c r="K225" s="199">
        <f>K226</f>
        <v>874.2</v>
      </c>
    </row>
    <row r="226" spans="2:11" ht="12.75" customHeight="1">
      <c r="B226" s="205" t="s">
        <v>405</v>
      </c>
      <c r="C226" s="351"/>
      <c r="D226" s="198" t="s">
        <v>299</v>
      </c>
      <c r="E226" s="198" t="s">
        <v>313</v>
      </c>
      <c r="F226" s="198" t="s">
        <v>468</v>
      </c>
      <c r="G226" s="198" t="s">
        <v>406</v>
      </c>
      <c r="H226" s="198"/>
      <c r="I226" s="199">
        <f>I227</f>
        <v>4078.7</v>
      </c>
      <c r="J226" s="199">
        <f>J227</f>
        <v>3112</v>
      </c>
      <c r="K226" s="199">
        <f>K227</f>
        <v>874.2</v>
      </c>
    </row>
    <row r="227" spans="2:11" ht="12.75" customHeight="1">
      <c r="B227" s="200" t="s">
        <v>387</v>
      </c>
      <c r="C227" s="348"/>
      <c r="D227" s="198" t="s">
        <v>299</v>
      </c>
      <c r="E227" s="198" t="s">
        <v>313</v>
      </c>
      <c r="F227" s="198" t="s">
        <v>468</v>
      </c>
      <c r="G227" s="198" t="s">
        <v>406</v>
      </c>
      <c r="H227" s="198" t="s">
        <v>411</v>
      </c>
      <c r="I227" s="199">
        <v>4078.7</v>
      </c>
      <c r="J227" s="199">
        <v>3112</v>
      </c>
      <c r="K227" s="199">
        <v>874.2</v>
      </c>
    </row>
    <row r="228" spans="2:11" ht="12.75" customHeight="1">
      <c r="B228" s="205" t="s">
        <v>407</v>
      </c>
      <c r="C228" s="348"/>
      <c r="D228" s="198" t="s">
        <v>299</v>
      </c>
      <c r="E228" s="198" t="s">
        <v>313</v>
      </c>
      <c r="F228" s="198" t="s">
        <v>468</v>
      </c>
      <c r="G228" s="198" t="s">
        <v>408</v>
      </c>
      <c r="H228" s="198"/>
      <c r="I228" s="199">
        <f>I230+I229</f>
        <v>20.7</v>
      </c>
      <c r="J228" s="199">
        <f>J230</f>
        <v>0</v>
      </c>
      <c r="K228" s="199">
        <f>K230</f>
        <v>0</v>
      </c>
    </row>
    <row r="229" spans="2:11" ht="12.75" customHeight="1" hidden="1">
      <c r="B229" s="381" t="s">
        <v>461</v>
      </c>
      <c r="C229" s="348"/>
      <c r="D229" s="198" t="s">
        <v>299</v>
      </c>
      <c r="E229" s="198" t="s">
        <v>313</v>
      </c>
      <c r="F229" s="198" t="s">
        <v>468</v>
      </c>
      <c r="G229" s="198" t="s">
        <v>462</v>
      </c>
      <c r="H229" s="198" t="s">
        <v>411</v>
      </c>
      <c r="I229" s="199"/>
      <c r="J229" s="199"/>
      <c r="K229" s="199"/>
    </row>
    <row r="230" spans="2:11" ht="14.25" customHeight="1">
      <c r="B230" s="205" t="s">
        <v>409</v>
      </c>
      <c r="C230" s="351"/>
      <c r="D230" s="198" t="s">
        <v>299</v>
      </c>
      <c r="E230" s="198" t="s">
        <v>313</v>
      </c>
      <c r="F230" s="198" t="s">
        <v>468</v>
      </c>
      <c r="G230" s="198" t="s">
        <v>410</v>
      </c>
      <c r="H230" s="198"/>
      <c r="I230" s="199">
        <f>I231</f>
        <v>20.7</v>
      </c>
      <c r="J230" s="199">
        <f>J231</f>
        <v>0</v>
      </c>
      <c r="K230" s="199">
        <f>K231</f>
        <v>0</v>
      </c>
    </row>
    <row r="231" spans="2:11" ht="12.75" customHeight="1">
      <c r="B231" s="200" t="s">
        <v>387</v>
      </c>
      <c r="C231" s="351"/>
      <c r="D231" s="198" t="s">
        <v>299</v>
      </c>
      <c r="E231" s="198" t="s">
        <v>313</v>
      </c>
      <c r="F231" s="198" t="s">
        <v>468</v>
      </c>
      <c r="G231" s="198" t="s">
        <v>410</v>
      </c>
      <c r="H231" s="198" t="s">
        <v>411</v>
      </c>
      <c r="I231" s="199">
        <v>20.7</v>
      </c>
      <c r="J231" s="199"/>
      <c r="K231" s="199"/>
    </row>
    <row r="232" spans="2:11" ht="85.5" hidden="1">
      <c r="B232" s="382" t="s">
        <v>471</v>
      </c>
      <c r="C232" s="358"/>
      <c r="D232" s="198" t="s">
        <v>299</v>
      </c>
      <c r="E232" s="198" t="s">
        <v>313</v>
      </c>
      <c r="F232" s="201" t="s">
        <v>392</v>
      </c>
      <c r="G232" s="198"/>
      <c r="H232" s="198"/>
      <c r="I232" s="199">
        <f>I233</f>
        <v>0</v>
      </c>
      <c r="J232" s="199">
        <f>J233</f>
        <v>0</v>
      </c>
      <c r="K232" s="199">
        <f>K233</f>
        <v>0</v>
      </c>
    </row>
    <row r="233" spans="2:11" ht="12.75" customHeight="1" hidden="1">
      <c r="B233" s="383" t="s">
        <v>403</v>
      </c>
      <c r="C233" s="358"/>
      <c r="D233" s="198" t="s">
        <v>299</v>
      </c>
      <c r="E233" s="198" t="s">
        <v>313</v>
      </c>
      <c r="F233" s="201" t="s">
        <v>472</v>
      </c>
      <c r="G233" s="198" t="s">
        <v>404</v>
      </c>
      <c r="H233" s="198"/>
      <c r="I233" s="199">
        <f>I234</f>
        <v>0</v>
      </c>
      <c r="J233" s="199">
        <f>J234</f>
        <v>0</v>
      </c>
      <c r="K233" s="199">
        <f>K234</f>
        <v>0</v>
      </c>
    </row>
    <row r="234" spans="2:11" ht="12.75" customHeight="1" hidden="1">
      <c r="B234" s="383" t="s">
        <v>405</v>
      </c>
      <c r="C234" s="358"/>
      <c r="D234" s="198" t="s">
        <v>299</v>
      </c>
      <c r="E234" s="198" t="s">
        <v>313</v>
      </c>
      <c r="F234" s="201" t="s">
        <v>472</v>
      </c>
      <c r="G234" s="198" t="s">
        <v>406</v>
      </c>
      <c r="H234" s="198"/>
      <c r="I234" s="199">
        <f>I235</f>
        <v>0</v>
      </c>
      <c r="J234" s="199">
        <f>J235</f>
        <v>0</v>
      </c>
      <c r="K234" s="199">
        <f>K235</f>
        <v>0</v>
      </c>
    </row>
    <row r="235" spans="2:11" ht="12.75" customHeight="1" hidden="1">
      <c r="B235" s="355" t="s">
        <v>389</v>
      </c>
      <c r="C235" s="358"/>
      <c r="D235" s="198" t="s">
        <v>299</v>
      </c>
      <c r="E235" s="198" t="s">
        <v>313</v>
      </c>
      <c r="F235" s="201" t="s">
        <v>472</v>
      </c>
      <c r="G235" s="198" t="s">
        <v>406</v>
      </c>
      <c r="H235" s="198" t="s">
        <v>421</v>
      </c>
      <c r="I235" s="199"/>
      <c r="J235" s="199"/>
      <c r="K235" s="199"/>
    </row>
    <row r="236" spans="2:11" ht="13.5" customHeight="1">
      <c r="B236" s="345" t="s">
        <v>318</v>
      </c>
      <c r="C236" s="351"/>
      <c r="D236" s="219" t="s">
        <v>319</v>
      </c>
      <c r="E236" s="219"/>
      <c r="F236" s="219"/>
      <c r="G236" s="219"/>
      <c r="H236" s="219"/>
      <c r="I236" s="343">
        <f>I237+I244</f>
        <v>23992.2</v>
      </c>
      <c r="J236" s="343">
        <f>J237+J244</f>
        <v>23757.4</v>
      </c>
      <c r="K236" s="343">
        <f>K237+K244</f>
        <v>23387.9</v>
      </c>
    </row>
    <row r="237" spans="2:11" ht="14.25" customHeight="1">
      <c r="B237" s="384" t="s">
        <v>322</v>
      </c>
      <c r="C237" s="358"/>
      <c r="D237" s="197" t="s">
        <v>319</v>
      </c>
      <c r="E237" s="197" t="s">
        <v>323</v>
      </c>
      <c r="F237" s="198"/>
      <c r="G237" s="198"/>
      <c r="H237" s="198"/>
      <c r="I237" s="199">
        <f aca="true" t="shared" si="3" ref="I237:I242">I238</f>
        <v>1542.2</v>
      </c>
      <c r="J237" s="199">
        <f aca="true" t="shared" si="4" ref="J237:J242">J238</f>
        <v>1507.4</v>
      </c>
      <c r="K237" s="199">
        <f aca="true" t="shared" si="5" ref="K237:K242">K238</f>
        <v>1137.9</v>
      </c>
    </row>
    <row r="238" spans="2:11" ht="12.75" customHeight="1">
      <c r="B238" s="379" t="s">
        <v>391</v>
      </c>
      <c r="C238" s="358"/>
      <c r="D238" s="198" t="s">
        <v>319</v>
      </c>
      <c r="E238" s="198" t="s">
        <v>323</v>
      </c>
      <c r="F238" s="203" t="s">
        <v>392</v>
      </c>
      <c r="G238" s="198"/>
      <c r="H238" s="198"/>
      <c r="I238" s="199">
        <f t="shared" si="3"/>
        <v>1542.2</v>
      </c>
      <c r="J238" s="199">
        <f t="shared" si="4"/>
        <v>1507.4</v>
      </c>
      <c r="K238" s="199">
        <f t="shared" si="5"/>
        <v>1137.9</v>
      </c>
    </row>
    <row r="239" spans="2:11" ht="12.75" customHeight="1">
      <c r="B239" s="379" t="s">
        <v>483</v>
      </c>
      <c r="C239" s="351"/>
      <c r="D239" s="198" t="s">
        <v>319</v>
      </c>
      <c r="E239" s="198" t="s">
        <v>323</v>
      </c>
      <c r="F239" s="266" t="s">
        <v>459</v>
      </c>
      <c r="G239" s="198"/>
      <c r="H239" s="198"/>
      <c r="I239" s="199">
        <f t="shared" si="3"/>
        <v>1542.2</v>
      </c>
      <c r="J239" s="199">
        <f t="shared" si="4"/>
        <v>1507.4</v>
      </c>
      <c r="K239" s="199">
        <f t="shared" si="5"/>
        <v>1137.9</v>
      </c>
    </row>
    <row r="240" spans="2:11" ht="27.75" customHeight="1">
      <c r="B240" s="385" t="s">
        <v>458</v>
      </c>
      <c r="C240" s="348"/>
      <c r="D240" s="198" t="s">
        <v>319</v>
      </c>
      <c r="E240" s="198" t="s">
        <v>323</v>
      </c>
      <c r="F240" s="266" t="s">
        <v>459</v>
      </c>
      <c r="G240" s="198"/>
      <c r="H240" s="198"/>
      <c r="I240" s="199">
        <f t="shared" si="3"/>
        <v>1542.2</v>
      </c>
      <c r="J240" s="199">
        <f t="shared" si="4"/>
        <v>1507.4</v>
      </c>
      <c r="K240" s="199">
        <f t="shared" si="5"/>
        <v>1137.9</v>
      </c>
    </row>
    <row r="241" spans="2:11" ht="12.75" customHeight="1">
      <c r="B241" s="205" t="s">
        <v>403</v>
      </c>
      <c r="C241" s="348"/>
      <c r="D241" s="198" t="s">
        <v>319</v>
      </c>
      <c r="E241" s="198" t="s">
        <v>323</v>
      </c>
      <c r="F241" s="266" t="s">
        <v>459</v>
      </c>
      <c r="G241" s="198" t="s">
        <v>404</v>
      </c>
      <c r="H241" s="198"/>
      <c r="I241" s="199">
        <f t="shared" si="3"/>
        <v>1542.2</v>
      </c>
      <c r="J241" s="199">
        <f t="shared" si="4"/>
        <v>1507.4</v>
      </c>
      <c r="K241" s="199">
        <f t="shared" si="5"/>
        <v>1137.9</v>
      </c>
    </row>
    <row r="242" spans="2:11" ht="14.25" customHeight="1">
      <c r="B242" s="205" t="s">
        <v>405</v>
      </c>
      <c r="C242" s="351"/>
      <c r="D242" s="198" t="s">
        <v>319</v>
      </c>
      <c r="E242" s="198" t="s">
        <v>323</v>
      </c>
      <c r="F242" s="266" t="s">
        <v>459</v>
      </c>
      <c r="G242" s="198" t="s">
        <v>406</v>
      </c>
      <c r="H242" s="198"/>
      <c r="I242" s="199">
        <f t="shared" si="3"/>
        <v>1542.2</v>
      </c>
      <c r="J242" s="199">
        <f t="shared" si="4"/>
        <v>1507.4</v>
      </c>
      <c r="K242" s="199">
        <f t="shared" si="5"/>
        <v>1137.9</v>
      </c>
    </row>
    <row r="243" spans="2:11" ht="12" customHeight="1">
      <c r="B243" s="200" t="s">
        <v>387</v>
      </c>
      <c r="C243" s="351"/>
      <c r="D243" s="198" t="s">
        <v>319</v>
      </c>
      <c r="E243" s="198" t="s">
        <v>323</v>
      </c>
      <c r="F243" s="266" t="s">
        <v>459</v>
      </c>
      <c r="G243" s="198" t="s">
        <v>406</v>
      </c>
      <c r="H243" s="198">
        <v>2</v>
      </c>
      <c r="I243" s="199">
        <v>1542.2</v>
      </c>
      <c r="J243" s="199">
        <v>1507.4</v>
      </c>
      <c r="K243" s="199">
        <v>1137.9</v>
      </c>
    </row>
    <row r="244" spans="2:11" ht="12.75" customHeight="1">
      <c r="B244" s="359" t="s">
        <v>324</v>
      </c>
      <c r="C244" s="351"/>
      <c r="D244" s="197" t="s">
        <v>319</v>
      </c>
      <c r="E244" s="197" t="s">
        <v>325</v>
      </c>
      <c r="F244" s="198"/>
      <c r="G244" s="198"/>
      <c r="H244" s="198"/>
      <c r="I244" s="199">
        <f>I245</f>
        <v>22450</v>
      </c>
      <c r="J244" s="199">
        <f>J245</f>
        <v>22250</v>
      </c>
      <c r="K244" s="199">
        <f>K245</f>
        <v>22250</v>
      </c>
    </row>
    <row r="245" spans="2:11" ht="27.75" customHeight="1">
      <c r="B245" s="360" t="s">
        <v>484</v>
      </c>
      <c r="C245" s="351"/>
      <c r="D245" s="198" t="s">
        <v>319</v>
      </c>
      <c r="E245" s="198" t="s">
        <v>325</v>
      </c>
      <c r="F245" s="361" t="s">
        <v>485</v>
      </c>
      <c r="G245" s="198"/>
      <c r="H245" s="198"/>
      <c r="I245" s="199">
        <f>I246+I250+I254+I263+I267+I271</f>
        <v>22450</v>
      </c>
      <c r="J245" s="199">
        <f>J246+J250+J254+J263+J267+J271</f>
        <v>22250</v>
      </c>
      <c r="K245" s="199">
        <f>K246+K250+K254+K263+K267+K271</f>
        <v>22250</v>
      </c>
    </row>
    <row r="246" spans="2:11" ht="12.75" customHeight="1" hidden="1">
      <c r="B246" s="386" t="s">
        <v>486</v>
      </c>
      <c r="C246" s="351"/>
      <c r="D246" s="198" t="s">
        <v>319</v>
      </c>
      <c r="E246" s="198" t="s">
        <v>325</v>
      </c>
      <c r="F246" s="361" t="s">
        <v>487</v>
      </c>
      <c r="G246" s="198"/>
      <c r="H246" s="198"/>
      <c r="I246" s="199">
        <f>I247</f>
        <v>0</v>
      </c>
      <c r="J246" s="199">
        <f>J247</f>
        <v>0</v>
      </c>
      <c r="K246" s="199">
        <f>K247</f>
        <v>0</v>
      </c>
    </row>
    <row r="247" spans="2:11" ht="12.75" customHeight="1" hidden="1">
      <c r="B247" s="205" t="s">
        <v>403</v>
      </c>
      <c r="C247" s="351"/>
      <c r="D247" s="198" t="s">
        <v>319</v>
      </c>
      <c r="E247" s="198" t="s">
        <v>325</v>
      </c>
      <c r="F247" s="361" t="s">
        <v>487</v>
      </c>
      <c r="G247" s="198" t="s">
        <v>404</v>
      </c>
      <c r="H247" s="198"/>
      <c r="I247" s="199">
        <f>I248</f>
        <v>0</v>
      </c>
      <c r="J247" s="199">
        <f>J248</f>
        <v>0</v>
      </c>
      <c r="K247" s="199">
        <f>K248</f>
        <v>0</v>
      </c>
    </row>
    <row r="248" spans="2:11" ht="12.75" customHeight="1" hidden="1">
      <c r="B248" s="205" t="s">
        <v>405</v>
      </c>
      <c r="C248" s="351"/>
      <c r="D248" s="198" t="s">
        <v>319</v>
      </c>
      <c r="E248" s="198" t="s">
        <v>325</v>
      </c>
      <c r="F248" s="361" t="s">
        <v>487</v>
      </c>
      <c r="G248" s="198" t="s">
        <v>406</v>
      </c>
      <c r="H248" s="198"/>
      <c r="I248" s="199">
        <f>I249</f>
        <v>0</v>
      </c>
      <c r="J248" s="199">
        <f>J249</f>
        <v>0</v>
      </c>
      <c r="K248" s="199">
        <f>K249</f>
        <v>0</v>
      </c>
    </row>
    <row r="249" spans="2:11" ht="13.5" customHeight="1" hidden="1">
      <c r="B249" s="200" t="s">
        <v>387</v>
      </c>
      <c r="C249" s="351"/>
      <c r="D249" s="198" t="s">
        <v>319</v>
      </c>
      <c r="E249" s="198" t="s">
        <v>325</v>
      </c>
      <c r="F249" s="361" t="s">
        <v>487</v>
      </c>
      <c r="G249" s="198" t="s">
        <v>406</v>
      </c>
      <c r="H249" s="198" t="s">
        <v>411</v>
      </c>
      <c r="I249" s="199"/>
      <c r="J249" s="199"/>
      <c r="K249" s="199"/>
    </row>
    <row r="250" spans="2:11" ht="26.25" customHeight="1" hidden="1">
      <c r="B250" s="362" t="s">
        <v>488</v>
      </c>
      <c r="C250" s="351"/>
      <c r="D250" s="198" t="s">
        <v>319</v>
      </c>
      <c r="E250" s="198" t="s">
        <v>325</v>
      </c>
      <c r="F250" s="361" t="s">
        <v>489</v>
      </c>
      <c r="G250" s="198"/>
      <c r="H250" s="198"/>
      <c r="I250" s="199">
        <f>I251</f>
        <v>0</v>
      </c>
      <c r="J250" s="199">
        <f>J251</f>
        <v>0</v>
      </c>
      <c r="K250" s="199">
        <f>K251</f>
        <v>0</v>
      </c>
    </row>
    <row r="251" spans="2:11" ht="15" customHeight="1" hidden="1">
      <c r="B251" s="205" t="s">
        <v>403</v>
      </c>
      <c r="C251" s="351"/>
      <c r="D251" s="198" t="s">
        <v>319</v>
      </c>
      <c r="E251" s="198" t="s">
        <v>325</v>
      </c>
      <c r="F251" s="361" t="s">
        <v>489</v>
      </c>
      <c r="G251" s="198" t="s">
        <v>404</v>
      </c>
      <c r="H251" s="198"/>
      <c r="I251" s="199">
        <f>I252</f>
        <v>0</v>
      </c>
      <c r="J251" s="199">
        <f>J252</f>
        <v>0</v>
      </c>
      <c r="K251" s="199">
        <f>K252</f>
        <v>0</v>
      </c>
    </row>
    <row r="252" spans="2:11" ht="12.75" customHeight="1" hidden="1">
      <c r="B252" s="205" t="s">
        <v>405</v>
      </c>
      <c r="C252" s="348"/>
      <c r="D252" s="198" t="s">
        <v>319</v>
      </c>
      <c r="E252" s="198" t="s">
        <v>325</v>
      </c>
      <c r="F252" s="361" t="s">
        <v>489</v>
      </c>
      <c r="G252" s="198" t="s">
        <v>406</v>
      </c>
      <c r="H252" s="198"/>
      <c r="I252" s="199">
        <f>I253</f>
        <v>0</v>
      </c>
      <c r="J252" s="199">
        <f>J253</f>
        <v>0</v>
      </c>
      <c r="K252" s="199">
        <f>K253</f>
        <v>0</v>
      </c>
    </row>
    <row r="253" spans="2:11" ht="12.75" customHeight="1" hidden="1">
      <c r="B253" s="200" t="s">
        <v>387</v>
      </c>
      <c r="C253" s="348"/>
      <c r="D253" s="198" t="s">
        <v>319</v>
      </c>
      <c r="E253" s="198" t="s">
        <v>325</v>
      </c>
      <c r="F253" s="361" t="s">
        <v>489</v>
      </c>
      <c r="G253" s="198" t="s">
        <v>406</v>
      </c>
      <c r="H253" s="198" t="s">
        <v>411</v>
      </c>
      <c r="I253" s="199"/>
      <c r="J253" s="199"/>
      <c r="K253" s="199"/>
    </row>
    <row r="254" spans="2:11" ht="14.25" customHeight="1">
      <c r="B254" s="379" t="s">
        <v>490</v>
      </c>
      <c r="C254" s="351"/>
      <c r="D254" s="198" t="s">
        <v>319</v>
      </c>
      <c r="E254" s="198" t="s">
        <v>325</v>
      </c>
      <c r="F254" s="361" t="s">
        <v>756</v>
      </c>
      <c r="G254" s="198"/>
      <c r="H254" s="198"/>
      <c r="I254" s="199">
        <f>I255+I259</f>
        <v>22250</v>
      </c>
      <c r="J254" s="199">
        <f>J255+J259</f>
        <v>22250</v>
      </c>
      <c r="K254" s="199">
        <f>K255+K259</f>
        <v>22250</v>
      </c>
    </row>
    <row r="255" spans="2:11" ht="15" customHeight="1" hidden="1">
      <c r="B255" s="205" t="s">
        <v>403</v>
      </c>
      <c r="C255" s="351"/>
      <c r="D255" s="198" t="s">
        <v>319</v>
      </c>
      <c r="E255" s="198" t="s">
        <v>325</v>
      </c>
      <c r="F255" s="361" t="s">
        <v>491</v>
      </c>
      <c r="G255" s="198" t="s">
        <v>404</v>
      </c>
      <c r="H255" s="198"/>
      <c r="I255" s="199">
        <f>I256</f>
        <v>0</v>
      </c>
      <c r="J255" s="199">
        <f>J256</f>
        <v>0</v>
      </c>
      <c r="K255" s="199">
        <f>K256</f>
        <v>0</v>
      </c>
    </row>
    <row r="256" spans="2:11" ht="12.75" customHeight="1" hidden="1">
      <c r="B256" s="205" t="s">
        <v>405</v>
      </c>
      <c r="C256" s="351"/>
      <c r="D256" s="198" t="s">
        <v>319</v>
      </c>
      <c r="E256" s="198" t="s">
        <v>325</v>
      </c>
      <c r="F256" s="361" t="s">
        <v>491</v>
      </c>
      <c r="G256" s="198" t="s">
        <v>406</v>
      </c>
      <c r="H256" s="198"/>
      <c r="I256" s="199">
        <f>I257</f>
        <v>0</v>
      </c>
      <c r="J256" s="199">
        <f>J257</f>
        <v>0</v>
      </c>
      <c r="K256" s="199">
        <f>K257</f>
        <v>0</v>
      </c>
    </row>
    <row r="257" spans="2:11" ht="12.75" customHeight="1" hidden="1">
      <c r="B257" s="200" t="s">
        <v>387</v>
      </c>
      <c r="C257" s="351"/>
      <c r="D257" s="198" t="s">
        <v>319</v>
      </c>
      <c r="E257" s="198" t="s">
        <v>325</v>
      </c>
      <c r="F257" s="361" t="s">
        <v>491</v>
      </c>
      <c r="G257" s="198" t="s">
        <v>406</v>
      </c>
      <c r="H257" s="198" t="s">
        <v>411</v>
      </c>
      <c r="I257" s="199"/>
      <c r="J257" s="199"/>
      <c r="K257" s="199"/>
    </row>
    <row r="258" spans="2:11" ht="27.75" customHeight="1">
      <c r="B258" s="204" t="s">
        <v>492</v>
      </c>
      <c r="C258" s="351"/>
      <c r="D258" s="198" t="s">
        <v>319</v>
      </c>
      <c r="E258" s="198" t="s">
        <v>325</v>
      </c>
      <c r="F258" s="361" t="s">
        <v>756</v>
      </c>
      <c r="G258" s="198"/>
      <c r="H258" s="198"/>
      <c r="I258" s="199">
        <f>I259</f>
        <v>22250</v>
      </c>
      <c r="J258" s="199">
        <f>J259</f>
        <v>22250</v>
      </c>
      <c r="K258" s="199">
        <f>K259</f>
        <v>22250</v>
      </c>
    </row>
    <row r="259" spans="2:11" ht="14.25" customHeight="1">
      <c r="B259" s="205" t="s">
        <v>403</v>
      </c>
      <c r="C259" s="351"/>
      <c r="D259" s="198" t="s">
        <v>319</v>
      </c>
      <c r="E259" s="198" t="s">
        <v>325</v>
      </c>
      <c r="F259" s="361" t="s">
        <v>493</v>
      </c>
      <c r="G259" s="198" t="s">
        <v>404</v>
      </c>
      <c r="H259" s="198"/>
      <c r="I259" s="199">
        <f>I260</f>
        <v>22250</v>
      </c>
      <c r="J259" s="199">
        <f>J260</f>
        <v>22250</v>
      </c>
      <c r="K259" s="199">
        <f>K260</f>
        <v>22250</v>
      </c>
    </row>
    <row r="260" spans="2:11" ht="12.75" customHeight="1">
      <c r="B260" s="205" t="s">
        <v>405</v>
      </c>
      <c r="C260" s="351"/>
      <c r="D260" s="198" t="s">
        <v>319</v>
      </c>
      <c r="E260" s="198" t="s">
        <v>325</v>
      </c>
      <c r="F260" s="361" t="s">
        <v>493</v>
      </c>
      <c r="G260" s="198" t="s">
        <v>406</v>
      </c>
      <c r="H260" s="198"/>
      <c r="I260" s="199">
        <f>I262+I261</f>
        <v>22250</v>
      </c>
      <c r="J260" s="199">
        <f>J262+J261</f>
        <v>22250</v>
      </c>
      <c r="K260" s="199">
        <f>K262+K261</f>
        <v>22250</v>
      </c>
    </row>
    <row r="261" spans="2:15" ht="15" customHeight="1">
      <c r="B261" s="200" t="s">
        <v>387</v>
      </c>
      <c r="C261" s="351"/>
      <c r="D261" s="198" t="s">
        <v>319</v>
      </c>
      <c r="E261" s="198" t="s">
        <v>325</v>
      </c>
      <c r="F261" s="361" t="s">
        <v>493</v>
      </c>
      <c r="G261" s="198" t="s">
        <v>406</v>
      </c>
      <c r="H261" s="198" t="s">
        <v>411</v>
      </c>
      <c r="I261" s="199">
        <v>250</v>
      </c>
      <c r="J261" s="199">
        <v>250</v>
      </c>
      <c r="K261" s="199">
        <v>250</v>
      </c>
      <c r="O261" s="553"/>
    </row>
    <row r="262" spans="2:15" ht="12.75" customHeight="1">
      <c r="B262" s="200" t="s">
        <v>388</v>
      </c>
      <c r="C262" s="351"/>
      <c r="D262" s="198" t="s">
        <v>319</v>
      </c>
      <c r="E262" s="198" t="s">
        <v>325</v>
      </c>
      <c r="F262" s="361" t="s">
        <v>494</v>
      </c>
      <c r="G262" s="198" t="s">
        <v>406</v>
      </c>
      <c r="H262" s="198" t="s">
        <v>449</v>
      </c>
      <c r="I262" s="199">
        <v>22000</v>
      </c>
      <c r="J262" s="199">
        <v>22000</v>
      </c>
      <c r="K262" s="199">
        <v>22000</v>
      </c>
      <c r="O262" s="553"/>
    </row>
    <row r="263" spans="2:15" ht="27.75" customHeight="1">
      <c r="B263" s="362" t="s">
        <v>496</v>
      </c>
      <c r="C263" s="351"/>
      <c r="D263" s="198" t="s">
        <v>319</v>
      </c>
      <c r="E263" s="198" t="s">
        <v>325</v>
      </c>
      <c r="F263" s="361" t="s">
        <v>497</v>
      </c>
      <c r="G263" s="198"/>
      <c r="H263" s="198"/>
      <c r="I263" s="199">
        <f>I264</f>
        <v>200</v>
      </c>
      <c r="J263" s="199">
        <f>J264</f>
        <v>0</v>
      </c>
      <c r="K263" s="199">
        <f>K264</f>
        <v>0</v>
      </c>
      <c r="O263" s="553"/>
    </row>
    <row r="264" spans="2:15" ht="14.25" customHeight="1">
      <c r="B264" s="205" t="s">
        <v>403</v>
      </c>
      <c r="C264" s="351"/>
      <c r="D264" s="198" t="s">
        <v>319</v>
      </c>
      <c r="E264" s="198" t="s">
        <v>325</v>
      </c>
      <c r="F264" s="361" t="s">
        <v>497</v>
      </c>
      <c r="G264" s="198" t="s">
        <v>404</v>
      </c>
      <c r="H264" s="198"/>
      <c r="I264" s="199">
        <f>I265</f>
        <v>200</v>
      </c>
      <c r="J264" s="199">
        <f>J265</f>
        <v>0</v>
      </c>
      <c r="K264" s="199">
        <f>K265</f>
        <v>0</v>
      </c>
      <c r="O264" s="553"/>
    </row>
    <row r="265" spans="2:15" ht="12.75" customHeight="1">
      <c r="B265" s="205" t="s">
        <v>405</v>
      </c>
      <c r="C265" s="351"/>
      <c r="D265" s="198" t="s">
        <v>319</v>
      </c>
      <c r="E265" s="198" t="s">
        <v>325</v>
      </c>
      <c r="F265" s="361" t="s">
        <v>497</v>
      </c>
      <c r="G265" s="198" t="s">
        <v>406</v>
      </c>
      <c r="H265" s="198"/>
      <c r="I265" s="199">
        <f>I266</f>
        <v>200</v>
      </c>
      <c r="J265" s="199">
        <f>J266</f>
        <v>0</v>
      </c>
      <c r="K265" s="199">
        <f>K266</f>
        <v>0</v>
      </c>
      <c r="O265" s="553"/>
    </row>
    <row r="266" spans="2:15" ht="15" customHeight="1">
      <c r="B266" s="200" t="s">
        <v>387</v>
      </c>
      <c r="C266" s="351"/>
      <c r="D266" s="198" t="s">
        <v>319</v>
      </c>
      <c r="E266" s="198" t="s">
        <v>325</v>
      </c>
      <c r="F266" s="361" t="s">
        <v>497</v>
      </c>
      <c r="G266" s="198" t="s">
        <v>406</v>
      </c>
      <c r="H266" s="198" t="s">
        <v>411</v>
      </c>
      <c r="I266" s="199">
        <v>200</v>
      </c>
      <c r="J266" s="199"/>
      <c r="K266" s="199"/>
      <c r="O266" s="553"/>
    </row>
    <row r="267" spans="2:11" ht="12.75" customHeight="1" hidden="1">
      <c r="B267" s="376" t="s">
        <v>498</v>
      </c>
      <c r="C267" s="351"/>
      <c r="D267" s="198" t="s">
        <v>319</v>
      </c>
      <c r="E267" s="198" t="s">
        <v>325</v>
      </c>
      <c r="F267" s="361" t="s">
        <v>499</v>
      </c>
      <c r="G267" s="198"/>
      <c r="H267" s="198"/>
      <c r="I267" s="199">
        <f>I268</f>
        <v>0</v>
      </c>
      <c r="J267" s="199"/>
      <c r="K267" s="199"/>
    </row>
    <row r="268" spans="2:11" ht="12.75" customHeight="1" hidden="1">
      <c r="B268" s="379" t="s">
        <v>475</v>
      </c>
      <c r="C268" s="351"/>
      <c r="D268" s="198" t="s">
        <v>319</v>
      </c>
      <c r="E268" s="198" t="s">
        <v>325</v>
      </c>
      <c r="F268" s="361" t="s">
        <v>499</v>
      </c>
      <c r="G268" s="198" t="s">
        <v>476</v>
      </c>
      <c r="H268" s="198"/>
      <c r="I268" s="199">
        <f>I269</f>
        <v>0</v>
      </c>
      <c r="J268" s="199"/>
      <c r="K268" s="199"/>
    </row>
    <row r="269" spans="2:11" ht="14.25" customHeight="1" hidden="1">
      <c r="B269" s="379" t="s">
        <v>277</v>
      </c>
      <c r="C269" s="351"/>
      <c r="D269" s="198" t="s">
        <v>319</v>
      </c>
      <c r="E269" s="198" t="s">
        <v>325</v>
      </c>
      <c r="F269" s="361" t="s">
        <v>499</v>
      </c>
      <c r="G269" s="198" t="s">
        <v>495</v>
      </c>
      <c r="H269" s="198"/>
      <c r="I269" s="199">
        <f>I270</f>
        <v>0</v>
      </c>
      <c r="J269" s="199"/>
      <c r="K269" s="199"/>
    </row>
    <row r="270" spans="2:11" ht="12.75" customHeight="1" hidden="1">
      <c r="B270" s="200" t="s">
        <v>387</v>
      </c>
      <c r="C270" s="357"/>
      <c r="D270" s="198" t="s">
        <v>319</v>
      </c>
      <c r="E270" s="198" t="s">
        <v>325</v>
      </c>
      <c r="F270" s="361" t="s">
        <v>499</v>
      </c>
      <c r="G270" s="198" t="s">
        <v>495</v>
      </c>
      <c r="H270" s="198" t="s">
        <v>411</v>
      </c>
      <c r="I270" s="199"/>
      <c r="J270" s="199"/>
      <c r="K270" s="199"/>
    </row>
    <row r="271" spans="2:11" ht="27.75" customHeight="1" hidden="1">
      <c r="B271" s="362" t="s">
        <v>500</v>
      </c>
      <c r="C271" s="357"/>
      <c r="D271" s="198" t="s">
        <v>319</v>
      </c>
      <c r="E271" s="198" t="s">
        <v>325</v>
      </c>
      <c r="F271" s="361" t="s">
        <v>501</v>
      </c>
      <c r="G271" s="198"/>
      <c r="H271" s="198"/>
      <c r="I271" s="199">
        <f>I272</f>
        <v>0</v>
      </c>
      <c r="J271" s="199">
        <f>J272</f>
        <v>0</v>
      </c>
      <c r="K271" s="199">
        <f>K272</f>
        <v>0</v>
      </c>
    </row>
    <row r="272" spans="2:11" ht="12.75" customHeight="1" hidden="1">
      <c r="B272" s="205" t="s">
        <v>403</v>
      </c>
      <c r="C272" s="357"/>
      <c r="D272" s="198" t="s">
        <v>319</v>
      </c>
      <c r="E272" s="198" t="s">
        <v>325</v>
      </c>
      <c r="F272" s="361" t="s">
        <v>501</v>
      </c>
      <c r="G272" s="198" t="s">
        <v>404</v>
      </c>
      <c r="H272" s="198"/>
      <c r="I272" s="199">
        <f>I273</f>
        <v>0</v>
      </c>
      <c r="J272" s="199">
        <f>J273</f>
        <v>0</v>
      </c>
      <c r="K272" s="199">
        <f>K273</f>
        <v>0</v>
      </c>
    </row>
    <row r="273" spans="2:11" ht="15" customHeight="1" hidden="1">
      <c r="B273" s="205" t="s">
        <v>405</v>
      </c>
      <c r="C273" s="357"/>
      <c r="D273" s="198" t="s">
        <v>319</v>
      </c>
      <c r="E273" s="198" t="s">
        <v>325</v>
      </c>
      <c r="F273" s="361" t="s">
        <v>501</v>
      </c>
      <c r="G273" s="198" t="s">
        <v>406</v>
      </c>
      <c r="H273" s="198"/>
      <c r="I273" s="199">
        <f>I274</f>
        <v>0</v>
      </c>
      <c r="J273" s="199">
        <f>J274</f>
        <v>0</v>
      </c>
      <c r="K273" s="199">
        <f>K274</f>
        <v>0</v>
      </c>
    </row>
    <row r="274" spans="2:11" ht="12.75" customHeight="1" hidden="1">
      <c r="B274" s="200" t="s">
        <v>387</v>
      </c>
      <c r="C274" s="357"/>
      <c r="D274" s="198" t="s">
        <v>319</v>
      </c>
      <c r="E274" s="198" t="s">
        <v>325</v>
      </c>
      <c r="F274" s="361" t="s">
        <v>501</v>
      </c>
      <c r="G274" s="198" t="s">
        <v>406</v>
      </c>
      <c r="H274" s="198" t="s">
        <v>411</v>
      </c>
      <c r="I274" s="199"/>
      <c r="J274" s="199"/>
      <c r="K274" s="199"/>
    </row>
    <row r="275" spans="2:11" ht="12.75" customHeight="1">
      <c r="B275" s="345" t="s">
        <v>326</v>
      </c>
      <c r="C275" s="357"/>
      <c r="D275" s="219" t="s">
        <v>327</v>
      </c>
      <c r="E275" s="219"/>
      <c r="F275" s="293"/>
      <c r="G275" s="219"/>
      <c r="H275" s="219"/>
      <c r="I275" s="343">
        <f>I292+I324+I276</f>
        <v>23277.600000000002</v>
      </c>
      <c r="J275" s="343">
        <f>J292+J324+J276</f>
        <v>4945.5</v>
      </c>
      <c r="K275" s="343">
        <f>K292+K324+K276</f>
        <v>0</v>
      </c>
    </row>
    <row r="276" spans="2:11" ht="12.75" customHeight="1">
      <c r="B276" s="196" t="s">
        <v>328</v>
      </c>
      <c r="C276" s="357"/>
      <c r="D276" s="387" t="s">
        <v>327</v>
      </c>
      <c r="E276" s="387" t="s">
        <v>329</v>
      </c>
      <c r="F276" s="388" t="s">
        <v>757</v>
      </c>
      <c r="G276" s="387"/>
      <c r="H276" s="387"/>
      <c r="I276" s="389">
        <f>I277</f>
        <v>0</v>
      </c>
      <c r="J276" s="389">
        <f>J277</f>
        <v>4945.5</v>
      </c>
      <c r="K276" s="389">
        <f>K277</f>
        <v>0</v>
      </c>
    </row>
    <row r="277" spans="2:11" ht="12.75" customHeight="1">
      <c r="B277" s="204" t="s">
        <v>391</v>
      </c>
      <c r="C277" s="357"/>
      <c r="D277" s="198" t="s">
        <v>327</v>
      </c>
      <c r="E277" s="198" t="s">
        <v>329</v>
      </c>
      <c r="F277" s="388" t="s">
        <v>508</v>
      </c>
      <c r="G277" s="198"/>
      <c r="H277" s="198"/>
      <c r="I277" s="199">
        <f>I278+I285</f>
        <v>0</v>
      </c>
      <c r="J277" s="199">
        <f>J278+J285</f>
        <v>4945.5</v>
      </c>
      <c r="K277" s="199">
        <f>K278+K285</f>
        <v>0</v>
      </c>
    </row>
    <row r="278" spans="2:11" ht="28.5" customHeight="1">
      <c r="B278" s="204" t="s">
        <v>509</v>
      </c>
      <c r="C278" s="357"/>
      <c r="D278" s="198" t="s">
        <v>327</v>
      </c>
      <c r="E278" s="198" t="s">
        <v>329</v>
      </c>
      <c r="F278" s="388" t="s">
        <v>510</v>
      </c>
      <c r="G278" s="198"/>
      <c r="H278" s="198"/>
      <c r="I278" s="199">
        <f>I279</f>
        <v>0</v>
      </c>
      <c r="J278" s="199">
        <f>J279</f>
        <v>1943.5</v>
      </c>
      <c r="K278" s="199">
        <f>K279</f>
        <v>0</v>
      </c>
    </row>
    <row r="279" spans="2:11" ht="12.75" customHeight="1">
      <c r="B279" s="390" t="s">
        <v>511</v>
      </c>
      <c r="C279" s="357"/>
      <c r="D279" s="198" t="s">
        <v>327</v>
      </c>
      <c r="E279" s="198" t="s">
        <v>329</v>
      </c>
      <c r="F279" s="388" t="s">
        <v>510</v>
      </c>
      <c r="G279" s="391" t="s">
        <v>512</v>
      </c>
      <c r="H279" s="198"/>
      <c r="I279" s="199">
        <f>I280</f>
        <v>0</v>
      </c>
      <c r="J279" s="199">
        <f>J280</f>
        <v>1943.5</v>
      </c>
      <c r="K279" s="199">
        <f>K280</f>
        <v>0</v>
      </c>
    </row>
    <row r="280" spans="2:11" ht="15.75" customHeight="1">
      <c r="B280" s="392" t="s">
        <v>513</v>
      </c>
      <c r="C280" s="357"/>
      <c r="D280" s="198" t="s">
        <v>327</v>
      </c>
      <c r="E280" s="198" t="s">
        <v>329</v>
      </c>
      <c r="F280" s="388" t="s">
        <v>510</v>
      </c>
      <c r="G280" s="393" t="s">
        <v>514</v>
      </c>
      <c r="H280" s="198"/>
      <c r="I280" s="199">
        <f>I281</f>
        <v>0</v>
      </c>
      <c r="J280" s="199">
        <f>J281</f>
        <v>1943.5</v>
      </c>
      <c r="K280" s="199">
        <f>K281</f>
        <v>0</v>
      </c>
    </row>
    <row r="281" spans="2:11" ht="26.25" customHeight="1">
      <c r="B281" s="392" t="s">
        <v>515</v>
      </c>
      <c r="C281" s="357"/>
      <c r="D281" s="198" t="s">
        <v>327</v>
      </c>
      <c r="E281" s="198" t="s">
        <v>329</v>
      </c>
      <c r="F281" s="388" t="s">
        <v>510</v>
      </c>
      <c r="G281" s="393" t="s">
        <v>516</v>
      </c>
      <c r="H281" s="198"/>
      <c r="I281" s="199">
        <f>I282+I283+I284</f>
        <v>0</v>
      </c>
      <c r="J281" s="199">
        <f>J282+J283+J284</f>
        <v>1943.5</v>
      </c>
      <c r="K281" s="199">
        <f>K282+K283+K284</f>
        <v>0</v>
      </c>
    </row>
    <row r="282" spans="2:11" ht="12.75" customHeight="1" hidden="1">
      <c r="B282" s="204" t="s">
        <v>387</v>
      </c>
      <c r="C282" s="357"/>
      <c r="D282" s="198" t="s">
        <v>327</v>
      </c>
      <c r="E282" s="198" t="s">
        <v>329</v>
      </c>
      <c r="F282" s="388" t="s">
        <v>510</v>
      </c>
      <c r="G282" s="198" t="s">
        <v>516</v>
      </c>
      <c r="H282" s="198" t="s">
        <v>517</v>
      </c>
      <c r="I282" s="199"/>
      <c r="J282" s="199"/>
      <c r="K282" s="199">
        <v>0</v>
      </c>
    </row>
    <row r="283" spans="2:11" ht="12.75" customHeight="1" hidden="1">
      <c r="B283" s="204" t="s">
        <v>388</v>
      </c>
      <c r="C283" s="357"/>
      <c r="D283" s="198" t="s">
        <v>327</v>
      </c>
      <c r="E283" s="198" t="s">
        <v>329</v>
      </c>
      <c r="F283" s="388" t="s">
        <v>510</v>
      </c>
      <c r="G283" s="198" t="s">
        <v>516</v>
      </c>
      <c r="H283" s="198" t="s">
        <v>449</v>
      </c>
      <c r="I283" s="199"/>
      <c r="J283" s="199"/>
      <c r="K283" s="199">
        <v>0</v>
      </c>
    </row>
    <row r="284" spans="2:11" ht="12.75" customHeight="1">
      <c r="B284" s="204" t="s">
        <v>389</v>
      </c>
      <c r="C284" s="357"/>
      <c r="D284" s="198" t="s">
        <v>327</v>
      </c>
      <c r="E284" s="198" t="s">
        <v>329</v>
      </c>
      <c r="F284" s="388" t="s">
        <v>510</v>
      </c>
      <c r="G284" s="198" t="s">
        <v>516</v>
      </c>
      <c r="H284" s="198" t="s">
        <v>421</v>
      </c>
      <c r="I284" s="199"/>
      <c r="J284" s="199">
        <v>1943.5</v>
      </c>
      <c r="K284" s="199"/>
    </row>
    <row r="285" spans="2:11" ht="15.75" customHeight="1">
      <c r="B285" s="204" t="s">
        <v>518</v>
      </c>
      <c r="C285" s="357"/>
      <c r="D285" s="198" t="s">
        <v>327</v>
      </c>
      <c r="E285" s="198" t="s">
        <v>329</v>
      </c>
      <c r="F285" s="388" t="s">
        <v>519</v>
      </c>
      <c r="G285" s="198"/>
      <c r="H285" s="198"/>
      <c r="I285" s="199">
        <f>I286</f>
        <v>0</v>
      </c>
      <c r="J285" s="199">
        <f>J286</f>
        <v>3002</v>
      </c>
      <c r="K285" s="199">
        <f>K286</f>
        <v>0</v>
      </c>
    </row>
    <row r="286" spans="2:11" ht="12.75" customHeight="1">
      <c r="B286" s="390" t="s">
        <v>511</v>
      </c>
      <c r="C286" s="357"/>
      <c r="D286" s="198" t="s">
        <v>327</v>
      </c>
      <c r="E286" s="198" t="s">
        <v>329</v>
      </c>
      <c r="F286" s="388" t="s">
        <v>519</v>
      </c>
      <c r="G286" s="391" t="s">
        <v>512</v>
      </c>
      <c r="H286" s="198"/>
      <c r="I286" s="199">
        <f>I287</f>
        <v>0</v>
      </c>
      <c r="J286" s="199">
        <f>J287</f>
        <v>3002</v>
      </c>
      <c r="K286" s="199">
        <f>K287</f>
        <v>0</v>
      </c>
    </row>
    <row r="287" spans="2:11" ht="12.75" customHeight="1">
      <c r="B287" s="392" t="s">
        <v>513</v>
      </c>
      <c r="C287" s="357"/>
      <c r="D287" s="198" t="s">
        <v>327</v>
      </c>
      <c r="E287" s="198" t="s">
        <v>329</v>
      </c>
      <c r="F287" s="388" t="s">
        <v>519</v>
      </c>
      <c r="G287" s="393" t="s">
        <v>514</v>
      </c>
      <c r="H287" s="198"/>
      <c r="I287" s="199">
        <f>I288</f>
        <v>0</v>
      </c>
      <c r="J287" s="199">
        <f>J288</f>
        <v>3002</v>
      </c>
      <c r="K287" s="199">
        <f>K288</f>
        <v>0</v>
      </c>
    </row>
    <row r="288" spans="2:11" ht="26.25" customHeight="1">
      <c r="B288" s="392" t="s">
        <v>515</v>
      </c>
      <c r="C288" s="357"/>
      <c r="D288" s="198" t="s">
        <v>327</v>
      </c>
      <c r="E288" s="198" t="s">
        <v>329</v>
      </c>
      <c r="F288" s="388" t="s">
        <v>519</v>
      </c>
      <c r="G288" s="393" t="s">
        <v>516</v>
      </c>
      <c r="H288" s="198"/>
      <c r="I288" s="199">
        <f>I289+I290+I291</f>
        <v>0</v>
      </c>
      <c r="J288" s="199">
        <f>J289+J290+J291</f>
        <v>3002</v>
      </c>
      <c r="K288" s="199">
        <f>K289+K290+K291</f>
        <v>0</v>
      </c>
    </row>
    <row r="289" spans="2:11" ht="12.75" customHeight="1" hidden="1">
      <c r="B289" s="204" t="s">
        <v>387</v>
      </c>
      <c r="C289" s="357"/>
      <c r="D289" s="198" t="s">
        <v>327</v>
      </c>
      <c r="E289" s="198" t="s">
        <v>329</v>
      </c>
      <c r="F289" s="388" t="s">
        <v>519</v>
      </c>
      <c r="G289" s="198" t="s">
        <v>516</v>
      </c>
      <c r="H289" s="198" t="s">
        <v>517</v>
      </c>
      <c r="I289" s="199"/>
      <c r="J289" s="199"/>
      <c r="K289" s="199"/>
    </row>
    <row r="290" spans="2:11" ht="12.75" customHeight="1">
      <c r="B290" s="204" t="s">
        <v>388</v>
      </c>
      <c r="C290" s="357"/>
      <c r="D290" s="198" t="s">
        <v>327</v>
      </c>
      <c r="E290" s="198" t="s">
        <v>329</v>
      </c>
      <c r="F290" s="388" t="s">
        <v>519</v>
      </c>
      <c r="G290" s="198" t="s">
        <v>516</v>
      </c>
      <c r="H290" s="198" t="s">
        <v>449</v>
      </c>
      <c r="I290" s="199"/>
      <c r="J290" s="199">
        <v>3002</v>
      </c>
      <c r="K290" s="199"/>
    </row>
    <row r="291" spans="2:11" ht="12.75" customHeight="1" hidden="1">
      <c r="B291" s="204" t="s">
        <v>389</v>
      </c>
      <c r="C291" s="357"/>
      <c r="D291" s="198" t="s">
        <v>327</v>
      </c>
      <c r="E291" s="198" t="s">
        <v>329</v>
      </c>
      <c r="F291" s="388" t="s">
        <v>519</v>
      </c>
      <c r="G291" s="198" t="s">
        <v>516</v>
      </c>
      <c r="H291" s="198" t="s">
        <v>421</v>
      </c>
      <c r="I291" s="199"/>
      <c r="J291" s="199"/>
      <c r="K291" s="199"/>
    </row>
    <row r="292" spans="2:11" ht="14.25" customHeight="1">
      <c r="B292" s="363" t="s">
        <v>330</v>
      </c>
      <c r="C292" s="357"/>
      <c r="D292" s="197" t="s">
        <v>327</v>
      </c>
      <c r="E292" s="197" t="s">
        <v>331</v>
      </c>
      <c r="F292" s="198"/>
      <c r="G292" s="198"/>
      <c r="H292" s="198"/>
      <c r="I292" s="199">
        <f>I302+I296+I297</f>
        <v>21915.9</v>
      </c>
      <c r="J292" s="199">
        <f>J302</f>
        <v>0</v>
      </c>
      <c r="K292" s="199">
        <f>K302</f>
        <v>0</v>
      </c>
    </row>
    <row r="293" spans="2:11" ht="14.25" customHeight="1">
      <c r="B293" s="376" t="s">
        <v>391</v>
      </c>
      <c r="C293" s="357"/>
      <c r="D293" s="198" t="s">
        <v>327</v>
      </c>
      <c r="E293" s="198" t="s">
        <v>331</v>
      </c>
      <c r="F293" s="198" t="s">
        <v>392</v>
      </c>
      <c r="G293" s="198"/>
      <c r="H293" s="198"/>
      <c r="I293" s="199">
        <f>I294</f>
        <v>1800</v>
      </c>
      <c r="J293" s="199">
        <f>J294</f>
        <v>0</v>
      </c>
      <c r="K293" s="199">
        <f>K294</f>
        <v>0</v>
      </c>
    </row>
    <row r="294" spans="2:11" ht="14.25" customHeight="1">
      <c r="B294" s="381" t="s">
        <v>407</v>
      </c>
      <c r="C294" s="357"/>
      <c r="D294" s="198" t="s">
        <v>327</v>
      </c>
      <c r="E294" s="198" t="s">
        <v>331</v>
      </c>
      <c r="F294" s="198" t="s">
        <v>520</v>
      </c>
      <c r="G294" s="198" t="s">
        <v>408</v>
      </c>
      <c r="H294" s="198"/>
      <c r="I294" s="199">
        <f>I295</f>
        <v>1800</v>
      </c>
      <c r="J294" s="199">
        <f>J295</f>
        <v>0</v>
      </c>
      <c r="K294" s="199">
        <f>K295</f>
        <v>0</v>
      </c>
    </row>
    <row r="295" spans="2:11" ht="54" customHeight="1">
      <c r="B295" s="385" t="s">
        <v>521</v>
      </c>
      <c r="C295" s="357"/>
      <c r="D295" s="198" t="s">
        <v>327</v>
      </c>
      <c r="E295" s="198" t="s">
        <v>331</v>
      </c>
      <c r="F295" s="198" t="s">
        <v>520</v>
      </c>
      <c r="G295" s="198" t="s">
        <v>522</v>
      </c>
      <c r="H295" s="198"/>
      <c r="I295" s="199">
        <f>I296</f>
        <v>1800</v>
      </c>
      <c r="J295" s="199">
        <f>J296</f>
        <v>0</v>
      </c>
      <c r="K295" s="199">
        <f>K296</f>
        <v>0</v>
      </c>
    </row>
    <row r="296" spans="2:11" ht="14.25" customHeight="1">
      <c r="B296" s="200" t="s">
        <v>387</v>
      </c>
      <c r="C296" s="357"/>
      <c r="D296" s="198" t="s">
        <v>327</v>
      </c>
      <c r="E296" s="198" t="s">
        <v>331</v>
      </c>
      <c r="F296" s="198" t="s">
        <v>520</v>
      </c>
      <c r="G296" s="198" t="s">
        <v>522</v>
      </c>
      <c r="H296" s="198" t="s">
        <v>411</v>
      </c>
      <c r="I296" s="199">
        <v>1800</v>
      </c>
      <c r="J296" s="199"/>
      <c r="K296" s="199"/>
    </row>
    <row r="297" spans="2:11" ht="28.5" customHeight="1" hidden="1">
      <c r="B297" s="362" t="s">
        <v>758</v>
      </c>
      <c r="C297" s="357"/>
      <c r="D297" s="198" t="s">
        <v>327</v>
      </c>
      <c r="E297" s="198" t="s">
        <v>331</v>
      </c>
      <c r="F297" s="394" t="s">
        <v>528</v>
      </c>
      <c r="G297" s="198"/>
      <c r="H297" s="198"/>
      <c r="I297" s="199">
        <f>I298</f>
        <v>0</v>
      </c>
      <c r="J297" s="199">
        <f>J298</f>
        <v>0</v>
      </c>
      <c r="K297" s="199">
        <f>K298</f>
        <v>0</v>
      </c>
    </row>
    <row r="298" spans="2:11" ht="15.75" customHeight="1" hidden="1">
      <c r="B298" s="377" t="s">
        <v>527</v>
      </c>
      <c r="C298" s="357"/>
      <c r="D298" s="198" t="s">
        <v>327</v>
      </c>
      <c r="E298" s="198" t="s">
        <v>331</v>
      </c>
      <c r="F298" s="394" t="s">
        <v>528</v>
      </c>
      <c r="G298" s="198"/>
      <c r="H298" s="198"/>
      <c r="I298" s="199">
        <f>I299</f>
        <v>0</v>
      </c>
      <c r="J298" s="199">
        <f>J299</f>
        <v>0</v>
      </c>
      <c r="K298" s="199">
        <f>K299</f>
        <v>0</v>
      </c>
    </row>
    <row r="299" spans="2:11" ht="14.25" customHeight="1" hidden="1">
      <c r="B299" s="205" t="s">
        <v>403</v>
      </c>
      <c r="C299" s="357"/>
      <c r="D299" s="198" t="s">
        <v>327</v>
      </c>
      <c r="E299" s="198" t="s">
        <v>331</v>
      </c>
      <c r="F299" s="394" t="s">
        <v>528</v>
      </c>
      <c r="G299" s="198" t="s">
        <v>404</v>
      </c>
      <c r="H299" s="198"/>
      <c r="I299" s="199">
        <f>I300</f>
        <v>0</v>
      </c>
      <c r="J299" s="199">
        <f>J300</f>
        <v>0</v>
      </c>
      <c r="K299" s="199">
        <f>K300</f>
        <v>0</v>
      </c>
    </row>
    <row r="300" spans="2:11" ht="14.25" customHeight="1" hidden="1">
      <c r="B300" s="205" t="s">
        <v>405</v>
      </c>
      <c r="C300" s="357"/>
      <c r="D300" s="198" t="s">
        <v>327</v>
      </c>
      <c r="E300" s="198" t="s">
        <v>331</v>
      </c>
      <c r="F300" s="394" t="s">
        <v>528</v>
      </c>
      <c r="G300" s="198" t="s">
        <v>406</v>
      </c>
      <c r="H300" s="198"/>
      <c r="I300" s="199">
        <f>I301</f>
        <v>0</v>
      </c>
      <c r="J300" s="199">
        <f>J301</f>
        <v>0</v>
      </c>
      <c r="K300" s="199">
        <f>K301</f>
        <v>0</v>
      </c>
    </row>
    <row r="301" spans="2:11" ht="14.25" customHeight="1" hidden="1">
      <c r="B301" s="200" t="s">
        <v>387</v>
      </c>
      <c r="C301" s="357"/>
      <c r="D301" s="198" t="s">
        <v>327</v>
      </c>
      <c r="E301" s="198" t="s">
        <v>331</v>
      </c>
      <c r="F301" s="394" t="s">
        <v>528</v>
      </c>
      <c r="G301" s="198" t="s">
        <v>406</v>
      </c>
      <c r="H301" s="198" t="s">
        <v>411</v>
      </c>
      <c r="I301" s="199"/>
      <c r="J301" s="199"/>
      <c r="K301" s="199"/>
    </row>
    <row r="302" spans="2:11" ht="27.75" customHeight="1">
      <c r="B302" s="346" t="s">
        <v>523</v>
      </c>
      <c r="C302" s="357"/>
      <c r="D302" s="198" t="s">
        <v>327</v>
      </c>
      <c r="E302" s="198" t="s">
        <v>331</v>
      </c>
      <c r="F302" s="203" t="s">
        <v>524</v>
      </c>
      <c r="G302" s="198"/>
      <c r="H302" s="198"/>
      <c r="I302" s="199">
        <f>I303+I307+I311+I315+I319</f>
        <v>20115.9</v>
      </c>
      <c r="J302" s="199">
        <f>J303+J307+J311+J315+J319</f>
        <v>0</v>
      </c>
      <c r="K302" s="199">
        <f>K303+K307+K311+K315+K319</f>
        <v>0</v>
      </c>
    </row>
    <row r="303" spans="2:11" ht="12" customHeight="1" hidden="1">
      <c r="B303" s="377" t="s">
        <v>525</v>
      </c>
      <c r="C303" s="357"/>
      <c r="D303" s="198" t="s">
        <v>327</v>
      </c>
      <c r="E303" s="198" t="s">
        <v>331</v>
      </c>
      <c r="F303" s="203" t="s">
        <v>526</v>
      </c>
      <c r="G303" s="198"/>
      <c r="H303" s="198"/>
      <c r="I303" s="199">
        <f>I304</f>
        <v>0</v>
      </c>
      <c r="J303" s="199">
        <f>J304</f>
        <v>0</v>
      </c>
      <c r="K303" s="199">
        <f>K304</f>
        <v>0</v>
      </c>
    </row>
    <row r="304" spans="2:11" ht="12.75" customHeight="1" hidden="1">
      <c r="B304" s="205" t="s">
        <v>403</v>
      </c>
      <c r="C304" s="357"/>
      <c r="D304" s="198" t="s">
        <v>327</v>
      </c>
      <c r="E304" s="198" t="s">
        <v>331</v>
      </c>
      <c r="F304" s="203" t="s">
        <v>526</v>
      </c>
      <c r="G304" s="198" t="s">
        <v>404</v>
      </c>
      <c r="H304" s="395"/>
      <c r="I304" s="199">
        <f>I305</f>
        <v>0</v>
      </c>
      <c r="J304" s="199">
        <f>J305</f>
        <v>0</v>
      </c>
      <c r="K304" s="199">
        <f>K305</f>
        <v>0</v>
      </c>
    </row>
    <row r="305" spans="2:11" ht="12.75" customHeight="1" hidden="1">
      <c r="B305" s="205" t="s">
        <v>405</v>
      </c>
      <c r="C305" s="357"/>
      <c r="D305" s="198" t="s">
        <v>327</v>
      </c>
      <c r="E305" s="198" t="s">
        <v>331</v>
      </c>
      <c r="F305" s="203" t="s">
        <v>526</v>
      </c>
      <c r="G305" s="198" t="s">
        <v>406</v>
      </c>
      <c r="H305" s="198"/>
      <c r="I305" s="199">
        <f>I306</f>
        <v>0</v>
      </c>
      <c r="J305" s="199">
        <f>J306</f>
        <v>0</v>
      </c>
      <c r="K305" s="199">
        <f>K306</f>
        <v>0</v>
      </c>
    </row>
    <row r="306" spans="2:11" ht="12.75" customHeight="1" hidden="1">
      <c r="B306" s="200" t="s">
        <v>387</v>
      </c>
      <c r="C306" s="357"/>
      <c r="D306" s="198" t="s">
        <v>327</v>
      </c>
      <c r="E306" s="198" t="s">
        <v>331</v>
      </c>
      <c r="F306" s="203" t="s">
        <v>526</v>
      </c>
      <c r="G306" s="198" t="s">
        <v>406</v>
      </c>
      <c r="H306" s="198">
        <v>2</v>
      </c>
      <c r="I306" s="199"/>
      <c r="J306" s="199"/>
      <c r="K306" s="199"/>
    </row>
    <row r="307" spans="2:11" ht="12.75" customHeight="1">
      <c r="B307" s="377" t="s">
        <v>527</v>
      </c>
      <c r="C307" s="357"/>
      <c r="D307" s="198" t="s">
        <v>327</v>
      </c>
      <c r="E307" s="198" t="s">
        <v>331</v>
      </c>
      <c r="F307" s="203" t="s">
        <v>528</v>
      </c>
      <c r="G307" s="198"/>
      <c r="H307" s="198"/>
      <c r="I307" s="199">
        <f>I308</f>
        <v>105</v>
      </c>
      <c r="J307" s="199">
        <f>J308</f>
        <v>0</v>
      </c>
      <c r="K307" s="199">
        <f>K308</f>
        <v>0</v>
      </c>
    </row>
    <row r="308" spans="2:11" ht="14.25" customHeight="1">
      <c r="B308" s="205" t="s">
        <v>403</v>
      </c>
      <c r="C308" s="357"/>
      <c r="D308" s="198" t="s">
        <v>327</v>
      </c>
      <c r="E308" s="198" t="s">
        <v>331</v>
      </c>
      <c r="F308" s="203" t="s">
        <v>528</v>
      </c>
      <c r="G308" s="198" t="s">
        <v>404</v>
      </c>
      <c r="H308" s="198"/>
      <c r="I308" s="199">
        <f>I309</f>
        <v>105</v>
      </c>
      <c r="J308" s="199">
        <f>J309</f>
        <v>0</v>
      </c>
      <c r="K308" s="199">
        <f>K309</f>
        <v>0</v>
      </c>
    </row>
    <row r="309" spans="2:11" ht="12.75" customHeight="1">
      <c r="B309" s="205" t="s">
        <v>405</v>
      </c>
      <c r="C309" s="351"/>
      <c r="D309" s="198" t="s">
        <v>327</v>
      </c>
      <c r="E309" s="198" t="s">
        <v>331</v>
      </c>
      <c r="F309" s="203" t="s">
        <v>528</v>
      </c>
      <c r="G309" s="198" t="s">
        <v>406</v>
      </c>
      <c r="H309" s="198"/>
      <c r="I309" s="199">
        <f>I310</f>
        <v>105</v>
      </c>
      <c r="J309" s="199">
        <f>J310</f>
        <v>0</v>
      </c>
      <c r="K309" s="199">
        <f>K310</f>
        <v>0</v>
      </c>
    </row>
    <row r="310" spans="2:11" ht="12.75" customHeight="1">
      <c r="B310" s="200" t="s">
        <v>387</v>
      </c>
      <c r="C310" s="351"/>
      <c r="D310" s="198" t="s">
        <v>327</v>
      </c>
      <c r="E310" s="198" t="s">
        <v>331</v>
      </c>
      <c r="F310" s="203" t="s">
        <v>528</v>
      </c>
      <c r="G310" s="198" t="s">
        <v>406</v>
      </c>
      <c r="H310" s="198" t="s">
        <v>411</v>
      </c>
      <c r="I310" s="199">
        <v>105</v>
      </c>
      <c r="J310" s="199"/>
      <c r="K310" s="199"/>
    </row>
    <row r="311" spans="2:11" ht="12.75" customHeight="1" hidden="1">
      <c r="B311" s="377" t="s">
        <v>529</v>
      </c>
      <c r="C311" s="351"/>
      <c r="D311" s="198" t="s">
        <v>327</v>
      </c>
      <c r="E311" s="198" t="s">
        <v>331</v>
      </c>
      <c r="F311" s="203" t="s">
        <v>530</v>
      </c>
      <c r="G311" s="198"/>
      <c r="H311" s="198"/>
      <c r="I311" s="199">
        <f>I312</f>
        <v>0</v>
      </c>
      <c r="J311" s="199">
        <f>J312</f>
        <v>0</v>
      </c>
      <c r="K311" s="199">
        <f>K312</f>
        <v>0</v>
      </c>
    </row>
    <row r="312" spans="2:11" ht="12.75" customHeight="1" hidden="1">
      <c r="B312" s="205" t="s">
        <v>403</v>
      </c>
      <c r="C312" s="351"/>
      <c r="D312" s="198" t="s">
        <v>327</v>
      </c>
      <c r="E312" s="198" t="s">
        <v>331</v>
      </c>
      <c r="F312" s="203" t="s">
        <v>530</v>
      </c>
      <c r="G312" s="198" t="s">
        <v>404</v>
      </c>
      <c r="H312" s="198"/>
      <c r="I312" s="199">
        <f>I313</f>
        <v>0</v>
      </c>
      <c r="J312" s="199">
        <f>J313</f>
        <v>0</v>
      </c>
      <c r="K312" s="199">
        <f>K313</f>
        <v>0</v>
      </c>
    </row>
    <row r="313" spans="2:11" ht="17.25" customHeight="1" hidden="1">
      <c r="B313" s="205" t="s">
        <v>405</v>
      </c>
      <c r="C313" s="351"/>
      <c r="D313" s="198" t="s">
        <v>327</v>
      </c>
      <c r="E313" s="198" t="s">
        <v>331</v>
      </c>
      <c r="F313" s="203" t="s">
        <v>530</v>
      </c>
      <c r="G313" s="198" t="s">
        <v>406</v>
      </c>
      <c r="H313" s="198"/>
      <c r="I313" s="199">
        <f>I314</f>
        <v>0</v>
      </c>
      <c r="J313" s="199">
        <f>J314</f>
        <v>0</v>
      </c>
      <c r="K313" s="199">
        <f>K314</f>
        <v>0</v>
      </c>
    </row>
    <row r="314" spans="2:11" ht="15" customHeight="1" hidden="1">
      <c r="B314" s="200" t="s">
        <v>387</v>
      </c>
      <c r="C314" s="351"/>
      <c r="D314" s="198" t="s">
        <v>327</v>
      </c>
      <c r="E314" s="198" t="s">
        <v>331</v>
      </c>
      <c r="F314" s="203" t="s">
        <v>530</v>
      </c>
      <c r="G314" s="198" t="s">
        <v>406</v>
      </c>
      <c r="H314" s="198" t="s">
        <v>411</v>
      </c>
      <c r="I314" s="199"/>
      <c r="J314" s="199"/>
      <c r="K314" s="199"/>
    </row>
    <row r="315" spans="2:11" ht="28.5" customHeight="1" hidden="1">
      <c r="B315" s="362" t="s">
        <v>533</v>
      </c>
      <c r="C315" s="354"/>
      <c r="D315" s="198" t="s">
        <v>327</v>
      </c>
      <c r="E315" s="198" t="s">
        <v>331</v>
      </c>
      <c r="F315" s="203" t="s">
        <v>534</v>
      </c>
      <c r="G315" s="198"/>
      <c r="H315" s="198"/>
      <c r="I315" s="199">
        <f>I316</f>
        <v>0</v>
      </c>
      <c r="J315" s="199">
        <f>J316</f>
        <v>0</v>
      </c>
      <c r="K315" s="199">
        <f>K316</f>
        <v>0</v>
      </c>
    </row>
    <row r="316" spans="2:11" ht="12.75" customHeight="1" hidden="1">
      <c r="B316" s="205" t="s">
        <v>403</v>
      </c>
      <c r="C316" s="354"/>
      <c r="D316" s="198" t="s">
        <v>327</v>
      </c>
      <c r="E316" s="198" t="s">
        <v>331</v>
      </c>
      <c r="F316" s="203" t="s">
        <v>534</v>
      </c>
      <c r="G316" s="198" t="s">
        <v>404</v>
      </c>
      <c r="H316" s="198"/>
      <c r="I316" s="199">
        <f>I317</f>
        <v>0</v>
      </c>
      <c r="J316" s="199">
        <f>J317</f>
        <v>0</v>
      </c>
      <c r="K316" s="199">
        <f>K317</f>
        <v>0</v>
      </c>
    </row>
    <row r="317" spans="2:11" ht="14.25" customHeight="1" hidden="1">
      <c r="B317" s="205" t="s">
        <v>405</v>
      </c>
      <c r="C317" s="354"/>
      <c r="D317" s="198" t="s">
        <v>327</v>
      </c>
      <c r="E317" s="198" t="s">
        <v>331</v>
      </c>
      <c r="F317" s="203" t="s">
        <v>534</v>
      </c>
      <c r="G317" s="198" t="s">
        <v>406</v>
      </c>
      <c r="H317" s="198"/>
      <c r="I317" s="199">
        <f>I318</f>
        <v>0</v>
      </c>
      <c r="J317" s="199">
        <f>J318</f>
        <v>0</v>
      </c>
      <c r="K317" s="199">
        <f>K318</f>
        <v>0</v>
      </c>
    </row>
    <row r="318" spans="2:11" ht="16.5" customHeight="1" hidden="1">
      <c r="B318" s="200" t="s">
        <v>387</v>
      </c>
      <c r="C318" s="354"/>
      <c r="D318" s="198" t="s">
        <v>327</v>
      </c>
      <c r="E318" s="198" t="s">
        <v>331</v>
      </c>
      <c r="F318" s="203" t="s">
        <v>534</v>
      </c>
      <c r="G318" s="198" t="s">
        <v>406</v>
      </c>
      <c r="H318" s="198" t="s">
        <v>411</v>
      </c>
      <c r="I318" s="199"/>
      <c r="J318" s="199"/>
      <c r="K318" s="199"/>
    </row>
    <row r="319" spans="2:11" ht="28.5">
      <c r="B319" s="382" t="s">
        <v>535</v>
      </c>
      <c r="C319" s="354"/>
      <c r="D319" s="198" t="s">
        <v>327</v>
      </c>
      <c r="E319" s="198" t="s">
        <v>331</v>
      </c>
      <c r="F319" s="396" t="s">
        <v>536</v>
      </c>
      <c r="G319" s="397"/>
      <c r="H319" s="198"/>
      <c r="I319" s="199">
        <f>I320</f>
        <v>20010.9</v>
      </c>
      <c r="J319" s="199">
        <f>J320</f>
        <v>0</v>
      </c>
      <c r="K319" s="199"/>
    </row>
    <row r="320" spans="2:11" ht="16.5" customHeight="1">
      <c r="B320" s="398" t="s">
        <v>537</v>
      </c>
      <c r="C320" s="354"/>
      <c r="D320" s="198" t="s">
        <v>327</v>
      </c>
      <c r="E320" s="198" t="s">
        <v>331</v>
      </c>
      <c r="F320" s="396" t="s">
        <v>536</v>
      </c>
      <c r="G320" s="397" t="s">
        <v>512</v>
      </c>
      <c r="H320" s="198"/>
      <c r="I320" s="199">
        <f>I321</f>
        <v>20010.9</v>
      </c>
      <c r="J320" s="199">
        <f>J321</f>
        <v>0</v>
      </c>
      <c r="K320" s="199"/>
    </row>
    <row r="321" spans="2:11" ht="16.5" customHeight="1">
      <c r="B321" s="398" t="s">
        <v>513</v>
      </c>
      <c r="C321" s="354"/>
      <c r="D321" s="198" t="s">
        <v>327</v>
      </c>
      <c r="E321" s="198" t="s">
        <v>331</v>
      </c>
      <c r="F321" s="396" t="s">
        <v>536</v>
      </c>
      <c r="G321" s="397" t="s">
        <v>514</v>
      </c>
      <c r="H321" s="198"/>
      <c r="I321" s="199">
        <f>I322+I323</f>
        <v>20010.9</v>
      </c>
      <c r="J321" s="199">
        <f>J322+J323</f>
        <v>0</v>
      </c>
      <c r="K321" s="199"/>
    </row>
    <row r="322" spans="2:11" ht="16.5" customHeight="1">
      <c r="B322" s="355" t="s">
        <v>387</v>
      </c>
      <c r="C322" s="354"/>
      <c r="D322" s="198" t="s">
        <v>327</v>
      </c>
      <c r="E322" s="198" t="s">
        <v>331</v>
      </c>
      <c r="F322" s="396" t="s">
        <v>538</v>
      </c>
      <c r="G322" s="397" t="s">
        <v>514</v>
      </c>
      <c r="H322" s="198" t="s">
        <v>411</v>
      </c>
      <c r="I322" s="199">
        <v>1294.9</v>
      </c>
      <c r="J322" s="199"/>
      <c r="K322" s="199"/>
    </row>
    <row r="323" spans="2:11" ht="16.5" customHeight="1">
      <c r="B323" s="200" t="s">
        <v>388</v>
      </c>
      <c r="C323" s="354"/>
      <c r="D323" s="198" t="s">
        <v>327</v>
      </c>
      <c r="E323" s="198" t="s">
        <v>331</v>
      </c>
      <c r="F323" s="394" t="s">
        <v>539</v>
      </c>
      <c r="G323" s="399" t="s">
        <v>514</v>
      </c>
      <c r="H323" s="198" t="s">
        <v>449</v>
      </c>
      <c r="I323" s="199">
        <v>18716</v>
      </c>
      <c r="J323" s="199"/>
      <c r="K323" s="199"/>
    </row>
    <row r="324" spans="2:11" ht="15" customHeight="1">
      <c r="B324" s="400" t="s">
        <v>332</v>
      </c>
      <c r="C324" s="351"/>
      <c r="D324" s="197" t="s">
        <v>327</v>
      </c>
      <c r="E324" s="197" t="s">
        <v>333</v>
      </c>
      <c r="F324" s="266"/>
      <c r="G324" s="198"/>
      <c r="H324" s="198"/>
      <c r="I324" s="239">
        <f>I342+I365+I325+I347</f>
        <v>1361.7</v>
      </c>
      <c r="J324" s="239">
        <f>J342+J365+J325+J347</f>
        <v>0</v>
      </c>
      <c r="K324" s="239">
        <f>K342+K365+K325+K347</f>
        <v>0</v>
      </c>
    </row>
    <row r="325" spans="2:11" ht="27.75" customHeight="1" hidden="1">
      <c r="B325" s="401" t="s">
        <v>554</v>
      </c>
      <c r="C325" s="351"/>
      <c r="D325" s="219" t="s">
        <v>327</v>
      </c>
      <c r="E325" s="219" t="s">
        <v>333</v>
      </c>
      <c r="F325" s="402" t="s">
        <v>759</v>
      </c>
      <c r="G325" s="219"/>
      <c r="H325" s="219"/>
      <c r="I325" s="343">
        <f>I337+I330+I326</f>
        <v>0</v>
      </c>
      <c r="J325" s="343">
        <f>J337+J330</f>
        <v>0</v>
      </c>
      <c r="K325" s="343">
        <f>K337+K330</f>
        <v>0</v>
      </c>
    </row>
    <row r="326" spans="2:11" ht="15.75" customHeight="1" hidden="1">
      <c r="B326" s="377" t="s">
        <v>415</v>
      </c>
      <c r="C326" s="351"/>
      <c r="D326" s="198" t="s">
        <v>327</v>
      </c>
      <c r="E326" s="198" t="s">
        <v>333</v>
      </c>
      <c r="F326" s="266" t="s">
        <v>760</v>
      </c>
      <c r="G326" s="198"/>
      <c r="H326" s="198"/>
      <c r="I326" s="199">
        <f>I327</f>
        <v>0</v>
      </c>
      <c r="J326" s="199">
        <f>J327</f>
        <v>0</v>
      </c>
      <c r="K326" s="199">
        <f>K327</f>
        <v>0</v>
      </c>
    </row>
    <row r="327" spans="2:11" ht="15.75" customHeight="1" hidden="1">
      <c r="B327" s="205" t="s">
        <v>403</v>
      </c>
      <c r="C327" s="351"/>
      <c r="D327" s="198" t="s">
        <v>327</v>
      </c>
      <c r="E327" s="198" t="s">
        <v>333</v>
      </c>
      <c r="F327" s="266" t="s">
        <v>760</v>
      </c>
      <c r="G327" s="198" t="s">
        <v>404</v>
      </c>
      <c r="H327" s="198"/>
      <c r="I327" s="199">
        <f>I328</f>
        <v>0</v>
      </c>
      <c r="J327" s="199">
        <f>J328</f>
        <v>0</v>
      </c>
      <c r="K327" s="199">
        <f>K328</f>
        <v>0</v>
      </c>
    </row>
    <row r="328" spans="2:11" ht="15.75" customHeight="1" hidden="1">
      <c r="B328" s="205" t="s">
        <v>405</v>
      </c>
      <c r="C328" s="351"/>
      <c r="D328" s="198" t="s">
        <v>327</v>
      </c>
      <c r="E328" s="198" t="s">
        <v>333</v>
      </c>
      <c r="F328" s="266" t="s">
        <v>760</v>
      </c>
      <c r="G328" s="198" t="s">
        <v>406</v>
      </c>
      <c r="H328" s="198"/>
      <c r="I328" s="199">
        <f>I329</f>
        <v>0</v>
      </c>
      <c r="J328" s="199">
        <f>J329</f>
        <v>0</v>
      </c>
      <c r="K328" s="199">
        <f>K329</f>
        <v>0</v>
      </c>
    </row>
    <row r="329" spans="2:11" ht="15.75" customHeight="1" hidden="1">
      <c r="B329" s="200" t="s">
        <v>388</v>
      </c>
      <c r="C329" s="351"/>
      <c r="D329" s="198" t="s">
        <v>327</v>
      </c>
      <c r="E329" s="198" t="s">
        <v>333</v>
      </c>
      <c r="F329" s="266" t="s">
        <v>760</v>
      </c>
      <c r="G329" s="198" t="s">
        <v>406</v>
      </c>
      <c r="H329" s="198" t="s">
        <v>449</v>
      </c>
      <c r="I329" s="199"/>
      <c r="J329" s="199"/>
      <c r="K329" s="199"/>
    </row>
    <row r="330" spans="2:11" ht="15.75" customHeight="1" hidden="1">
      <c r="B330" s="377" t="s">
        <v>415</v>
      </c>
      <c r="C330" s="351"/>
      <c r="D330" s="198" t="s">
        <v>327</v>
      </c>
      <c r="E330" s="198" t="s">
        <v>333</v>
      </c>
      <c r="F330" s="266" t="s">
        <v>555</v>
      </c>
      <c r="G330" s="198"/>
      <c r="H330" s="198"/>
      <c r="I330" s="199">
        <f>I331+I334</f>
        <v>0</v>
      </c>
      <c r="J330" s="199">
        <f>J331+J334</f>
        <v>0</v>
      </c>
      <c r="K330" s="199">
        <f>K331+K334</f>
        <v>0</v>
      </c>
    </row>
    <row r="331" spans="2:11" ht="15.75" customHeight="1" hidden="1">
      <c r="B331" s="205" t="s">
        <v>403</v>
      </c>
      <c r="C331" s="351"/>
      <c r="D331" s="198" t="s">
        <v>327</v>
      </c>
      <c r="E331" s="198" t="s">
        <v>333</v>
      </c>
      <c r="F331" s="266" t="s">
        <v>555</v>
      </c>
      <c r="G331" s="198" t="s">
        <v>404</v>
      </c>
      <c r="H331" s="198"/>
      <c r="I331" s="199">
        <f>I332</f>
        <v>0</v>
      </c>
      <c r="J331" s="199">
        <f>J332</f>
        <v>0</v>
      </c>
      <c r="K331" s="199">
        <f>K332</f>
        <v>0</v>
      </c>
    </row>
    <row r="332" spans="2:11" ht="15.75" customHeight="1" hidden="1">
      <c r="B332" s="205" t="s">
        <v>405</v>
      </c>
      <c r="C332" s="351"/>
      <c r="D332" s="198" t="s">
        <v>327</v>
      </c>
      <c r="E332" s="198" t="s">
        <v>333</v>
      </c>
      <c r="F332" s="266" t="s">
        <v>555</v>
      </c>
      <c r="G332" s="198" t="s">
        <v>406</v>
      </c>
      <c r="H332" s="198"/>
      <c r="I332" s="199">
        <f>I333</f>
        <v>0</v>
      </c>
      <c r="J332" s="199">
        <f>J333</f>
        <v>0</v>
      </c>
      <c r="K332" s="199">
        <f>K333</f>
        <v>0</v>
      </c>
    </row>
    <row r="333" spans="2:11" ht="15.75" customHeight="1" hidden="1">
      <c r="B333" s="200" t="s">
        <v>387</v>
      </c>
      <c r="C333" s="351"/>
      <c r="D333" s="198" t="s">
        <v>327</v>
      </c>
      <c r="E333" s="198" t="s">
        <v>333</v>
      </c>
      <c r="F333" s="266" t="s">
        <v>555</v>
      </c>
      <c r="G333" s="198" t="s">
        <v>406</v>
      </c>
      <c r="H333" s="198" t="s">
        <v>411</v>
      </c>
      <c r="I333" s="199"/>
      <c r="J333" s="199"/>
      <c r="K333" s="199"/>
    </row>
    <row r="334" spans="2:11" ht="15.75" customHeight="1" hidden="1">
      <c r="B334" s="205" t="s">
        <v>407</v>
      </c>
      <c r="C334" s="351"/>
      <c r="D334" s="198" t="s">
        <v>327</v>
      </c>
      <c r="E334" s="198" t="s">
        <v>333</v>
      </c>
      <c r="F334" s="266" t="s">
        <v>555</v>
      </c>
      <c r="G334" s="198" t="s">
        <v>408</v>
      </c>
      <c r="H334" s="198"/>
      <c r="I334" s="199">
        <f>I335</f>
        <v>0</v>
      </c>
      <c r="J334" s="199">
        <f>J335</f>
        <v>0</v>
      </c>
      <c r="K334" s="199">
        <f>K335</f>
        <v>0</v>
      </c>
    </row>
    <row r="335" spans="2:11" ht="15.75" customHeight="1" hidden="1">
      <c r="B335" s="381" t="s">
        <v>461</v>
      </c>
      <c r="C335" s="351"/>
      <c r="D335" s="198" t="s">
        <v>327</v>
      </c>
      <c r="E335" s="198" t="s">
        <v>333</v>
      </c>
      <c r="F335" s="266" t="s">
        <v>555</v>
      </c>
      <c r="G335" s="198" t="s">
        <v>462</v>
      </c>
      <c r="H335" s="198"/>
      <c r="I335" s="199">
        <f>I336</f>
        <v>0</v>
      </c>
      <c r="J335" s="199">
        <f>J336</f>
        <v>0</v>
      </c>
      <c r="K335" s="199">
        <f>K336</f>
        <v>0</v>
      </c>
    </row>
    <row r="336" spans="2:11" ht="15.75" customHeight="1" hidden="1">
      <c r="B336" s="200" t="s">
        <v>387</v>
      </c>
      <c r="C336" s="351"/>
      <c r="D336" s="198" t="s">
        <v>327</v>
      </c>
      <c r="E336" s="198" t="s">
        <v>333</v>
      </c>
      <c r="F336" s="266" t="s">
        <v>555</v>
      </c>
      <c r="G336" s="198" t="s">
        <v>462</v>
      </c>
      <c r="H336" s="198" t="s">
        <v>411</v>
      </c>
      <c r="I336" s="199"/>
      <c r="J336" s="199"/>
      <c r="K336" s="199"/>
    </row>
    <row r="337" spans="2:11" ht="15.75" customHeight="1" hidden="1">
      <c r="B337" s="377" t="s">
        <v>415</v>
      </c>
      <c r="C337" s="351"/>
      <c r="D337" s="198" t="s">
        <v>327</v>
      </c>
      <c r="E337" s="198" t="s">
        <v>333</v>
      </c>
      <c r="F337" s="266" t="s">
        <v>557</v>
      </c>
      <c r="G337" s="198"/>
      <c r="H337" s="198"/>
      <c r="I337" s="199">
        <f>I338</f>
        <v>0</v>
      </c>
      <c r="J337" s="199">
        <f>J338</f>
        <v>0</v>
      </c>
      <c r="K337" s="199">
        <f>K338</f>
        <v>0</v>
      </c>
    </row>
    <row r="338" spans="2:11" ht="15.75" customHeight="1" hidden="1">
      <c r="B338" s="205" t="s">
        <v>403</v>
      </c>
      <c r="C338" s="351"/>
      <c r="D338" s="198" t="s">
        <v>327</v>
      </c>
      <c r="E338" s="198" t="s">
        <v>333</v>
      </c>
      <c r="F338" s="266" t="s">
        <v>557</v>
      </c>
      <c r="G338" s="198" t="s">
        <v>404</v>
      </c>
      <c r="H338" s="198"/>
      <c r="I338" s="199">
        <f>I339</f>
        <v>0</v>
      </c>
      <c r="J338" s="199">
        <f>J339</f>
        <v>0</v>
      </c>
      <c r="K338" s="199">
        <f>K339</f>
        <v>0</v>
      </c>
    </row>
    <row r="339" spans="2:11" ht="15.75" customHeight="1" hidden="1">
      <c r="B339" s="205" t="s">
        <v>405</v>
      </c>
      <c r="C339" s="351"/>
      <c r="D339" s="198" t="s">
        <v>327</v>
      </c>
      <c r="E339" s="198" t="s">
        <v>333</v>
      </c>
      <c r="F339" s="266" t="s">
        <v>557</v>
      </c>
      <c r="G339" s="198" t="s">
        <v>406</v>
      </c>
      <c r="H339" s="198"/>
      <c r="I339" s="199">
        <f>I340+I341</f>
        <v>0</v>
      </c>
      <c r="J339" s="199">
        <f>J340+J341</f>
        <v>0</v>
      </c>
      <c r="K339" s="199">
        <f>K340+K341</f>
        <v>0</v>
      </c>
    </row>
    <row r="340" spans="2:11" ht="15.75" customHeight="1" hidden="1">
      <c r="B340" s="200" t="s">
        <v>387</v>
      </c>
      <c r="C340" s="351"/>
      <c r="D340" s="198" t="s">
        <v>327</v>
      </c>
      <c r="E340" s="198" t="s">
        <v>333</v>
      </c>
      <c r="F340" s="266" t="s">
        <v>557</v>
      </c>
      <c r="G340" s="198" t="s">
        <v>406</v>
      </c>
      <c r="H340" s="198" t="s">
        <v>411</v>
      </c>
      <c r="I340" s="199"/>
      <c r="J340" s="199"/>
      <c r="K340" s="199"/>
    </row>
    <row r="341" spans="2:11" ht="15.75" customHeight="1" hidden="1">
      <c r="B341" s="200" t="s">
        <v>388</v>
      </c>
      <c r="C341" s="351"/>
      <c r="D341" s="198" t="s">
        <v>327</v>
      </c>
      <c r="E341" s="198" t="s">
        <v>333</v>
      </c>
      <c r="F341" s="266" t="s">
        <v>557</v>
      </c>
      <c r="G341" s="198" t="s">
        <v>406</v>
      </c>
      <c r="H341" s="198" t="s">
        <v>449</v>
      </c>
      <c r="I341" s="199"/>
      <c r="J341" s="199"/>
      <c r="K341" s="199"/>
    </row>
    <row r="342" spans="2:11" ht="15.75" customHeight="1" hidden="1">
      <c r="B342" s="379" t="s">
        <v>391</v>
      </c>
      <c r="C342" s="351"/>
      <c r="D342" s="198" t="s">
        <v>327</v>
      </c>
      <c r="E342" s="198" t="s">
        <v>333</v>
      </c>
      <c r="F342" s="266" t="s">
        <v>392</v>
      </c>
      <c r="G342" s="198"/>
      <c r="H342" s="198"/>
      <c r="I342" s="199">
        <f>I343</f>
        <v>0</v>
      </c>
      <c r="J342" s="199">
        <f>J343</f>
        <v>0</v>
      </c>
      <c r="K342" s="199">
        <f>K343</f>
        <v>0</v>
      </c>
    </row>
    <row r="343" spans="2:11" ht="15.75" customHeight="1" hidden="1">
      <c r="B343" s="379" t="s">
        <v>332</v>
      </c>
      <c r="C343" s="351"/>
      <c r="D343" s="198" t="s">
        <v>327</v>
      </c>
      <c r="E343" s="198" t="s">
        <v>333</v>
      </c>
      <c r="F343" s="266">
        <v>86000072420</v>
      </c>
      <c r="G343" s="198"/>
      <c r="H343" s="198"/>
      <c r="I343" s="199">
        <f>I344</f>
        <v>0</v>
      </c>
      <c r="J343" s="199">
        <f>J344</f>
        <v>0</v>
      </c>
      <c r="K343" s="199">
        <f>K344</f>
        <v>0</v>
      </c>
    </row>
    <row r="344" spans="2:11" ht="15.75" customHeight="1" hidden="1">
      <c r="B344" s="205" t="s">
        <v>403</v>
      </c>
      <c r="C344" s="351"/>
      <c r="D344" s="198" t="s">
        <v>327</v>
      </c>
      <c r="E344" s="198" t="s">
        <v>333</v>
      </c>
      <c r="F344" s="266">
        <v>86000072420</v>
      </c>
      <c r="G344" s="198" t="s">
        <v>404</v>
      </c>
      <c r="H344" s="198"/>
      <c r="I344" s="199">
        <f>I345</f>
        <v>0</v>
      </c>
      <c r="J344" s="199">
        <f>J345</f>
        <v>0</v>
      </c>
      <c r="K344" s="199">
        <f>K345</f>
        <v>0</v>
      </c>
    </row>
    <row r="345" spans="2:11" ht="15.75" customHeight="1" hidden="1">
      <c r="B345" s="205" t="s">
        <v>405</v>
      </c>
      <c r="C345" s="351"/>
      <c r="D345" s="198" t="s">
        <v>327</v>
      </c>
      <c r="E345" s="198" t="s">
        <v>333</v>
      </c>
      <c r="F345" s="266">
        <v>86000072420</v>
      </c>
      <c r="G345" s="198" t="s">
        <v>406</v>
      </c>
      <c r="H345" s="198"/>
      <c r="I345" s="199">
        <f>I346</f>
        <v>0</v>
      </c>
      <c r="J345" s="199">
        <f>J346</f>
        <v>0</v>
      </c>
      <c r="K345" s="199">
        <f>K346</f>
        <v>0</v>
      </c>
    </row>
    <row r="346" spans="2:11" ht="15.75" customHeight="1" hidden="1">
      <c r="B346" s="200" t="s">
        <v>387</v>
      </c>
      <c r="C346" s="351"/>
      <c r="D346" s="198" t="s">
        <v>327</v>
      </c>
      <c r="E346" s="198" t="s">
        <v>333</v>
      </c>
      <c r="F346" s="266">
        <v>86000072420</v>
      </c>
      <c r="G346" s="198" t="s">
        <v>406</v>
      </c>
      <c r="H346" s="198" t="s">
        <v>411</v>
      </c>
      <c r="I346" s="199"/>
      <c r="J346" s="199"/>
      <c r="K346" s="199"/>
    </row>
    <row r="347" spans="2:11" ht="28.5" customHeight="1">
      <c r="B347" s="401" t="s">
        <v>544</v>
      </c>
      <c r="C347" s="351"/>
      <c r="D347" s="219" t="s">
        <v>327</v>
      </c>
      <c r="E347" s="219" t="s">
        <v>333</v>
      </c>
      <c r="F347" s="402" t="s">
        <v>545</v>
      </c>
      <c r="G347" s="219"/>
      <c r="H347" s="219"/>
      <c r="I347" s="343">
        <f>I348+I361</f>
        <v>1361.7</v>
      </c>
      <c r="J347" s="343">
        <f>J348+J361</f>
        <v>0</v>
      </c>
      <c r="K347" s="343">
        <f>K348+K361</f>
        <v>0</v>
      </c>
    </row>
    <row r="348" spans="2:11" ht="15.75" customHeight="1">
      <c r="B348" s="403" t="s">
        <v>546</v>
      </c>
      <c r="C348" s="351"/>
      <c r="D348" s="198" t="s">
        <v>327</v>
      </c>
      <c r="E348" s="198" t="s">
        <v>333</v>
      </c>
      <c r="F348" s="266" t="s">
        <v>547</v>
      </c>
      <c r="G348" s="198"/>
      <c r="H348" s="198"/>
      <c r="I348" s="199">
        <f>I349+I355</f>
        <v>963.6</v>
      </c>
      <c r="J348" s="199">
        <f>J349+J355</f>
        <v>0</v>
      </c>
      <c r="K348" s="199">
        <f>K349+K355</f>
        <v>0</v>
      </c>
    </row>
    <row r="349" spans="2:11" ht="15.75" customHeight="1">
      <c r="B349" s="404" t="s">
        <v>548</v>
      </c>
      <c r="C349" s="351"/>
      <c r="D349" s="198" t="s">
        <v>327</v>
      </c>
      <c r="E349" s="198" t="s">
        <v>333</v>
      </c>
      <c r="F349" s="266" t="s">
        <v>549</v>
      </c>
      <c r="G349" s="198"/>
      <c r="H349" s="198"/>
      <c r="I349" s="199">
        <f>I350</f>
        <v>2.8</v>
      </c>
      <c r="J349" s="199">
        <f>J350</f>
        <v>0</v>
      </c>
      <c r="K349" s="199">
        <f>K350</f>
        <v>0</v>
      </c>
    </row>
    <row r="350" spans="2:11" ht="15.75" customHeight="1">
      <c r="B350" s="205" t="s">
        <v>403</v>
      </c>
      <c r="C350" s="351"/>
      <c r="D350" s="198" t="s">
        <v>327</v>
      </c>
      <c r="E350" s="198" t="s">
        <v>333</v>
      </c>
      <c r="F350" s="266" t="s">
        <v>549</v>
      </c>
      <c r="G350" s="198" t="s">
        <v>404</v>
      </c>
      <c r="H350" s="198"/>
      <c r="I350" s="199">
        <f>I351</f>
        <v>2.8</v>
      </c>
      <c r="J350" s="199">
        <f>J351</f>
        <v>0</v>
      </c>
      <c r="K350" s="199">
        <f>K351</f>
        <v>0</v>
      </c>
    </row>
    <row r="351" spans="2:11" ht="15.75" customHeight="1">
      <c r="B351" s="205" t="s">
        <v>405</v>
      </c>
      <c r="C351" s="351"/>
      <c r="D351" s="198" t="s">
        <v>327</v>
      </c>
      <c r="E351" s="198" t="s">
        <v>333</v>
      </c>
      <c r="F351" s="266" t="s">
        <v>549</v>
      </c>
      <c r="G351" s="198" t="s">
        <v>406</v>
      </c>
      <c r="H351" s="198"/>
      <c r="I351" s="199">
        <f>I352+I353+I354</f>
        <v>2.8</v>
      </c>
      <c r="J351" s="199">
        <f>J352+J353+J354</f>
        <v>0</v>
      </c>
      <c r="K351" s="199">
        <f>K352+K353+K354</f>
        <v>0</v>
      </c>
    </row>
    <row r="352" spans="2:11" ht="15.75" customHeight="1">
      <c r="B352" s="200" t="s">
        <v>387</v>
      </c>
      <c r="C352" s="351"/>
      <c r="D352" s="198" t="s">
        <v>327</v>
      </c>
      <c r="E352" s="198" t="s">
        <v>333</v>
      </c>
      <c r="F352" s="266" t="s">
        <v>549</v>
      </c>
      <c r="G352" s="198" t="s">
        <v>406</v>
      </c>
      <c r="H352" s="198" t="s">
        <v>411</v>
      </c>
      <c r="I352" s="199">
        <v>2.8</v>
      </c>
      <c r="J352" s="199"/>
      <c r="K352" s="199"/>
    </row>
    <row r="353" spans="2:11" ht="15.75" customHeight="1" hidden="1">
      <c r="B353" s="200" t="s">
        <v>388</v>
      </c>
      <c r="C353" s="351"/>
      <c r="D353" s="198" t="s">
        <v>327</v>
      </c>
      <c r="E353" s="198" t="s">
        <v>333</v>
      </c>
      <c r="F353" s="266" t="s">
        <v>549</v>
      </c>
      <c r="G353" s="198" t="s">
        <v>406</v>
      </c>
      <c r="H353" s="198" t="s">
        <v>449</v>
      </c>
      <c r="I353" s="199"/>
      <c r="J353" s="199"/>
      <c r="K353" s="199"/>
    </row>
    <row r="354" spans="2:11" ht="15.75" customHeight="1" hidden="1">
      <c r="B354" s="200" t="s">
        <v>389</v>
      </c>
      <c r="C354" s="351"/>
      <c r="D354" s="198" t="s">
        <v>327</v>
      </c>
      <c r="E354" s="198" t="s">
        <v>333</v>
      </c>
      <c r="F354" s="266" t="s">
        <v>549</v>
      </c>
      <c r="G354" s="198" t="s">
        <v>406</v>
      </c>
      <c r="H354" s="198" t="s">
        <v>421</v>
      </c>
      <c r="I354" s="199"/>
      <c r="J354" s="199"/>
      <c r="K354" s="199"/>
    </row>
    <row r="355" spans="2:11" ht="15.75" customHeight="1">
      <c r="B355" s="404" t="s">
        <v>550</v>
      </c>
      <c r="C355" s="351"/>
      <c r="D355" s="198" t="s">
        <v>327</v>
      </c>
      <c r="E355" s="198" t="s">
        <v>333</v>
      </c>
      <c r="F355" s="266" t="s">
        <v>551</v>
      </c>
      <c r="G355" s="198"/>
      <c r="H355" s="198"/>
      <c r="I355" s="199">
        <f>I356</f>
        <v>960.8000000000001</v>
      </c>
      <c r="J355" s="199">
        <f>J356</f>
        <v>0</v>
      </c>
      <c r="K355" s="199">
        <f>K356</f>
        <v>0</v>
      </c>
    </row>
    <row r="356" spans="2:11" ht="15.75" customHeight="1">
      <c r="B356" s="205" t="s">
        <v>403</v>
      </c>
      <c r="C356" s="351"/>
      <c r="D356" s="198" t="s">
        <v>327</v>
      </c>
      <c r="E356" s="198" t="s">
        <v>333</v>
      </c>
      <c r="F356" s="266" t="s">
        <v>551</v>
      </c>
      <c r="G356" s="198" t="s">
        <v>404</v>
      </c>
      <c r="H356" s="198"/>
      <c r="I356" s="199">
        <f>I357</f>
        <v>960.8000000000001</v>
      </c>
      <c r="J356" s="199">
        <f>J357</f>
        <v>0</v>
      </c>
      <c r="K356" s="199">
        <f>K357</f>
        <v>0</v>
      </c>
    </row>
    <row r="357" spans="2:11" ht="15.75" customHeight="1">
      <c r="B357" s="205" t="s">
        <v>405</v>
      </c>
      <c r="C357" s="351"/>
      <c r="D357" s="198" t="s">
        <v>327</v>
      </c>
      <c r="E357" s="198" t="s">
        <v>333</v>
      </c>
      <c r="F357" s="266" t="s">
        <v>551</v>
      </c>
      <c r="G357" s="198" t="s">
        <v>406</v>
      </c>
      <c r="H357" s="198"/>
      <c r="I357" s="199">
        <f>I358+I359+I360</f>
        <v>960.8000000000001</v>
      </c>
      <c r="J357" s="199">
        <f>J358+J359+J360</f>
        <v>0</v>
      </c>
      <c r="K357" s="199">
        <f>K358+K359+K360</f>
        <v>0</v>
      </c>
    </row>
    <row r="358" spans="2:11" ht="15.75" customHeight="1">
      <c r="B358" s="200" t="s">
        <v>387</v>
      </c>
      <c r="C358" s="351"/>
      <c r="D358" s="198" t="s">
        <v>327</v>
      </c>
      <c r="E358" s="198" t="s">
        <v>333</v>
      </c>
      <c r="F358" s="266" t="s">
        <v>551</v>
      </c>
      <c r="G358" s="198" t="s">
        <v>406</v>
      </c>
      <c r="H358" s="198" t="s">
        <v>411</v>
      </c>
      <c r="I358" s="199">
        <v>9.6</v>
      </c>
      <c r="J358" s="199"/>
      <c r="K358" s="199"/>
    </row>
    <row r="359" spans="2:11" ht="14.25">
      <c r="B359" s="200" t="s">
        <v>388</v>
      </c>
      <c r="C359" s="351"/>
      <c r="D359" s="198" t="s">
        <v>327</v>
      </c>
      <c r="E359" s="198" t="s">
        <v>333</v>
      </c>
      <c r="F359" s="266" t="s">
        <v>551</v>
      </c>
      <c r="G359" s="198" t="s">
        <v>406</v>
      </c>
      <c r="H359" s="198" t="s">
        <v>449</v>
      </c>
      <c r="I359" s="199">
        <v>9.5</v>
      </c>
      <c r="J359" s="199"/>
      <c r="K359" s="199"/>
    </row>
    <row r="360" spans="2:11" ht="15.75" customHeight="1">
      <c r="B360" s="200" t="s">
        <v>389</v>
      </c>
      <c r="C360" s="351"/>
      <c r="D360" s="198" t="s">
        <v>327</v>
      </c>
      <c r="E360" s="198" t="s">
        <v>333</v>
      </c>
      <c r="F360" s="266" t="s">
        <v>551</v>
      </c>
      <c r="G360" s="198" t="s">
        <v>406</v>
      </c>
      <c r="H360" s="198" t="s">
        <v>421</v>
      </c>
      <c r="I360" s="199">
        <v>941.7</v>
      </c>
      <c r="J360" s="199"/>
      <c r="K360" s="199"/>
    </row>
    <row r="361" spans="2:11" ht="28.5">
      <c r="B361" s="204" t="s">
        <v>552</v>
      </c>
      <c r="C361" s="351"/>
      <c r="D361" s="198" t="s">
        <v>327</v>
      </c>
      <c r="E361" s="198" t="s">
        <v>333</v>
      </c>
      <c r="F361" s="266" t="s">
        <v>553</v>
      </c>
      <c r="G361" s="198"/>
      <c r="H361" s="198"/>
      <c r="I361" s="199">
        <f>I362</f>
        <v>398.1</v>
      </c>
      <c r="J361" s="199">
        <f>J362</f>
        <v>0</v>
      </c>
      <c r="K361" s="199">
        <f>K362</f>
        <v>0</v>
      </c>
    </row>
    <row r="362" spans="2:11" ht="15.75" customHeight="1">
      <c r="B362" s="205" t="s">
        <v>403</v>
      </c>
      <c r="C362" s="351"/>
      <c r="D362" s="198" t="s">
        <v>327</v>
      </c>
      <c r="E362" s="198" t="s">
        <v>333</v>
      </c>
      <c r="F362" s="266" t="s">
        <v>553</v>
      </c>
      <c r="G362" s="198" t="s">
        <v>404</v>
      </c>
      <c r="H362" s="198"/>
      <c r="I362" s="199">
        <f>I363</f>
        <v>398.1</v>
      </c>
      <c r="J362" s="199">
        <f>J363</f>
        <v>0</v>
      </c>
      <c r="K362" s="199">
        <f>K363</f>
        <v>0</v>
      </c>
    </row>
    <row r="363" spans="2:11" ht="15.75" customHeight="1">
      <c r="B363" s="205" t="s">
        <v>405</v>
      </c>
      <c r="C363" s="351"/>
      <c r="D363" s="198" t="s">
        <v>327</v>
      </c>
      <c r="E363" s="198" t="s">
        <v>333</v>
      </c>
      <c r="F363" s="266" t="s">
        <v>553</v>
      </c>
      <c r="G363" s="198" t="s">
        <v>406</v>
      </c>
      <c r="H363" s="198"/>
      <c r="I363" s="199">
        <f>I364</f>
        <v>398.1</v>
      </c>
      <c r="J363" s="199">
        <f>J364</f>
        <v>0</v>
      </c>
      <c r="K363" s="199">
        <f>K364</f>
        <v>0</v>
      </c>
    </row>
    <row r="364" spans="2:11" ht="15.75" customHeight="1">
      <c r="B364" s="200" t="s">
        <v>387</v>
      </c>
      <c r="C364" s="351"/>
      <c r="D364" s="198" t="s">
        <v>327</v>
      </c>
      <c r="E364" s="198" t="s">
        <v>333</v>
      </c>
      <c r="F364" s="266" t="s">
        <v>553</v>
      </c>
      <c r="G364" s="198" t="s">
        <v>406</v>
      </c>
      <c r="H364" s="198" t="s">
        <v>411</v>
      </c>
      <c r="I364" s="199">
        <v>398.1</v>
      </c>
      <c r="J364" s="199"/>
      <c r="K364" s="199"/>
    </row>
    <row r="365" spans="2:11" ht="40.5" customHeight="1" hidden="1">
      <c r="B365" s="200" t="s">
        <v>540</v>
      </c>
      <c r="C365" s="351"/>
      <c r="D365" s="198" t="s">
        <v>327</v>
      </c>
      <c r="E365" s="198" t="s">
        <v>333</v>
      </c>
      <c r="F365" s="203" t="s">
        <v>541</v>
      </c>
      <c r="G365" s="198"/>
      <c r="H365" s="198"/>
      <c r="I365" s="199">
        <f>I366</f>
        <v>0</v>
      </c>
      <c r="J365" s="199">
        <f>J366</f>
        <v>0</v>
      </c>
      <c r="K365" s="199">
        <f>K366</f>
        <v>0</v>
      </c>
    </row>
    <row r="366" spans="2:11" ht="15.75" customHeight="1" hidden="1">
      <c r="B366" s="205" t="s">
        <v>403</v>
      </c>
      <c r="C366" s="351"/>
      <c r="D366" s="198" t="s">
        <v>327</v>
      </c>
      <c r="E366" s="198" t="s">
        <v>333</v>
      </c>
      <c r="F366" s="203" t="s">
        <v>541</v>
      </c>
      <c r="G366" s="198" t="s">
        <v>404</v>
      </c>
      <c r="H366" s="198"/>
      <c r="I366" s="199">
        <f>I367</f>
        <v>0</v>
      </c>
      <c r="J366" s="199">
        <f>J367</f>
        <v>0</v>
      </c>
      <c r="K366" s="199">
        <f>K367</f>
        <v>0</v>
      </c>
    </row>
    <row r="367" spans="2:11" ht="15.75" customHeight="1" hidden="1">
      <c r="B367" s="205" t="s">
        <v>405</v>
      </c>
      <c r="C367" s="351"/>
      <c r="D367" s="198" t="s">
        <v>327</v>
      </c>
      <c r="E367" s="198" t="s">
        <v>333</v>
      </c>
      <c r="F367" s="203" t="s">
        <v>541</v>
      </c>
      <c r="G367" s="198" t="s">
        <v>406</v>
      </c>
      <c r="H367" s="198"/>
      <c r="I367" s="199">
        <f>I368</f>
        <v>0</v>
      </c>
      <c r="J367" s="199">
        <f>J368</f>
        <v>0</v>
      </c>
      <c r="K367" s="199">
        <f>K368</f>
        <v>0</v>
      </c>
    </row>
    <row r="368" spans="2:11" ht="15.75" customHeight="1" hidden="1">
      <c r="B368" s="205" t="s">
        <v>388</v>
      </c>
      <c r="C368" s="351"/>
      <c r="D368" s="198" t="s">
        <v>327</v>
      </c>
      <c r="E368" s="198" t="s">
        <v>333</v>
      </c>
      <c r="F368" s="203" t="s">
        <v>541</v>
      </c>
      <c r="G368" s="198" t="s">
        <v>406</v>
      </c>
      <c r="H368" s="198" t="s">
        <v>449</v>
      </c>
      <c r="I368" s="199"/>
      <c r="J368" s="199"/>
      <c r="K368" s="199"/>
    </row>
    <row r="369" spans="2:11" ht="15.75" customHeight="1">
      <c r="B369" s="345" t="s">
        <v>358</v>
      </c>
      <c r="C369" s="351"/>
      <c r="D369" s="219" t="s">
        <v>359</v>
      </c>
      <c r="E369" s="219"/>
      <c r="F369" s="378"/>
      <c r="G369" s="342"/>
      <c r="H369" s="219"/>
      <c r="I369" s="343">
        <f>I370+I376+I410+I441</f>
        <v>4744.7</v>
      </c>
      <c r="J369" s="343">
        <f>J370+J376+J410+J441</f>
        <v>4921.9</v>
      </c>
      <c r="K369" s="343">
        <f>K370+K376+K410+K441</f>
        <v>5011.6</v>
      </c>
    </row>
    <row r="370" spans="2:11" ht="12.75" customHeight="1">
      <c r="B370" s="359" t="s">
        <v>360</v>
      </c>
      <c r="C370" s="351"/>
      <c r="D370" s="197" t="s">
        <v>359</v>
      </c>
      <c r="E370" s="197" t="s">
        <v>361</v>
      </c>
      <c r="F370" s="198"/>
      <c r="G370" s="198"/>
      <c r="H370" s="198"/>
      <c r="I370" s="199">
        <f>I371</f>
        <v>1700</v>
      </c>
      <c r="J370" s="199">
        <f>J371</f>
        <v>1900</v>
      </c>
      <c r="K370" s="199">
        <f>K371</f>
        <v>1900</v>
      </c>
    </row>
    <row r="371" spans="2:11" ht="12.75" customHeight="1">
      <c r="B371" s="205" t="s">
        <v>391</v>
      </c>
      <c r="C371" s="351"/>
      <c r="D371" s="198" t="s">
        <v>359</v>
      </c>
      <c r="E371" s="198" t="s">
        <v>361</v>
      </c>
      <c r="F371" s="198" t="s">
        <v>392</v>
      </c>
      <c r="G371" s="198"/>
      <c r="H371" s="198"/>
      <c r="I371" s="199">
        <f>I372</f>
        <v>1700</v>
      </c>
      <c r="J371" s="199">
        <f>J372</f>
        <v>1900</v>
      </c>
      <c r="K371" s="199">
        <f>K372</f>
        <v>1900</v>
      </c>
    </row>
    <row r="372" spans="2:11" ht="27.75" customHeight="1">
      <c r="B372" s="204" t="s">
        <v>685</v>
      </c>
      <c r="C372" s="351"/>
      <c r="D372" s="198" t="s">
        <v>359</v>
      </c>
      <c r="E372" s="198" t="s">
        <v>361</v>
      </c>
      <c r="F372" s="203" t="s">
        <v>686</v>
      </c>
      <c r="G372" s="198"/>
      <c r="H372" s="198"/>
      <c r="I372" s="199">
        <f>I373</f>
        <v>1700</v>
      </c>
      <c r="J372" s="199">
        <f>J373</f>
        <v>1900</v>
      </c>
      <c r="K372" s="199">
        <f>K373</f>
        <v>1900</v>
      </c>
    </row>
    <row r="373" spans="2:11" ht="12.75" customHeight="1">
      <c r="B373" s="200" t="s">
        <v>435</v>
      </c>
      <c r="C373" s="351"/>
      <c r="D373" s="198" t="s">
        <v>359</v>
      </c>
      <c r="E373" s="198" t="s">
        <v>361</v>
      </c>
      <c r="F373" s="203" t="s">
        <v>686</v>
      </c>
      <c r="G373" s="198" t="s">
        <v>434</v>
      </c>
      <c r="H373" s="198"/>
      <c r="I373" s="199">
        <f>I374</f>
        <v>1700</v>
      </c>
      <c r="J373" s="199">
        <f>J374</f>
        <v>1900</v>
      </c>
      <c r="K373" s="199">
        <f>K374</f>
        <v>1900</v>
      </c>
    </row>
    <row r="374" spans="2:11" ht="12.75" customHeight="1">
      <c r="B374" s="200" t="s">
        <v>437</v>
      </c>
      <c r="C374" s="351"/>
      <c r="D374" s="198" t="s">
        <v>359</v>
      </c>
      <c r="E374" s="198" t="s">
        <v>361</v>
      </c>
      <c r="F374" s="203" t="s">
        <v>686</v>
      </c>
      <c r="G374" s="198" t="s">
        <v>436</v>
      </c>
      <c r="H374" s="198"/>
      <c r="I374" s="199">
        <f>I375</f>
        <v>1700</v>
      </c>
      <c r="J374" s="199">
        <f>J375</f>
        <v>1900</v>
      </c>
      <c r="K374" s="199">
        <f>K375</f>
        <v>1900</v>
      </c>
    </row>
    <row r="375" spans="2:11" ht="14.25" customHeight="1">
      <c r="B375" s="200" t="s">
        <v>387</v>
      </c>
      <c r="C375" s="351"/>
      <c r="D375" s="198" t="s">
        <v>359</v>
      </c>
      <c r="E375" s="198" t="s">
        <v>361</v>
      </c>
      <c r="F375" s="203" t="s">
        <v>686</v>
      </c>
      <c r="G375" s="198" t="s">
        <v>436</v>
      </c>
      <c r="H375" s="198">
        <v>2</v>
      </c>
      <c r="I375" s="199">
        <v>1700</v>
      </c>
      <c r="J375" s="199">
        <v>1900</v>
      </c>
      <c r="K375" s="199">
        <v>1900</v>
      </c>
    </row>
    <row r="376" spans="2:11" ht="12.75" customHeight="1">
      <c r="B376" s="359" t="s">
        <v>362</v>
      </c>
      <c r="C376" s="358"/>
      <c r="D376" s="197" t="s">
        <v>359</v>
      </c>
      <c r="E376" s="197" t="s">
        <v>363</v>
      </c>
      <c r="F376" s="203"/>
      <c r="G376" s="198"/>
      <c r="H376" s="198"/>
      <c r="I376" s="199">
        <f>I389+I398+I406+I402</f>
        <v>484</v>
      </c>
      <c r="J376" s="199">
        <f>J389+J398+J406+J402</f>
        <v>354</v>
      </c>
      <c r="K376" s="199">
        <f>K389+K398+K406+K402</f>
        <v>354</v>
      </c>
    </row>
    <row r="377" spans="2:11" ht="12.75" customHeight="1" hidden="1">
      <c r="B377" s="405"/>
      <c r="C377" s="358"/>
      <c r="D377" s="198"/>
      <c r="E377" s="198"/>
      <c r="F377" s="374"/>
      <c r="G377" s="198"/>
      <c r="H377" s="198"/>
      <c r="I377" s="199">
        <f>I378</f>
        <v>0</v>
      </c>
      <c r="J377" s="199"/>
      <c r="K377" s="199"/>
    </row>
    <row r="378" spans="2:11" ht="12.75" customHeight="1" hidden="1">
      <c r="B378" s="200"/>
      <c r="C378" s="351"/>
      <c r="D378" s="198"/>
      <c r="E378" s="198"/>
      <c r="F378" s="374"/>
      <c r="G378" s="198"/>
      <c r="H378" s="198"/>
      <c r="I378" s="199">
        <f>I379</f>
        <v>0</v>
      </c>
      <c r="J378" s="199"/>
      <c r="K378" s="199"/>
    </row>
    <row r="379" spans="2:11" ht="18" customHeight="1" hidden="1">
      <c r="B379" s="202"/>
      <c r="C379" s="351"/>
      <c r="D379" s="198"/>
      <c r="E379" s="198"/>
      <c r="F379" s="374"/>
      <c r="G379" s="198"/>
      <c r="H379" s="198"/>
      <c r="I379" s="199">
        <f>I380</f>
        <v>0</v>
      </c>
      <c r="J379" s="199"/>
      <c r="K379" s="199"/>
    </row>
    <row r="380" spans="2:11" ht="21" customHeight="1" hidden="1">
      <c r="B380" s="200"/>
      <c r="C380" s="358"/>
      <c r="D380" s="198"/>
      <c r="E380" s="198"/>
      <c r="F380" s="374"/>
      <c r="G380" s="198"/>
      <c r="H380" s="198"/>
      <c r="I380" s="199">
        <f>I381</f>
        <v>0</v>
      </c>
      <c r="J380" s="199"/>
      <c r="K380" s="199"/>
    </row>
    <row r="381" spans="2:11" ht="18.75" customHeight="1" hidden="1">
      <c r="B381" s="200"/>
      <c r="C381" s="358"/>
      <c r="D381" s="198"/>
      <c r="E381" s="198"/>
      <c r="F381" s="374"/>
      <c r="G381" s="198"/>
      <c r="H381" s="198"/>
      <c r="I381" s="199">
        <f>I382</f>
        <v>0</v>
      </c>
      <c r="J381" s="199"/>
      <c r="K381" s="199"/>
    </row>
    <row r="382" spans="2:11" ht="12.75" customHeight="1" hidden="1">
      <c r="B382" s="200"/>
      <c r="C382" s="358"/>
      <c r="D382" s="198"/>
      <c r="E382" s="198"/>
      <c r="F382" s="374"/>
      <c r="G382" s="198"/>
      <c r="H382" s="198"/>
      <c r="I382" s="199"/>
      <c r="J382" s="199"/>
      <c r="K382" s="199"/>
    </row>
    <row r="383" spans="2:11" ht="12.75" customHeight="1" hidden="1">
      <c r="B383" s="340"/>
      <c r="C383" s="358"/>
      <c r="D383" s="198"/>
      <c r="E383" s="198"/>
      <c r="F383" s="203"/>
      <c r="G383" s="198"/>
      <c r="H383" s="198"/>
      <c r="I383" s="199">
        <f>I384</f>
        <v>768</v>
      </c>
      <c r="J383" s="199"/>
      <c r="K383" s="199"/>
    </row>
    <row r="384" spans="2:11" ht="14.25" customHeight="1" hidden="1">
      <c r="B384" s="205"/>
      <c r="C384" s="358"/>
      <c r="D384" s="198"/>
      <c r="E384" s="198"/>
      <c r="F384" s="203"/>
      <c r="G384" s="198"/>
      <c r="H384" s="198"/>
      <c r="I384" s="199">
        <f>I385</f>
        <v>768</v>
      </c>
      <c r="J384" s="199"/>
      <c r="K384" s="199"/>
    </row>
    <row r="385" spans="2:11" ht="14.25" customHeight="1" hidden="1">
      <c r="B385" s="200"/>
      <c r="C385" s="358"/>
      <c r="D385" s="198"/>
      <c r="E385" s="198"/>
      <c r="F385" s="203"/>
      <c r="G385" s="198"/>
      <c r="H385" s="198"/>
      <c r="I385" s="199">
        <f>I386</f>
        <v>768</v>
      </c>
      <c r="J385" s="199"/>
      <c r="K385" s="199"/>
    </row>
    <row r="386" spans="2:11" ht="18.75" customHeight="1" hidden="1">
      <c r="B386" s="202"/>
      <c r="C386" s="358"/>
      <c r="D386" s="198"/>
      <c r="E386" s="198"/>
      <c r="F386" s="203"/>
      <c r="G386" s="198"/>
      <c r="H386" s="198"/>
      <c r="I386" s="199">
        <f>I387+I390</f>
        <v>768</v>
      </c>
      <c r="J386" s="199"/>
      <c r="K386" s="199"/>
    </row>
    <row r="387" spans="2:11" ht="20.25" customHeight="1" hidden="1">
      <c r="B387" s="205"/>
      <c r="C387" s="358"/>
      <c r="D387" s="198"/>
      <c r="E387" s="198"/>
      <c r="F387" s="203"/>
      <c r="G387" s="198"/>
      <c r="H387" s="198"/>
      <c r="I387" s="199">
        <f>I388</f>
        <v>384</v>
      </c>
      <c r="J387" s="199"/>
      <c r="K387" s="199"/>
    </row>
    <row r="388" spans="2:11" ht="12.75" customHeight="1" hidden="1">
      <c r="B388" s="205"/>
      <c r="C388" s="358"/>
      <c r="D388" s="198" t="s">
        <v>359</v>
      </c>
      <c r="E388" s="198" t="s">
        <v>363</v>
      </c>
      <c r="F388" s="203"/>
      <c r="G388" s="198"/>
      <c r="H388" s="198"/>
      <c r="I388" s="199">
        <f>I389</f>
        <v>384</v>
      </c>
      <c r="J388" s="199"/>
      <c r="K388" s="199"/>
    </row>
    <row r="389" spans="2:11" ht="12.75" customHeight="1">
      <c r="B389" s="205" t="s">
        <v>391</v>
      </c>
      <c r="C389" s="358"/>
      <c r="D389" s="198" t="s">
        <v>359</v>
      </c>
      <c r="E389" s="198" t="s">
        <v>363</v>
      </c>
      <c r="F389" s="203" t="s">
        <v>392</v>
      </c>
      <c r="G389" s="198"/>
      <c r="H389" s="198"/>
      <c r="I389" s="199">
        <f>I390</f>
        <v>384</v>
      </c>
      <c r="J389" s="199">
        <f>J390</f>
        <v>354</v>
      </c>
      <c r="K389" s="199">
        <f>K390</f>
        <v>354</v>
      </c>
    </row>
    <row r="390" spans="2:11" ht="14.25" customHeight="1">
      <c r="B390" s="200" t="s">
        <v>435</v>
      </c>
      <c r="C390" s="358"/>
      <c r="D390" s="198" t="s">
        <v>359</v>
      </c>
      <c r="E390" s="198" t="s">
        <v>363</v>
      </c>
      <c r="F390" s="203" t="s">
        <v>687</v>
      </c>
      <c r="G390" s="198" t="s">
        <v>434</v>
      </c>
      <c r="H390" s="198"/>
      <c r="I390" s="199">
        <f>I391+I393+I396</f>
        <v>384</v>
      </c>
      <c r="J390" s="199">
        <f>J391+J393+J396</f>
        <v>354</v>
      </c>
      <c r="K390" s="199">
        <f>K391+K393+K396</f>
        <v>354</v>
      </c>
    </row>
    <row r="391" spans="2:11" ht="14.25" customHeight="1">
      <c r="B391" s="200" t="s">
        <v>437</v>
      </c>
      <c r="C391" s="358"/>
      <c r="D391" s="198" t="s">
        <v>359</v>
      </c>
      <c r="E391" s="198" t="s">
        <v>363</v>
      </c>
      <c r="F391" s="203" t="s">
        <v>687</v>
      </c>
      <c r="G391" s="198" t="s">
        <v>436</v>
      </c>
      <c r="H391" s="198"/>
      <c r="I391" s="199">
        <f>I392</f>
        <v>234</v>
      </c>
      <c r="J391" s="199">
        <f>J392</f>
        <v>204</v>
      </c>
      <c r="K391" s="199">
        <f>K392</f>
        <v>204</v>
      </c>
    </row>
    <row r="392" spans="2:11" ht="12.75" customHeight="1">
      <c r="B392" s="200" t="s">
        <v>387</v>
      </c>
      <c r="C392" s="358"/>
      <c r="D392" s="198" t="s">
        <v>359</v>
      </c>
      <c r="E392" s="198" t="s">
        <v>363</v>
      </c>
      <c r="F392" s="203" t="s">
        <v>687</v>
      </c>
      <c r="G392" s="198" t="s">
        <v>436</v>
      </c>
      <c r="H392" s="198">
        <v>2</v>
      </c>
      <c r="I392" s="199">
        <v>234</v>
      </c>
      <c r="J392" s="199">
        <v>204</v>
      </c>
      <c r="K392" s="199">
        <v>204</v>
      </c>
    </row>
    <row r="393" spans="2:11" ht="15.75" customHeight="1">
      <c r="B393" s="200" t="s">
        <v>688</v>
      </c>
      <c r="C393" s="358"/>
      <c r="D393" s="198" t="s">
        <v>359</v>
      </c>
      <c r="E393" s="198" t="s">
        <v>363</v>
      </c>
      <c r="F393" s="203" t="s">
        <v>687</v>
      </c>
      <c r="G393" s="198" t="s">
        <v>689</v>
      </c>
      <c r="H393" s="198"/>
      <c r="I393" s="199">
        <f>I394</f>
        <v>50</v>
      </c>
      <c r="J393" s="199">
        <f>J394</f>
        <v>50</v>
      </c>
      <c r="K393" s="199">
        <f>K394</f>
        <v>50</v>
      </c>
    </row>
    <row r="394" spans="2:11" ht="12.75" customHeight="1">
      <c r="B394" s="200" t="s">
        <v>437</v>
      </c>
      <c r="C394" s="358"/>
      <c r="D394" s="198" t="s">
        <v>359</v>
      </c>
      <c r="E394" s="198" t="s">
        <v>363</v>
      </c>
      <c r="F394" s="203" t="s">
        <v>687</v>
      </c>
      <c r="G394" s="198" t="s">
        <v>689</v>
      </c>
      <c r="H394" s="198"/>
      <c r="I394" s="199">
        <f>I395</f>
        <v>50</v>
      </c>
      <c r="J394" s="199">
        <f>J395</f>
        <v>50</v>
      </c>
      <c r="K394" s="199">
        <f>K395</f>
        <v>50</v>
      </c>
    </row>
    <row r="395" spans="2:11" ht="12.75" customHeight="1">
      <c r="B395" s="200" t="s">
        <v>387</v>
      </c>
      <c r="C395" s="358"/>
      <c r="D395" s="198" t="s">
        <v>359</v>
      </c>
      <c r="E395" s="198" t="s">
        <v>363</v>
      </c>
      <c r="F395" s="203" t="s">
        <v>687</v>
      </c>
      <c r="G395" s="198" t="s">
        <v>689</v>
      </c>
      <c r="H395" s="198" t="s">
        <v>411</v>
      </c>
      <c r="I395" s="199">
        <v>50</v>
      </c>
      <c r="J395" s="199">
        <v>50</v>
      </c>
      <c r="K395" s="199">
        <v>50</v>
      </c>
    </row>
    <row r="396" spans="2:11" ht="12.75" customHeight="1">
      <c r="B396" s="200" t="s">
        <v>460</v>
      </c>
      <c r="C396" s="358"/>
      <c r="D396" s="198" t="s">
        <v>359</v>
      </c>
      <c r="E396" s="198" t="s">
        <v>363</v>
      </c>
      <c r="F396" s="203" t="s">
        <v>687</v>
      </c>
      <c r="G396" s="198" t="s">
        <v>690</v>
      </c>
      <c r="H396" s="198"/>
      <c r="I396" s="199">
        <f>I397</f>
        <v>100</v>
      </c>
      <c r="J396" s="199">
        <f>J397</f>
        <v>100</v>
      </c>
      <c r="K396" s="199">
        <f>K397</f>
        <v>100</v>
      </c>
    </row>
    <row r="397" spans="2:11" ht="12.75" customHeight="1">
      <c r="B397" s="200" t="s">
        <v>387</v>
      </c>
      <c r="C397" s="358"/>
      <c r="D397" s="198" t="s">
        <v>359</v>
      </c>
      <c r="E397" s="198" t="s">
        <v>363</v>
      </c>
      <c r="F397" s="203" t="s">
        <v>687</v>
      </c>
      <c r="G397" s="198" t="s">
        <v>690</v>
      </c>
      <c r="H397" s="198" t="s">
        <v>411</v>
      </c>
      <c r="I397" s="199">
        <v>100</v>
      </c>
      <c r="J397" s="199">
        <v>100</v>
      </c>
      <c r="K397" s="199">
        <v>100</v>
      </c>
    </row>
    <row r="398" spans="2:11" ht="53.25" customHeight="1" hidden="1">
      <c r="B398" s="204" t="s">
        <v>693</v>
      </c>
      <c r="C398" s="358"/>
      <c r="D398" s="198" t="s">
        <v>359</v>
      </c>
      <c r="E398" s="198" t="s">
        <v>363</v>
      </c>
      <c r="F398" s="203" t="s">
        <v>694</v>
      </c>
      <c r="G398" s="198"/>
      <c r="H398" s="198"/>
      <c r="I398" s="199">
        <f>I399</f>
        <v>0</v>
      </c>
      <c r="J398" s="199">
        <f>J399</f>
        <v>0</v>
      </c>
      <c r="K398" s="199">
        <f>K399</f>
        <v>0</v>
      </c>
    </row>
    <row r="399" spans="2:11" ht="12.75" customHeight="1" hidden="1">
      <c r="B399" s="200" t="s">
        <v>435</v>
      </c>
      <c r="C399" s="358"/>
      <c r="D399" s="198" t="s">
        <v>359</v>
      </c>
      <c r="E399" s="198" t="s">
        <v>363</v>
      </c>
      <c r="F399" s="203" t="s">
        <v>694</v>
      </c>
      <c r="G399" s="198" t="s">
        <v>434</v>
      </c>
      <c r="H399" s="198"/>
      <c r="I399" s="199">
        <f>I400</f>
        <v>0</v>
      </c>
      <c r="J399" s="199">
        <f>J400</f>
        <v>0</v>
      </c>
      <c r="K399" s="199">
        <f>K400</f>
        <v>0</v>
      </c>
    </row>
    <row r="400" spans="2:11" ht="12.75" customHeight="1" hidden="1">
      <c r="B400" s="200" t="s">
        <v>437</v>
      </c>
      <c r="C400" s="358"/>
      <c r="D400" s="198" t="s">
        <v>359</v>
      </c>
      <c r="E400" s="198" t="s">
        <v>363</v>
      </c>
      <c r="F400" s="203" t="s">
        <v>694</v>
      </c>
      <c r="G400" s="198" t="s">
        <v>436</v>
      </c>
      <c r="H400" s="198"/>
      <c r="I400" s="199">
        <f>I401</f>
        <v>0</v>
      </c>
      <c r="J400" s="199">
        <f>J401</f>
        <v>0</v>
      </c>
      <c r="K400" s="199">
        <f>K401</f>
        <v>0</v>
      </c>
    </row>
    <row r="401" spans="2:11" ht="12.75" customHeight="1" hidden="1">
      <c r="B401" s="200" t="s">
        <v>389</v>
      </c>
      <c r="C401" s="358"/>
      <c r="D401" s="198" t="s">
        <v>359</v>
      </c>
      <c r="E401" s="198" t="s">
        <v>363</v>
      </c>
      <c r="F401" s="203" t="s">
        <v>694</v>
      </c>
      <c r="G401" s="198" t="s">
        <v>436</v>
      </c>
      <c r="H401" s="198" t="s">
        <v>421</v>
      </c>
      <c r="I401" s="199"/>
      <c r="J401" s="199"/>
      <c r="K401" s="199"/>
    </row>
    <row r="402" spans="2:11" ht="45" customHeight="1">
      <c r="B402" s="200" t="s">
        <v>691</v>
      </c>
      <c r="C402" s="358"/>
      <c r="D402" s="198" t="s">
        <v>359</v>
      </c>
      <c r="E402" s="198" t="s">
        <v>363</v>
      </c>
      <c r="F402" s="203" t="s">
        <v>692</v>
      </c>
      <c r="G402" s="198"/>
      <c r="H402" s="198"/>
      <c r="I402" s="199">
        <f>I403</f>
        <v>100</v>
      </c>
      <c r="J402" s="199">
        <f>J403</f>
        <v>0</v>
      </c>
      <c r="K402" s="199">
        <f>K403</f>
        <v>0</v>
      </c>
    </row>
    <row r="403" spans="2:11" ht="12.75" customHeight="1">
      <c r="B403" s="200" t="s">
        <v>435</v>
      </c>
      <c r="C403" s="358"/>
      <c r="D403" s="198" t="s">
        <v>359</v>
      </c>
      <c r="E403" s="198" t="s">
        <v>363</v>
      </c>
      <c r="F403" s="203" t="s">
        <v>692</v>
      </c>
      <c r="G403" s="198" t="s">
        <v>434</v>
      </c>
      <c r="H403" s="198"/>
      <c r="I403" s="199">
        <f>I404</f>
        <v>100</v>
      </c>
      <c r="J403" s="199">
        <f>J404</f>
        <v>0</v>
      </c>
      <c r="K403" s="199">
        <f>K404</f>
        <v>0</v>
      </c>
    </row>
    <row r="404" spans="2:11" ht="12.75" customHeight="1">
      <c r="B404" s="200" t="s">
        <v>460</v>
      </c>
      <c r="C404" s="358"/>
      <c r="D404" s="198" t="s">
        <v>359</v>
      </c>
      <c r="E404" s="198" t="s">
        <v>363</v>
      </c>
      <c r="F404" s="203" t="s">
        <v>692</v>
      </c>
      <c r="G404" s="198" t="s">
        <v>690</v>
      </c>
      <c r="H404" s="198"/>
      <c r="I404" s="199">
        <f>I405</f>
        <v>100</v>
      </c>
      <c r="J404" s="199">
        <f>J405</f>
        <v>0</v>
      </c>
      <c r="K404" s="199">
        <f>K405</f>
        <v>0</v>
      </c>
    </row>
    <row r="405" spans="2:11" ht="12.75" customHeight="1">
      <c r="B405" s="200" t="s">
        <v>387</v>
      </c>
      <c r="C405" s="358"/>
      <c r="D405" s="198" t="s">
        <v>359</v>
      </c>
      <c r="E405" s="198" t="s">
        <v>363</v>
      </c>
      <c r="F405" s="203" t="s">
        <v>692</v>
      </c>
      <c r="G405" s="198" t="s">
        <v>690</v>
      </c>
      <c r="H405" s="198" t="s">
        <v>411</v>
      </c>
      <c r="I405" s="199">
        <v>100</v>
      </c>
      <c r="J405" s="199"/>
      <c r="K405" s="199"/>
    </row>
    <row r="406" spans="2:11" ht="28.5" customHeight="1" hidden="1">
      <c r="B406" s="204" t="s">
        <v>695</v>
      </c>
      <c r="C406" s="358"/>
      <c r="D406" s="198" t="s">
        <v>359</v>
      </c>
      <c r="E406" s="198" t="s">
        <v>363</v>
      </c>
      <c r="F406" s="203" t="s">
        <v>696</v>
      </c>
      <c r="G406" s="198"/>
      <c r="H406" s="198"/>
      <c r="I406" s="199">
        <f>I407</f>
        <v>0</v>
      </c>
      <c r="J406" s="199">
        <f>J407</f>
        <v>0</v>
      </c>
      <c r="K406" s="199">
        <f>K407</f>
        <v>0</v>
      </c>
    </row>
    <row r="407" spans="2:11" ht="12.75" customHeight="1" hidden="1">
      <c r="B407" s="200" t="s">
        <v>435</v>
      </c>
      <c r="C407" s="358"/>
      <c r="D407" s="198" t="s">
        <v>359</v>
      </c>
      <c r="E407" s="198" t="s">
        <v>363</v>
      </c>
      <c r="F407" s="203" t="s">
        <v>696</v>
      </c>
      <c r="G407" s="198" t="s">
        <v>434</v>
      </c>
      <c r="H407" s="198"/>
      <c r="I407" s="199">
        <f>I408</f>
        <v>0</v>
      </c>
      <c r="J407" s="199">
        <f>J408</f>
        <v>0</v>
      </c>
      <c r="K407" s="199">
        <f>K408</f>
        <v>0</v>
      </c>
    </row>
    <row r="408" spans="2:11" ht="12.75" customHeight="1" hidden="1">
      <c r="B408" s="200" t="s">
        <v>437</v>
      </c>
      <c r="C408" s="358"/>
      <c r="D408" s="198" t="s">
        <v>359</v>
      </c>
      <c r="E408" s="198" t="s">
        <v>363</v>
      </c>
      <c r="F408" s="203" t="s">
        <v>696</v>
      </c>
      <c r="G408" s="198" t="s">
        <v>436</v>
      </c>
      <c r="H408" s="198"/>
      <c r="I408" s="199">
        <f>I409</f>
        <v>0</v>
      </c>
      <c r="J408" s="199">
        <f>J409</f>
        <v>0</v>
      </c>
      <c r="K408" s="199">
        <f>K409</f>
        <v>0</v>
      </c>
    </row>
    <row r="409" spans="2:11" ht="12.75" customHeight="1" hidden="1">
      <c r="B409" s="200" t="s">
        <v>389</v>
      </c>
      <c r="C409" s="358"/>
      <c r="D409" s="198" t="s">
        <v>359</v>
      </c>
      <c r="E409" s="198" t="s">
        <v>363</v>
      </c>
      <c r="F409" s="203" t="s">
        <v>696</v>
      </c>
      <c r="G409" s="198" t="s">
        <v>436</v>
      </c>
      <c r="H409" s="198" t="s">
        <v>421</v>
      </c>
      <c r="I409" s="199"/>
      <c r="J409" s="199"/>
      <c r="K409" s="199"/>
    </row>
    <row r="410" spans="2:11" ht="14.25" customHeight="1">
      <c r="B410" s="359" t="s">
        <v>364</v>
      </c>
      <c r="C410" s="358"/>
      <c r="D410" s="197" t="s">
        <v>359</v>
      </c>
      <c r="E410" s="197" t="s">
        <v>365</v>
      </c>
      <c r="F410" s="374"/>
      <c r="G410" s="240"/>
      <c r="H410" s="198"/>
      <c r="I410" s="199">
        <f>I411+I430</f>
        <v>1185.1</v>
      </c>
      <c r="J410" s="199">
        <f>J411+J430</f>
        <v>1292.3</v>
      </c>
      <c r="K410" s="199">
        <f>K411+K430</f>
        <v>1382</v>
      </c>
    </row>
    <row r="411" spans="2:11" ht="17.25" customHeight="1">
      <c r="B411" s="406" t="s">
        <v>391</v>
      </c>
      <c r="C411" s="358"/>
      <c r="D411" s="201">
        <v>1000</v>
      </c>
      <c r="E411" s="201">
        <v>1004</v>
      </c>
      <c r="F411" s="201" t="s">
        <v>392</v>
      </c>
      <c r="G411" s="219"/>
      <c r="H411" s="219"/>
      <c r="I411" s="199">
        <f>I412+I416+I420+I426+I437</f>
        <v>605.5</v>
      </c>
      <c r="J411" s="199">
        <f>J412+J416+J420+J426+J437</f>
        <v>712.6999999999999</v>
      </c>
      <c r="K411" s="199">
        <f>K412+K416+K420+K426+K437</f>
        <v>802.4</v>
      </c>
    </row>
    <row r="412" spans="2:11" ht="27.75" customHeight="1" hidden="1">
      <c r="B412" s="202" t="s">
        <v>702</v>
      </c>
      <c r="C412" s="358"/>
      <c r="D412" s="201">
        <v>1000</v>
      </c>
      <c r="E412" s="201">
        <v>1004</v>
      </c>
      <c r="F412" s="407" t="s">
        <v>703</v>
      </c>
      <c r="G412" s="219"/>
      <c r="H412" s="219"/>
      <c r="I412" s="199">
        <f>I413</f>
        <v>0</v>
      </c>
      <c r="J412" s="199">
        <f>J413</f>
        <v>0</v>
      </c>
      <c r="K412" s="199">
        <f>K413</f>
        <v>0</v>
      </c>
    </row>
    <row r="413" spans="2:11" ht="12.75" customHeight="1" hidden="1">
      <c r="B413" s="200" t="s">
        <v>435</v>
      </c>
      <c r="C413" s="358"/>
      <c r="D413" s="201">
        <v>1000</v>
      </c>
      <c r="E413" s="201">
        <v>1004</v>
      </c>
      <c r="F413" s="407" t="s">
        <v>703</v>
      </c>
      <c r="G413" s="198" t="s">
        <v>434</v>
      </c>
      <c r="H413" s="219"/>
      <c r="I413" s="199">
        <f>I414</f>
        <v>0</v>
      </c>
      <c r="J413" s="199">
        <f>J414</f>
        <v>0</v>
      </c>
      <c r="K413" s="199">
        <f>K414</f>
        <v>0</v>
      </c>
    </row>
    <row r="414" spans="1:66" s="410" customFormat="1" ht="12.75" customHeight="1" hidden="1">
      <c r="A414" s="318"/>
      <c r="B414" s="200" t="s">
        <v>704</v>
      </c>
      <c r="C414" s="358"/>
      <c r="D414" s="201">
        <v>1000</v>
      </c>
      <c r="E414" s="201">
        <v>1004</v>
      </c>
      <c r="F414" s="407" t="s">
        <v>703</v>
      </c>
      <c r="G414" s="198" t="s">
        <v>705</v>
      </c>
      <c r="H414" s="198"/>
      <c r="I414" s="199">
        <f>I415</f>
        <v>0</v>
      </c>
      <c r="J414" s="199">
        <f>J415</f>
        <v>0</v>
      </c>
      <c r="K414" s="199">
        <f>K415</f>
        <v>0</v>
      </c>
      <c r="L414" s="408"/>
      <c r="M414" s="408"/>
      <c r="N414" s="408"/>
      <c r="O414" s="408"/>
      <c r="P414" s="409"/>
      <c r="Q414" s="409"/>
      <c r="R414" s="409"/>
      <c r="S414" s="409"/>
      <c r="T414" s="409"/>
      <c r="U414" s="409"/>
      <c r="V414" s="409"/>
      <c r="W414" s="409"/>
      <c r="X414" s="409"/>
      <c r="Y414" s="409"/>
      <c r="Z414" s="409"/>
      <c r="AA414" s="409"/>
      <c r="AB414" s="409"/>
      <c r="AC414" s="409"/>
      <c r="AD414" s="409"/>
      <c r="AE414" s="409"/>
      <c r="AF414" s="318"/>
      <c r="AG414" s="318"/>
      <c r="AH414" s="318"/>
      <c r="AI414" s="318"/>
      <c r="AJ414" s="318"/>
      <c r="AK414" s="318"/>
      <c r="AL414" s="318"/>
      <c r="AM414" s="318"/>
      <c r="AN414" s="318"/>
      <c r="AO414" s="318"/>
      <c r="AP414" s="318"/>
      <c r="AQ414" s="318"/>
      <c r="AR414" s="318"/>
      <c r="AS414" s="318"/>
      <c r="AT414" s="318"/>
      <c r="AU414" s="318"/>
      <c r="AV414" s="318"/>
      <c r="AW414" s="318"/>
      <c r="AX414" s="318"/>
      <c r="AY414" s="318"/>
      <c r="AZ414" s="318"/>
      <c r="BA414" s="318"/>
      <c r="BB414" s="318"/>
      <c r="BC414" s="318"/>
      <c r="BD414" s="318"/>
      <c r="BE414" s="318"/>
      <c r="BF414" s="318"/>
      <c r="BG414" s="318"/>
      <c r="BH414" s="318"/>
      <c r="BI414" s="318"/>
      <c r="BJ414" s="318"/>
      <c r="BK414" s="318"/>
      <c r="BL414" s="318"/>
      <c r="BM414" s="318"/>
      <c r="BN414" s="318"/>
    </row>
    <row r="415" spans="1:66" s="410" customFormat="1" ht="14.25" customHeight="1" hidden="1">
      <c r="A415" s="318"/>
      <c r="B415" s="200" t="s">
        <v>389</v>
      </c>
      <c r="C415" s="358"/>
      <c r="D415" s="201">
        <v>1000</v>
      </c>
      <c r="E415" s="201">
        <v>1004</v>
      </c>
      <c r="F415" s="407" t="s">
        <v>703</v>
      </c>
      <c r="G415" s="198" t="s">
        <v>705</v>
      </c>
      <c r="H415" s="198" t="s">
        <v>421</v>
      </c>
      <c r="I415" s="199"/>
      <c r="J415" s="199"/>
      <c r="K415" s="199"/>
      <c r="L415" s="408"/>
      <c r="M415" s="408"/>
      <c r="N415" s="408"/>
      <c r="O415" s="408"/>
      <c r="P415" s="409"/>
      <c r="Q415" s="409"/>
      <c r="R415" s="409"/>
      <c r="S415" s="409"/>
      <c r="T415" s="409"/>
      <c r="U415" s="409"/>
      <c r="V415" s="409"/>
      <c r="W415" s="409"/>
      <c r="X415" s="409"/>
      <c r="Y415" s="409"/>
      <c r="Z415" s="409"/>
      <c r="AA415" s="409"/>
      <c r="AB415" s="409"/>
      <c r="AC415" s="409"/>
      <c r="AD415" s="409"/>
      <c r="AE415" s="409"/>
      <c r="AF415" s="318"/>
      <c r="AG415" s="318"/>
      <c r="AH415" s="318"/>
      <c r="AI415" s="318"/>
      <c r="AJ415" s="318"/>
      <c r="AK415" s="318"/>
      <c r="AL415" s="318"/>
      <c r="AM415" s="318"/>
      <c r="AN415" s="318"/>
      <c r="AO415" s="318"/>
      <c r="AP415" s="318"/>
      <c r="AQ415" s="318"/>
      <c r="AR415" s="318"/>
      <c r="AS415" s="318"/>
      <c r="AT415" s="318"/>
      <c r="AU415" s="318"/>
      <c r="AV415" s="318"/>
      <c r="AW415" s="318"/>
      <c r="AX415" s="318"/>
      <c r="AY415" s="318"/>
      <c r="AZ415" s="318"/>
      <c r="BA415" s="318"/>
      <c r="BB415" s="318"/>
      <c r="BC415" s="318"/>
      <c r="BD415" s="318"/>
      <c r="BE415" s="318"/>
      <c r="BF415" s="318"/>
      <c r="BG415" s="318"/>
      <c r="BH415" s="318"/>
      <c r="BI415" s="318"/>
      <c r="BJ415" s="318"/>
      <c r="BK415" s="318"/>
      <c r="BL415" s="318"/>
      <c r="BM415" s="318"/>
      <c r="BN415" s="318"/>
    </row>
    <row r="416" spans="2:11" ht="99.75" hidden="1">
      <c r="B416" s="379" t="s">
        <v>708</v>
      </c>
      <c r="C416" s="358"/>
      <c r="D416" s="201">
        <v>1000</v>
      </c>
      <c r="E416" s="201">
        <v>1004</v>
      </c>
      <c r="F416" s="203" t="s">
        <v>392</v>
      </c>
      <c r="G416" s="198"/>
      <c r="H416" s="198"/>
      <c r="I416" s="199">
        <f>I417</f>
        <v>0</v>
      </c>
      <c r="J416" s="199">
        <f>J417</f>
        <v>0</v>
      </c>
      <c r="K416" s="199">
        <f>K417</f>
        <v>0</v>
      </c>
    </row>
    <row r="417" spans="2:11" ht="15.75" customHeight="1" hidden="1">
      <c r="B417" s="200" t="s">
        <v>435</v>
      </c>
      <c r="C417" s="358"/>
      <c r="D417" s="201">
        <v>1000</v>
      </c>
      <c r="E417" s="201">
        <v>1004</v>
      </c>
      <c r="F417" s="203" t="s">
        <v>709</v>
      </c>
      <c r="G417" s="198" t="s">
        <v>434</v>
      </c>
      <c r="H417" s="198"/>
      <c r="I417" s="199">
        <f>I418</f>
        <v>0</v>
      </c>
      <c r="J417" s="199">
        <f>J418</f>
        <v>0</v>
      </c>
      <c r="K417" s="199">
        <f>K418</f>
        <v>0</v>
      </c>
    </row>
    <row r="418" spans="2:11" ht="16.5" customHeight="1" hidden="1">
      <c r="B418" s="200" t="s">
        <v>704</v>
      </c>
      <c r="C418" s="358"/>
      <c r="D418" s="201">
        <v>1000</v>
      </c>
      <c r="E418" s="201">
        <v>1004</v>
      </c>
      <c r="F418" s="203" t="s">
        <v>709</v>
      </c>
      <c r="G418" s="198" t="s">
        <v>705</v>
      </c>
      <c r="H418" s="198"/>
      <c r="I418" s="199">
        <f>I419</f>
        <v>0</v>
      </c>
      <c r="J418" s="199">
        <f>J419</f>
        <v>0</v>
      </c>
      <c r="K418" s="199">
        <f>K419</f>
        <v>0</v>
      </c>
    </row>
    <row r="419" spans="2:11" ht="12.75" customHeight="1" hidden="1">
      <c r="B419" s="200" t="s">
        <v>388</v>
      </c>
      <c r="C419" s="358"/>
      <c r="D419" s="201">
        <v>1000</v>
      </c>
      <c r="E419" s="201">
        <v>1004</v>
      </c>
      <c r="F419" s="203" t="s">
        <v>709</v>
      </c>
      <c r="G419" s="198" t="s">
        <v>705</v>
      </c>
      <c r="H419" s="198" t="s">
        <v>449</v>
      </c>
      <c r="I419" s="199"/>
      <c r="J419" s="199"/>
      <c r="K419" s="199"/>
    </row>
    <row r="420" spans="2:11" ht="27.75" customHeight="1">
      <c r="B420" s="221" t="s">
        <v>710</v>
      </c>
      <c r="C420" s="358"/>
      <c r="D420" s="201">
        <v>1000</v>
      </c>
      <c r="E420" s="201">
        <v>1004</v>
      </c>
      <c r="F420" s="203" t="s">
        <v>392</v>
      </c>
      <c r="G420" s="219"/>
      <c r="H420" s="219"/>
      <c r="I420" s="199">
        <f>I421</f>
        <v>555.5</v>
      </c>
      <c r="J420" s="199">
        <f>J421</f>
        <v>712.6999999999999</v>
      </c>
      <c r="K420" s="199">
        <f>K421</f>
        <v>802.4</v>
      </c>
    </row>
    <row r="421" spans="2:11" ht="14.25" customHeight="1">
      <c r="B421" s="200" t="s">
        <v>435</v>
      </c>
      <c r="C421" s="358"/>
      <c r="D421" s="201">
        <v>1000</v>
      </c>
      <c r="E421" s="201">
        <v>1004</v>
      </c>
      <c r="F421" s="203" t="s">
        <v>711</v>
      </c>
      <c r="G421" s="198" t="s">
        <v>434</v>
      </c>
      <c r="H421" s="198"/>
      <c r="I421" s="199">
        <f>I422+I424</f>
        <v>555.5</v>
      </c>
      <c r="J421" s="199">
        <f>J422+J424</f>
        <v>712.6999999999999</v>
      </c>
      <c r="K421" s="199">
        <f>K422+K424</f>
        <v>802.4</v>
      </c>
    </row>
    <row r="422" spans="2:11" ht="13.5" customHeight="1">
      <c r="B422" s="200" t="s">
        <v>704</v>
      </c>
      <c r="C422" s="358"/>
      <c r="D422" s="201">
        <v>1000</v>
      </c>
      <c r="E422" s="201">
        <v>1004</v>
      </c>
      <c r="F422" s="203" t="s">
        <v>711</v>
      </c>
      <c r="G422" s="198" t="s">
        <v>705</v>
      </c>
      <c r="H422" s="198"/>
      <c r="I422" s="199">
        <f>I423</f>
        <v>484.7</v>
      </c>
      <c r="J422" s="199">
        <f>J423</f>
        <v>631.9</v>
      </c>
      <c r="K422" s="199">
        <f>K423</f>
        <v>711.6</v>
      </c>
    </row>
    <row r="423" spans="2:11" ht="12.75" customHeight="1">
      <c r="B423" s="200" t="s">
        <v>388</v>
      </c>
      <c r="C423" s="358"/>
      <c r="D423" s="201">
        <v>1000</v>
      </c>
      <c r="E423" s="201">
        <v>1004</v>
      </c>
      <c r="F423" s="203" t="s">
        <v>711</v>
      </c>
      <c r="G423" s="198" t="s">
        <v>705</v>
      </c>
      <c r="H423" s="198">
        <v>3</v>
      </c>
      <c r="I423" s="199">
        <v>484.7</v>
      </c>
      <c r="J423" s="199">
        <v>631.9</v>
      </c>
      <c r="K423" s="199">
        <v>711.6</v>
      </c>
    </row>
    <row r="424" spans="2:11" ht="16.5" customHeight="1">
      <c r="B424" s="200" t="s">
        <v>437</v>
      </c>
      <c r="C424" s="358"/>
      <c r="D424" s="201">
        <v>1000</v>
      </c>
      <c r="E424" s="201">
        <v>1004</v>
      </c>
      <c r="F424" s="203" t="s">
        <v>711</v>
      </c>
      <c r="G424" s="198" t="s">
        <v>436</v>
      </c>
      <c r="H424" s="198"/>
      <c r="I424" s="199">
        <f>I425</f>
        <v>70.8</v>
      </c>
      <c r="J424" s="199">
        <f>J425</f>
        <v>80.8</v>
      </c>
      <c r="K424" s="199">
        <f>K425</f>
        <v>90.8</v>
      </c>
    </row>
    <row r="425" spans="2:11" ht="16.5" customHeight="1">
      <c r="B425" s="200" t="s">
        <v>388</v>
      </c>
      <c r="C425" s="358"/>
      <c r="D425" s="201">
        <v>1000</v>
      </c>
      <c r="E425" s="201">
        <v>1004</v>
      </c>
      <c r="F425" s="203" t="s">
        <v>711</v>
      </c>
      <c r="G425" s="198" t="s">
        <v>436</v>
      </c>
      <c r="H425" s="198" t="s">
        <v>449</v>
      </c>
      <c r="I425" s="199">
        <v>70.8</v>
      </c>
      <c r="J425" s="199">
        <v>80.8</v>
      </c>
      <c r="K425" s="199">
        <v>90.8</v>
      </c>
    </row>
    <row r="426" spans="2:11" ht="53.25" customHeight="1" hidden="1">
      <c r="B426" s="204" t="s">
        <v>712</v>
      </c>
      <c r="C426" s="375"/>
      <c r="D426" s="201">
        <v>1000</v>
      </c>
      <c r="E426" s="201">
        <v>1004</v>
      </c>
      <c r="F426" s="266" t="s">
        <v>713</v>
      </c>
      <c r="G426" s="198"/>
      <c r="H426" s="198"/>
      <c r="I426" s="199">
        <f>I427</f>
        <v>0</v>
      </c>
      <c r="J426" s="199">
        <f>J427</f>
        <v>0</v>
      </c>
      <c r="K426" s="199">
        <f>K427</f>
        <v>0</v>
      </c>
    </row>
    <row r="427" spans="2:11" ht="14.25" customHeight="1" hidden="1">
      <c r="B427" s="205" t="s">
        <v>403</v>
      </c>
      <c r="C427" s="375"/>
      <c r="D427" s="201">
        <v>1000</v>
      </c>
      <c r="E427" s="201">
        <v>1004</v>
      </c>
      <c r="F427" s="266" t="s">
        <v>713</v>
      </c>
      <c r="G427" s="198" t="s">
        <v>434</v>
      </c>
      <c r="H427" s="198"/>
      <c r="I427" s="199">
        <f>I428</f>
        <v>0</v>
      </c>
      <c r="J427" s="199">
        <f>J428</f>
        <v>0</v>
      </c>
      <c r="K427" s="199">
        <f>K428</f>
        <v>0</v>
      </c>
    </row>
    <row r="428" spans="2:11" ht="14.25" customHeight="1" hidden="1">
      <c r="B428" s="205" t="s">
        <v>405</v>
      </c>
      <c r="C428" s="358"/>
      <c r="D428" s="201">
        <v>1000</v>
      </c>
      <c r="E428" s="201">
        <v>1004</v>
      </c>
      <c r="F428" s="266" t="s">
        <v>713</v>
      </c>
      <c r="G428" s="198" t="s">
        <v>436</v>
      </c>
      <c r="H428" s="198"/>
      <c r="I428" s="199">
        <f>I429</f>
        <v>0</v>
      </c>
      <c r="J428" s="199">
        <f>J429</f>
        <v>0</v>
      </c>
      <c r="K428" s="199">
        <f>K429</f>
        <v>0</v>
      </c>
    </row>
    <row r="429" spans="2:11" ht="12.75" customHeight="1" hidden="1">
      <c r="B429" s="200" t="s">
        <v>388</v>
      </c>
      <c r="C429" s="358"/>
      <c r="D429" s="201">
        <v>1000</v>
      </c>
      <c r="E429" s="201">
        <v>1004</v>
      </c>
      <c r="F429" s="266" t="s">
        <v>713</v>
      </c>
      <c r="G429" s="198" t="s">
        <v>436</v>
      </c>
      <c r="H429" s="198" t="s">
        <v>449</v>
      </c>
      <c r="I429" s="199"/>
      <c r="J429" s="199"/>
      <c r="K429" s="199"/>
    </row>
    <row r="430" spans="2:11" ht="12.75" customHeight="1">
      <c r="B430" s="340" t="s">
        <v>761</v>
      </c>
      <c r="C430" s="358"/>
      <c r="D430" s="201">
        <v>1000</v>
      </c>
      <c r="E430" s="201">
        <v>1004</v>
      </c>
      <c r="F430" s="266" t="s">
        <v>698</v>
      </c>
      <c r="G430" s="198"/>
      <c r="H430" s="198"/>
      <c r="I430" s="199">
        <f>I431</f>
        <v>579.6</v>
      </c>
      <c r="J430" s="199">
        <f>J431</f>
        <v>579.6</v>
      </c>
      <c r="K430" s="199">
        <f>K431</f>
        <v>579.6</v>
      </c>
    </row>
    <row r="431" spans="2:11" ht="27.75" customHeight="1">
      <c r="B431" s="411" t="s">
        <v>699</v>
      </c>
      <c r="C431" s="358"/>
      <c r="D431" s="201">
        <v>1000</v>
      </c>
      <c r="E431" s="201">
        <v>1004</v>
      </c>
      <c r="F431" s="412" t="s">
        <v>701</v>
      </c>
      <c r="G431" s="198"/>
      <c r="H431" s="198"/>
      <c r="I431" s="199">
        <f>I432</f>
        <v>579.6</v>
      </c>
      <c r="J431" s="199">
        <f>J432</f>
        <v>579.6</v>
      </c>
      <c r="K431" s="199">
        <f>K432</f>
        <v>579.6</v>
      </c>
    </row>
    <row r="432" spans="2:11" ht="12.75" customHeight="1">
      <c r="B432" s="380" t="s">
        <v>435</v>
      </c>
      <c r="C432" s="358"/>
      <c r="D432" s="201">
        <v>1000</v>
      </c>
      <c r="E432" s="201">
        <v>1004</v>
      </c>
      <c r="F432" s="412" t="s">
        <v>701</v>
      </c>
      <c r="G432" s="198" t="s">
        <v>434</v>
      </c>
      <c r="H432" s="198"/>
      <c r="I432" s="199">
        <f>I433</f>
        <v>579.6</v>
      </c>
      <c r="J432" s="199">
        <f>J433</f>
        <v>579.6</v>
      </c>
      <c r="K432" s="199">
        <f>K433</f>
        <v>579.6</v>
      </c>
    </row>
    <row r="433" spans="2:11" ht="12.75" customHeight="1">
      <c r="B433" s="380" t="s">
        <v>437</v>
      </c>
      <c r="C433" s="358"/>
      <c r="D433" s="201">
        <v>1000</v>
      </c>
      <c r="E433" s="201">
        <v>1004</v>
      </c>
      <c r="F433" s="412" t="s">
        <v>701</v>
      </c>
      <c r="G433" s="198" t="s">
        <v>436</v>
      </c>
      <c r="H433" s="198"/>
      <c r="I433" s="199">
        <f>I434+I435+I436</f>
        <v>579.6</v>
      </c>
      <c r="J433" s="199">
        <f>J434+J435+J436</f>
        <v>579.6</v>
      </c>
      <c r="K433" s="199">
        <f>K434+K435+K436</f>
        <v>579.6</v>
      </c>
    </row>
    <row r="434" spans="2:11" ht="12.75" customHeight="1">
      <c r="B434" s="200" t="s">
        <v>387</v>
      </c>
      <c r="C434" s="358"/>
      <c r="D434" s="201">
        <v>1000</v>
      </c>
      <c r="E434" s="201">
        <v>1004</v>
      </c>
      <c r="F434" s="412" t="s">
        <v>701</v>
      </c>
      <c r="G434" s="198" t="s">
        <v>436</v>
      </c>
      <c r="H434" s="198" t="s">
        <v>411</v>
      </c>
      <c r="I434" s="199">
        <v>134.1</v>
      </c>
      <c r="J434" s="199">
        <v>130.5</v>
      </c>
      <c r="K434" s="199">
        <v>125.8</v>
      </c>
    </row>
    <row r="435" spans="2:11" ht="12.75" customHeight="1">
      <c r="B435" s="200" t="s">
        <v>388</v>
      </c>
      <c r="C435" s="358"/>
      <c r="D435" s="201">
        <v>1000</v>
      </c>
      <c r="E435" s="201">
        <v>1004</v>
      </c>
      <c r="F435" s="412" t="s">
        <v>701</v>
      </c>
      <c r="G435" s="198" t="s">
        <v>436</v>
      </c>
      <c r="H435" s="198" t="s">
        <v>449</v>
      </c>
      <c r="I435" s="199">
        <v>445.5</v>
      </c>
      <c r="J435" s="199">
        <v>449.1</v>
      </c>
      <c r="K435" s="199">
        <v>453.8</v>
      </c>
    </row>
    <row r="436" spans="2:11" ht="12.75" customHeight="1" hidden="1">
      <c r="B436" s="200" t="s">
        <v>389</v>
      </c>
      <c r="C436" s="358"/>
      <c r="D436" s="201">
        <v>1000</v>
      </c>
      <c r="E436" s="201">
        <v>1004</v>
      </c>
      <c r="F436" s="412" t="s">
        <v>701</v>
      </c>
      <c r="G436" s="198" t="s">
        <v>436</v>
      </c>
      <c r="H436" s="198" t="s">
        <v>421</v>
      </c>
      <c r="I436" s="199"/>
      <c r="J436" s="199"/>
      <c r="K436" s="199"/>
    </row>
    <row r="437" spans="2:11" ht="40.5" customHeight="1">
      <c r="B437" s="221" t="s">
        <v>714</v>
      </c>
      <c r="C437" s="358"/>
      <c r="D437" s="201">
        <v>1000</v>
      </c>
      <c r="E437" s="201">
        <v>1004</v>
      </c>
      <c r="F437" s="201" t="s">
        <v>715</v>
      </c>
      <c r="G437" s="198"/>
      <c r="H437" s="198"/>
      <c r="I437" s="199">
        <f>I438</f>
        <v>50</v>
      </c>
      <c r="J437" s="199">
        <f>J438</f>
        <v>0</v>
      </c>
      <c r="K437" s="199">
        <f>K438</f>
        <v>0</v>
      </c>
    </row>
    <row r="438" spans="2:11" ht="14.25" customHeight="1">
      <c r="B438" s="200" t="s">
        <v>435</v>
      </c>
      <c r="C438" s="358"/>
      <c r="D438" s="201">
        <v>1000</v>
      </c>
      <c r="E438" s="201">
        <v>1004</v>
      </c>
      <c r="F438" s="201" t="s">
        <v>715</v>
      </c>
      <c r="G438" s="198" t="s">
        <v>434</v>
      </c>
      <c r="H438" s="198"/>
      <c r="I438" s="199">
        <f>I439</f>
        <v>50</v>
      </c>
      <c r="J438" s="199">
        <f>J439</f>
        <v>0</v>
      </c>
      <c r="K438" s="199">
        <f>K439</f>
        <v>0</v>
      </c>
    </row>
    <row r="439" spans="2:11" ht="14.25" customHeight="1">
      <c r="B439" s="200" t="s">
        <v>704</v>
      </c>
      <c r="C439" s="358"/>
      <c r="D439" s="201">
        <v>1000</v>
      </c>
      <c r="E439" s="201">
        <v>1004</v>
      </c>
      <c r="F439" s="201" t="s">
        <v>715</v>
      </c>
      <c r="G439" s="198" t="s">
        <v>705</v>
      </c>
      <c r="H439" s="198"/>
      <c r="I439" s="199">
        <f>I440</f>
        <v>50</v>
      </c>
      <c r="J439" s="199">
        <f>J440</f>
        <v>0</v>
      </c>
      <c r="K439" s="199">
        <f>K440</f>
        <v>0</v>
      </c>
    </row>
    <row r="440" spans="2:11" ht="15" customHeight="1">
      <c r="B440" s="200" t="s">
        <v>388</v>
      </c>
      <c r="C440" s="358"/>
      <c r="D440" s="201">
        <v>1000</v>
      </c>
      <c r="E440" s="201">
        <v>1004</v>
      </c>
      <c r="F440" s="201" t="s">
        <v>715</v>
      </c>
      <c r="G440" s="198" t="s">
        <v>705</v>
      </c>
      <c r="H440" s="198">
        <v>3</v>
      </c>
      <c r="I440" s="199">
        <v>50</v>
      </c>
      <c r="J440" s="199"/>
      <c r="K440" s="199"/>
    </row>
    <row r="441" spans="2:11" ht="15" customHeight="1">
      <c r="B441" s="359" t="s">
        <v>366</v>
      </c>
      <c r="C441" s="358"/>
      <c r="D441" s="197" t="s">
        <v>359</v>
      </c>
      <c r="E441" s="197" t="s">
        <v>367</v>
      </c>
      <c r="F441" s="198"/>
      <c r="G441" s="198"/>
      <c r="H441" s="198"/>
      <c r="I441" s="199">
        <f>I442+I454+I458</f>
        <v>1375.6</v>
      </c>
      <c r="J441" s="199">
        <f>J442</f>
        <v>1375.6</v>
      </c>
      <c r="K441" s="199">
        <f>K442</f>
        <v>1375.6</v>
      </c>
    </row>
    <row r="442" spans="2:11" ht="12.75" customHeight="1">
      <c r="B442" s="205" t="s">
        <v>391</v>
      </c>
      <c r="C442" s="348"/>
      <c r="D442" s="198" t="s">
        <v>359</v>
      </c>
      <c r="E442" s="198" t="s">
        <v>367</v>
      </c>
      <c r="F442" s="201" t="s">
        <v>392</v>
      </c>
      <c r="G442" s="198"/>
      <c r="H442" s="198"/>
      <c r="I442" s="199">
        <f>I443+I450</f>
        <v>1375.6</v>
      </c>
      <c r="J442" s="199">
        <f>J443</f>
        <v>1375.6</v>
      </c>
      <c r="K442" s="199">
        <f>K443</f>
        <v>1375.6</v>
      </c>
    </row>
    <row r="443" spans="2:11" ht="28.5">
      <c r="B443" s="221" t="s">
        <v>719</v>
      </c>
      <c r="C443" s="348"/>
      <c r="D443" s="198" t="s">
        <v>359</v>
      </c>
      <c r="E443" s="198" t="s">
        <v>367</v>
      </c>
      <c r="F443" s="203" t="s">
        <v>720</v>
      </c>
      <c r="G443" s="198"/>
      <c r="H443" s="198"/>
      <c r="I443" s="199">
        <f>I444+I447</f>
        <v>1375.6</v>
      </c>
      <c r="J443" s="199">
        <f>J444+J447</f>
        <v>1375.6</v>
      </c>
      <c r="K443" s="199">
        <f>K444+K447</f>
        <v>1375.6</v>
      </c>
    </row>
    <row r="444" spans="2:11" ht="32.25" customHeight="1">
      <c r="B444" s="204" t="s">
        <v>395</v>
      </c>
      <c r="C444" s="348"/>
      <c r="D444" s="198" t="s">
        <v>359</v>
      </c>
      <c r="E444" s="198" t="s">
        <v>367</v>
      </c>
      <c r="F444" s="203" t="s">
        <v>720</v>
      </c>
      <c r="G444" s="198" t="s">
        <v>396</v>
      </c>
      <c r="H444" s="198"/>
      <c r="I444" s="199">
        <f>I445</f>
        <v>1287</v>
      </c>
      <c r="J444" s="199">
        <f>J445</f>
        <v>1348.8</v>
      </c>
      <c r="K444" s="199">
        <f>K445</f>
        <v>1348.8</v>
      </c>
    </row>
    <row r="445" spans="2:11" ht="14.25" customHeight="1">
      <c r="B445" s="200" t="s">
        <v>397</v>
      </c>
      <c r="C445" s="351"/>
      <c r="D445" s="198" t="s">
        <v>359</v>
      </c>
      <c r="E445" s="198" t="s">
        <v>367</v>
      </c>
      <c r="F445" s="203" t="s">
        <v>720</v>
      </c>
      <c r="G445" s="198" t="s">
        <v>398</v>
      </c>
      <c r="H445" s="198"/>
      <c r="I445" s="199">
        <f>I446</f>
        <v>1287</v>
      </c>
      <c r="J445" s="199">
        <f>J446</f>
        <v>1348.8</v>
      </c>
      <c r="K445" s="199">
        <f>K446</f>
        <v>1348.8</v>
      </c>
    </row>
    <row r="446" spans="2:11" ht="12.75" customHeight="1">
      <c r="B446" s="200" t="s">
        <v>388</v>
      </c>
      <c r="C446" s="358"/>
      <c r="D446" s="198" t="s">
        <v>359</v>
      </c>
      <c r="E446" s="198" t="s">
        <v>367</v>
      </c>
      <c r="F446" s="203" t="s">
        <v>720</v>
      </c>
      <c r="G446" s="198" t="s">
        <v>398</v>
      </c>
      <c r="H446" s="198">
        <v>3</v>
      </c>
      <c r="I446" s="199">
        <v>1287</v>
      </c>
      <c r="J446" s="199">
        <v>1348.8</v>
      </c>
      <c r="K446" s="199">
        <v>1348.8</v>
      </c>
    </row>
    <row r="447" spans="2:11" ht="12.75" customHeight="1">
      <c r="B447" s="205" t="s">
        <v>403</v>
      </c>
      <c r="C447" s="358"/>
      <c r="D447" s="198" t="s">
        <v>359</v>
      </c>
      <c r="E447" s="198" t="s">
        <v>367</v>
      </c>
      <c r="F447" s="203" t="s">
        <v>720</v>
      </c>
      <c r="G447" s="198" t="s">
        <v>404</v>
      </c>
      <c r="H447" s="198"/>
      <c r="I447" s="199">
        <f>I448</f>
        <v>88.6</v>
      </c>
      <c r="J447" s="199">
        <f>J448</f>
        <v>26.8</v>
      </c>
      <c r="K447" s="199">
        <f>K448</f>
        <v>26.8</v>
      </c>
    </row>
    <row r="448" spans="2:11" ht="12.75" customHeight="1">
      <c r="B448" s="205" t="s">
        <v>405</v>
      </c>
      <c r="C448" s="358"/>
      <c r="D448" s="198" t="s">
        <v>359</v>
      </c>
      <c r="E448" s="198" t="s">
        <v>367</v>
      </c>
      <c r="F448" s="203" t="s">
        <v>720</v>
      </c>
      <c r="G448" s="198" t="s">
        <v>406</v>
      </c>
      <c r="H448" s="198"/>
      <c r="I448" s="199">
        <f>I449</f>
        <v>88.6</v>
      </c>
      <c r="J448" s="199">
        <f>J449</f>
        <v>26.8</v>
      </c>
      <c r="K448" s="199">
        <f>K449</f>
        <v>26.8</v>
      </c>
    </row>
    <row r="449" spans="2:11" ht="12.75" customHeight="1">
      <c r="B449" s="200" t="s">
        <v>388</v>
      </c>
      <c r="C449" s="358"/>
      <c r="D449" s="198" t="s">
        <v>359</v>
      </c>
      <c r="E449" s="198" t="s">
        <v>367</v>
      </c>
      <c r="F449" s="203" t="s">
        <v>720</v>
      </c>
      <c r="G449" s="198" t="s">
        <v>406</v>
      </c>
      <c r="H449" s="198">
        <v>3</v>
      </c>
      <c r="I449" s="199">
        <v>88.6</v>
      </c>
      <c r="J449" s="199">
        <v>26.8</v>
      </c>
      <c r="K449" s="199">
        <v>26.8</v>
      </c>
    </row>
    <row r="450" spans="2:11" ht="42.75" hidden="1">
      <c r="B450" s="353" t="s">
        <v>399</v>
      </c>
      <c r="C450" s="358"/>
      <c r="D450" s="198" t="s">
        <v>359</v>
      </c>
      <c r="E450" s="198" t="s">
        <v>367</v>
      </c>
      <c r="F450" s="201" t="s">
        <v>400</v>
      </c>
      <c r="G450" s="198"/>
      <c r="H450" s="198"/>
      <c r="I450" s="199">
        <f>I451</f>
        <v>0</v>
      </c>
      <c r="J450" s="199">
        <f>J451</f>
        <v>0</v>
      </c>
      <c r="K450" s="199">
        <f>K451</f>
        <v>0</v>
      </c>
    </row>
    <row r="451" spans="2:11" ht="31.5" customHeight="1" hidden="1">
      <c r="B451" s="355" t="s">
        <v>395</v>
      </c>
      <c r="C451" s="358"/>
      <c r="D451" s="198" t="s">
        <v>359</v>
      </c>
      <c r="E451" s="198" t="s">
        <v>367</v>
      </c>
      <c r="F451" s="201" t="s">
        <v>400</v>
      </c>
      <c r="G451" s="198" t="s">
        <v>396</v>
      </c>
      <c r="H451" s="198"/>
      <c r="I451" s="199">
        <f>I452</f>
        <v>0</v>
      </c>
      <c r="J451" s="199">
        <f>J452</f>
        <v>0</v>
      </c>
      <c r="K451" s="199">
        <f>K452</f>
        <v>0</v>
      </c>
    </row>
    <row r="452" spans="2:11" ht="12.75" customHeight="1" hidden="1">
      <c r="B452" s="200" t="s">
        <v>397</v>
      </c>
      <c r="C452" s="358"/>
      <c r="D452" s="198" t="s">
        <v>359</v>
      </c>
      <c r="E452" s="198" t="s">
        <v>367</v>
      </c>
      <c r="F452" s="201" t="s">
        <v>400</v>
      </c>
      <c r="G452" s="198" t="s">
        <v>398</v>
      </c>
      <c r="H452" s="198"/>
      <c r="I452" s="199">
        <f>I453</f>
        <v>0</v>
      </c>
      <c r="J452" s="199">
        <f>J453</f>
        <v>0</v>
      </c>
      <c r="K452" s="199">
        <f>K453</f>
        <v>0</v>
      </c>
    </row>
    <row r="453" spans="2:11" ht="12.75" customHeight="1" hidden="1">
      <c r="B453" s="200" t="s">
        <v>388</v>
      </c>
      <c r="C453" s="358"/>
      <c r="D453" s="198" t="s">
        <v>359</v>
      </c>
      <c r="E453" s="198" t="s">
        <v>367</v>
      </c>
      <c r="F453" s="201" t="s">
        <v>400</v>
      </c>
      <c r="G453" s="198" t="s">
        <v>398</v>
      </c>
      <c r="H453" s="198">
        <v>3</v>
      </c>
      <c r="I453" s="199"/>
      <c r="J453" s="199"/>
      <c r="K453" s="199"/>
    </row>
    <row r="454" spans="2:11" ht="75.75" customHeight="1" hidden="1">
      <c r="B454" s="382" t="s">
        <v>471</v>
      </c>
      <c r="C454" s="358"/>
      <c r="D454" s="198" t="s">
        <v>359</v>
      </c>
      <c r="E454" s="198" t="s">
        <v>367</v>
      </c>
      <c r="F454" s="201" t="s">
        <v>392</v>
      </c>
      <c r="G454" s="198"/>
      <c r="H454" s="198"/>
      <c r="I454" s="199">
        <f>I455</f>
        <v>0</v>
      </c>
      <c r="J454" s="199">
        <f>J455</f>
        <v>0</v>
      </c>
      <c r="K454" s="199">
        <f>K455</f>
        <v>0</v>
      </c>
    </row>
    <row r="455" spans="2:11" ht="12.75" customHeight="1" hidden="1">
      <c r="B455" s="383" t="s">
        <v>403</v>
      </c>
      <c r="C455" s="358"/>
      <c r="D455" s="198" t="s">
        <v>359</v>
      </c>
      <c r="E455" s="198" t="s">
        <v>367</v>
      </c>
      <c r="F455" s="201" t="s">
        <v>472</v>
      </c>
      <c r="G455" s="198" t="s">
        <v>404</v>
      </c>
      <c r="H455" s="198"/>
      <c r="I455" s="199">
        <f>I456</f>
        <v>0</v>
      </c>
      <c r="J455" s="199">
        <f>J456</f>
        <v>0</v>
      </c>
      <c r="K455" s="199">
        <f>K456</f>
        <v>0</v>
      </c>
    </row>
    <row r="456" spans="2:11" ht="12.75" customHeight="1" hidden="1">
      <c r="B456" s="383" t="s">
        <v>405</v>
      </c>
      <c r="C456" s="358"/>
      <c r="D456" s="198" t="s">
        <v>359</v>
      </c>
      <c r="E456" s="198" t="s">
        <v>367</v>
      </c>
      <c r="F456" s="201" t="s">
        <v>472</v>
      </c>
      <c r="G456" s="198" t="s">
        <v>406</v>
      </c>
      <c r="H456" s="198"/>
      <c r="I456" s="199">
        <f>I457</f>
        <v>0</v>
      </c>
      <c r="J456" s="199">
        <f>J457</f>
        <v>0</v>
      </c>
      <c r="K456" s="199">
        <f>K457</f>
        <v>0</v>
      </c>
    </row>
    <row r="457" spans="2:11" ht="12.75" customHeight="1" hidden="1">
      <c r="B457" s="355" t="s">
        <v>389</v>
      </c>
      <c r="C457" s="358"/>
      <c r="D457" s="198" t="s">
        <v>359</v>
      </c>
      <c r="E457" s="198" t="s">
        <v>367</v>
      </c>
      <c r="F457" s="201" t="s">
        <v>472</v>
      </c>
      <c r="G457" s="198" t="s">
        <v>406</v>
      </c>
      <c r="H457" s="198" t="s">
        <v>421</v>
      </c>
      <c r="I457" s="199"/>
      <c r="J457" s="199"/>
      <c r="K457" s="199"/>
    </row>
    <row r="458" spans="2:11" ht="99.75" hidden="1">
      <c r="B458" s="382" t="s">
        <v>721</v>
      </c>
      <c r="C458" s="358"/>
      <c r="D458" s="198" t="s">
        <v>359</v>
      </c>
      <c r="E458" s="198" t="s">
        <v>367</v>
      </c>
      <c r="F458" s="201" t="s">
        <v>392</v>
      </c>
      <c r="G458" s="198"/>
      <c r="H458" s="198"/>
      <c r="I458" s="199">
        <f>I459+I462</f>
        <v>0</v>
      </c>
      <c r="J458" s="199">
        <f>J459+J462</f>
        <v>0</v>
      </c>
      <c r="K458" s="199">
        <f>K459+K462</f>
        <v>0</v>
      </c>
    </row>
    <row r="459" spans="2:11" ht="12.75" customHeight="1" hidden="1">
      <c r="B459" s="383" t="s">
        <v>403</v>
      </c>
      <c r="C459" s="358"/>
      <c r="D459" s="198" t="s">
        <v>359</v>
      </c>
      <c r="E459" s="198" t="s">
        <v>367</v>
      </c>
      <c r="F459" s="201" t="s">
        <v>722</v>
      </c>
      <c r="G459" s="198" t="s">
        <v>404</v>
      </c>
      <c r="H459" s="198"/>
      <c r="I459" s="199">
        <f>I460</f>
        <v>0</v>
      </c>
      <c r="J459" s="199">
        <f>J460</f>
        <v>0</v>
      </c>
      <c r="K459" s="199">
        <f>K460</f>
        <v>0</v>
      </c>
    </row>
    <row r="460" spans="2:11" ht="12.75" customHeight="1" hidden="1">
      <c r="B460" s="383" t="s">
        <v>405</v>
      </c>
      <c r="C460" s="358"/>
      <c r="D460" s="198" t="s">
        <v>359</v>
      </c>
      <c r="E460" s="198" t="s">
        <v>367</v>
      </c>
      <c r="F460" s="201" t="s">
        <v>722</v>
      </c>
      <c r="G460" s="198" t="s">
        <v>406</v>
      </c>
      <c r="H460" s="198"/>
      <c r="I460" s="199">
        <f>I461</f>
        <v>0</v>
      </c>
      <c r="J460" s="199">
        <f>J461</f>
        <v>0</v>
      </c>
      <c r="K460" s="199">
        <f>K461</f>
        <v>0</v>
      </c>
    </row>
    <row r="461" spans="2:11" ht="12.75" customHeight="1" hidden="1">
      <c r="B461" s="200" t="s">
        <v>388</v>
      </c>
      <c r="C461" s="358"/>
      <c r="D461" s="198" t="s">
        <v>359</v>
      </c>
      <c r="E461" s="198" t="s">
        <v>367</v>
      </c>
      <c r="F461" s="201" t="s">
        <v>722</v>
      </c>
      <c r="G461" s="198" t="s">
        <v>406</v>
      </c>
      <c r="H461" s="198" t="s">
        <v>449</v>
      </c>
      <c r="I461" s="199"/>
      <c r="J461" s="199"/>
      <c r="K461" s="199"/>
    </row>
    <row r="462" spans="2:11" ht="12.75" customHeight="1" hidden="1">
      <c r="B462" s="205" t="s">
        <v>407</v>
      </c>
      <c r="C462" s="358"/>
      <c r="D462" s="198" t="s">
        <v>359</v>
      </c>
      <c r="E462" s="198" t="s">
        <v>367</v>
      </c>
      <c r="F462" s="201" t="s">
        <v>722</v>
      </c>
      <c r="G462" s="198" t="s">
        <v>408</v>
      </c>
      <c r="H462" s="198"/>
      <c r="I462" s="199">
        <f>I463</f>
        <v>0</v>
      </c>
      <c r="J462" s="199">
        <f>J463</f>
        <v>0</v>
      </c>
      <c r="K462" s="199">
        <f>K463</f>
        <v>0</v>
      </c>
    </row>
    <row r="463" spans="2:11" ht="12.75" customHeight="1" hidden="1">
      <c r="B463" s="205" t="s">
        <v>409</v>
      </c>
      <c r="C463" s="358"/>
      <c r="D463" s="198" t="s">
        <v>359</v>
      </c>
      <c r="E463" s="198" t="s">
        <v>367</v>
      </c>
      <c r="F463" s="201" t="s">
        <v>722</v>
      </c>
      <c r="G463" s="198" t="s">
        <v>410</v>
      </c>
      <c r="H463" s="198"/>
      <c r="I463" s="199">
        <f>I464</f>
        <v>0</v>
      </c>
      <c r="J463" s="199">
        <f>J464</f>
        <v>0</v>
      </c>
      <c r="K463" s="199">
        <f>K464</f>
        <v>0</v>
      </c>
    </row>
    <row r="464" spans="2:11" ht="12.75" customHeight="1" hidden="1">
      <c r="B464" s="200" t="s">
        <v>388</v>
      </c>
      <c r="C464" s="358"/>
      <c r="D464" s="198" t="s">
        <v>359</v>
      </c>
      <c r="E464" s="198" t="s">
        <v>367</v>
      </c>
      <c r="F464" s="201" t="s">
        <v>722</v>
      </c>
      <c r="G464" s="198" t="s">
        <v>410</v>
      </c>
      <c r="H464" s="198" t="s">
        <v>449</v>
      </c>
      <c r="I464" s="199"/>
      <c r="J464" s="199"/>
      <c r="K464" s="199"/>
    </row>
    <row r="465" spans="2:11" ht="12.75" customHeight="1" hidden="1">
      <c r="B465" s="200"/>
      <c r="C465" s="358"/>
      <c r="D465" s="198" t="s">
        <v>359</v>
      </c>
      <c r="E465" s="198" t="s">
        <v>367</v>
      </c>
      <c r="F465" s="201"/>
      <c r="G465" s="198" t="s">
        <v>410</v>
      </c>
      <c r="H465" s="198"/>
      <c r="I465" s="199"/>
      <c r="J465" s="199"/>
      <c r="K465" s="199"/>
    </row>
    <row r="466" spans="2:11" ht="12.75" customHeight="1" hidden="1">
      <c r="B466" s="200"/>
      <c r="C466" s="358"/>
      <c r="D466" s="198" t="s">
        <v>359</v>
      </c>
      <c r="E466" s="198" t="s">
        <v>367</v>
      </c>
      <c r="F466" s="201"/>
      <c r="G466" s="198"/>
      <c r="H466" s="198"/>
      <c r="I466" s="199"/>
      <c r="J466" s="199"/>
      <c r="K466" s="199"/>
    </row>
    <row r="467" spans="2:12" ht="14.25" customHeight="1">
      <c r="B467" s="373" t="s">
        <v>762</v>
      </c>
      <c r="C467" s="413">
        <v>901</v>
      </c>
      <c r="D467" s="219"/>
      <c r="E467" s="219"/>
      <c r="F467" s="378"/>
      <c r="G467" s="219"/>
      <c r="H467" s="219"/>
      <c r="I467" s="343">
        <f>I473+I490+I497+I533+I575+I581+I569+I594</f>
        <v>19735.2</v>
      </c>
      <c r="J467" s="343">
        <f>J473+J490+J497+J533+J575+J581+J569+J594</f>
        <v>19104.7</v>
      </c>
      <c r="K467" s="343">
        <f>K473+K490+K497+K533+K575+K581+K569+K594</f>
        <v>22748.899999999998</v>
      </c>
      <c r="L467" s="344"/>
    </row>
    <row r="468" spans="2:11" ht="12.75" customHeight="1" hidden="1">
      <c r="B468" s="205" t="s">
        <v>386</v>
      </c>
      <c r="C468" s="366"/>
      <c r="D468" s="219"/>
      <c r="E468" s="198"/>
      <c r="F468" s="198"/>
      <c r="G468" s="198"/>
      <c r="H468" s="198" t="s">
        <v>659</v>
      </c>
      <c r="I468" s="199"/>
      <c r="J468" s="199"/>
      <c r="K468" s="199"/>
    </row>
    <row r="469" spans="2:11" ht="12.75" customHeight="1">
      <c r="B469" s="205" t="s">
        <v>387</v>
      </c>
      <c r="C469" s="349"/>
      <c r="D469" s="219"/>
      <c r="E469" s="198"/>
      <c r="F469" s="198"/>
      <c r="G469" s="198"/>
      <c r="H469" s="240">
        <v>2</v>
      </c>
      <c r="I469" s="199">
        <f>I479+I482+I504+I508+I512+I524+I528+I532+I539+I543+I547+I551+I564+I580+I593+I485+I520+I601+I560</f>
        <v>14621.5</v>
      </c>
      <c r="J469" s="199">
        <f>J479+J482+J504+J508+J512+J524+J528+J532+J539+J543+J547+J551+J564+J580+J593+J485+J520+J601</f>
        <v>14151</v>
      </c>
      <c r="K469" s="199">
        <f>K479+K482+K504+K508+K512+K524+K528+K532+K539+K543+K547+K551+K564+K580+K593+K485+K520+K601</f>
        <v>17760.2</v>
      </c>
    </row>
    <row r="470" spans="2:11" ht="14.25" customHeight="1">
      <c r="B470" s="205" t="s">
        <v>388</v>
      </c>
      <c r="C470" s="349"/>
      <c r="D470" s="219"/>
      <c r="E470" s="198"/>
      <c r="F470" s="198"/>
      <c r="G470" s="198"/>
      <c r="H470" s="240">
        <v>3</v>
      </c>
      <c r="I470" s="199">
        <f>I517+I555+I568+I587+I489+I574</f>
        <v>4182.3</v>
      </c>
      <c r="J470" s="199">
        <f>J517+J555+J568+J587</f>
        <v>3979.3</v>
      </c>
      <c r="K470" s="199">
        <f>K517+K555+K568+K587</f>
        <v>3979.3</v>
      </c>
    </row>
    <row r="471" spans="2:11" ht="12.75" customHeight="1">
      <c r="B471" s="205" t="s">
        <v>389</v>
      </c>
      <c r="C471" s="349"/>
      <c r="D471" s="219"/>
      <c r="E471" s="198"/>
      <c r="F471" s="198"/>
      <c r="G471" s="198"/>
      <c r="H471" s="240">
        <v>4</v>
      </c>
      <c r="I471" s="199">
        <f>I496</f>
        <v>931.4</v>
      </c>
      <c r="J471" s="199">
        <f>J496</f>
        <v>974.4</v>
      </c>
      <c r="K471" s="199">
        <f>K496</f>
        <v>1009.4</v>
      </c>
    </row>
    <row r="472" spans="2:11" ht="12.75" customHeight="1" hidden="1">
      <c r="B472" s="205" t="s">
        <v>390</v>
      </c>
      <c r="C472" s="349"/>
      <c r="D472" s="219"/>
      <c r="E472" s="198"/>
      <c r="F472" s="198"/>
      <c r="G472" s="198"/>
      <c r="H472" s="240">
        <v>6</v>
      </c>
      <c r="I472" s="199"/>
      <c r="J472" s="199"/>
      <c r="K472" s="199"/>
    </row>
    <row r="473" spans="2:11" ht="12.75" customHeight="1">
      <c r="B473" s="345" t="s">
        <v>298</v>
      </c>
      <c r="C473" s="349"/>
      <c r="D473" s="219" t="s">
        <v>299</v>
      </c>
      <c r="E473" s="198"/>
      <c r="F473" s="198"/>
      <c r="G473" s="198"/>
      <c r="H473" s="240"/>
      <c r="I473" s="343">
        <f>I474</f>
        <v>3166.6</v>
      </c>
      <c r="J473" s="343">
        <f>J474</f>
        <v>2844.6</v>
      </c>
      <c r="K473" s="343">
        <f>K474</f>
        <v>3044.6</v>
      </c>
    </row>
    <row r="474" spans="2:11" ht="26.25" customHeight="1">
      <c r="B474" s="196" t="s">
        <v>308</v>
      </c>
      <c r="C474" s="358"/>
      <c r="D474" s="197" t="s">
        <v>299</v>
      </c>
      <c r="E474" s="197" t="s">
        <v>309</v>
      </c>
      <c r="F474" s="198"/>
      <c r="G474" s="198"/>
      <c r="H474" s="198"/>
      <c r="I474" s="199">
        <f>I475</f>
        <v>3166.6</v>
      </c>
      <c r="J474" s="199">
        <f>J475</f>
        <v>2844.6</v>
      </c>
      <c r="K474" s="199">
        <f>K475</f>
        <v>3044.6</v>
      </c>
    </row>
    <row r="475" spans="2:11" ht="14.25" customHeight="1">
      <c r="B475" s="200" t="s">
        <v>391</v>
      </c>
      <c r="C475" s="351"/>
      <c r="D475" s="198" t="s">
        <v>299</v>
      </c>
      <c r="E475" s="198" t="s">
        <v>309</v>
      </c>
      <c r="F475" s="201" t="s">
        <v>392</v>
      </c>
      <c r="G475" s="198"/>
      <c r="H475" s="198"/>
      <c r="I475" s="199">
        <f>I476+I486</f>
        <v>3166.6</v>
      </c>
      <c r="J475" s="199">
        <f>J476</f>
        <v>2844.6</v>
      </c>
      <c r="K475" s="199">
        <f>K476</f>
        <v>3044.6</v>
      </c>
    </row>
    <row r="476" spans="2:11" ht="12.75" customHeight="1">
      <c r="B476" s="202" t="s">
        <v>417</v>
      </c>
      <c r="C476" s="351"/>
      <c r="D476" s="198" t="s">
        <v>299</v>
      </c>
      <c r="E476" s="198" t="s">
        <v>309</v>
      </c>
      <c r="F476" s="203" t="s">
        <v>418</v>
      </c>
      <c r="G476" s="198"/>
      <c r="H476" s="198"/>
      <c r="I476" s="199">
        <f>I477+I480+I483</f>
        <v>3166.6</v>
      </c>
      <c r="J476" s="199">
        <f>J477+J480</f>
        <v>2844.6</v>
      </c>
      <c r="K476" s="199">
        <f>K477+K480</f>
        <v>3044.6</v>
      </c>
    </row>
    <row r="477" spans="2:11" ht="41.25" customHeight="1">
      <c r="B477" s="204" t="s">
        <v>395</v>
      </c>
      <c r="C477" s="351"/>
      <c r="D477" s="198" t="s">
        <v>299</v>
      </c>
      <c r="E477" s="198" t="s">
        <v>309</v>
      </c>
      <c r="F477" s="203" t="s">
        <v>418</v>
      </c>
      <c r="G477" s="198" t="s">
        <v>396</v>
      </c>
      <c r="H477" s="198"/>
      <c r="I477" s="199">
        <f>I478</f>
        <v>2819.6</v>
      </c>
      <c r="J477" s="199">
        <f>J478</f>
        <v>2594.6</v>
      </c>
      <c r="K477" s="199">
        <f>K478</f>
        <v>2794.6</v>
      </c>
    </row>
    <row r="478" spans="2:11" ht="14.25" customHeight="1">
      <c r="B478" s="200" t="s">
        <v>397</v>
      </c>
      <c r="C478" s="354"/>
      <c r="D478" s="198" t="s">
        <v>299</v>
      </c>
      <c r="E478" s="198" t="s">
        <v>309</v>
      </c>
      <c r="F478" s="203" t="s">
        <v>418</v>
      </c>
      <c r="G478" s="198" t="s">
        <v>398</v>
      </c>
      <c r="H478" s="198"/>
      <c r="I478" s="199">
        <f>I479</f>
        <v>2819.6</v>
      </c>
      <c r="J478" s="199">
        <f>J479</f>
        <v>2594.6</v>
      </c>
      <c r="K478" s="199">
        <f>K479</f>
        <v>2794.6</v>
      </c>
    </row>
    <row r="479" spans="2:11" ht="15" customHeight="1">
      <c r="B479" s="200" t="s">
        <v>387</v>
      </c>
      <c r="C479" s="354"/>
      <c r="D479" s="198" t="s">
        <v>299</v>
      </c>
      <c r="E479" s="198" t="s">
        <v>309</v>
      </c>
      <c r="F479" s="203" t="s">
        <v>418</v>
      </c>
      <c r="G479" s="198" t="s">
        <v>398</v>
      </c>
      <c r="H479" s="198">
        <v>2</v>
      </c>
      <c r="I479" s="199">
        <v>2819.6</v>
      </c>
      <c r="J479" s="199">
        <v>2594.6</v>
      </c>
      <c r="K479" s="199">
        <v>2794.6</v>
      </c>
    </row>
    <row r="480" spans="2:11" ht="15" customHeight="1">
      <c r="B480" s="205" t="s">
        <v>403</v>
      </c>
      <c r="C480" s="354"/>
      <c r="D480" s="198" t="s">
        <v>299</v>
      </c>
      <c r="E480" s="198" t="s">
        <v>309</v>
      </c>
      <c r="F480" s="203" t="s">
        <v>418</v>
      </c>
      <c r="G480" s="198" t="s">
        <v>404</v>
      </c>
      <c r="H480" s="198"/>
      <c r="I480" s="199">
        <f>I481</f>
        <v>327</v>
      </c>
      <c r="J480" s="199">
        <f>J481</f>
        <v>250</v>
      </c>
      <c r="K480" s="199">
        <f>K481</f>
        <v>250</v>
      </c>
    </row>
    <row r="481" spans="2:11" ht="15" customHeight="1">
      <c r="B481" s="205" t="s">
        <v>405</v>
      </c>
      <c r="C481" s="354"/>
      <c r="D481" s="198" t="s">
        <v>299</v>
      </c>
      <c r="E481" s="198" t="s">
        <v>309</v>
      </c>
      <c r="F481" s="203" t="s">
        <v>418</v>
      </c>
      <c r="G481" s="198" t="s">
        <v>406</v>
      </c>
      <c r="H481" s="198"/>
      <c r="I481" s="199">
        <f>I482</f>
        <v>327</v>
      </c>
      <c r="J481" s="199">
        <f>J482</f>
        <v>250</v>
      </c>
      <c r="K481" s="199">
        <f>K482</f>
        <v>250</v>
      </c>
    </row>
    <row r="482" spans="2:11" ht="15" customHeight="1">
      <c r="B482" s="200" t="s">
        <v>387</v>
      </c>
      <c r="C482" s="354"/>
      <c r="D482" s="198" t="s">
        <v>299</v>
      </c>
      <c r="E482" s="198" t="s">
        <v>309</v>
      </c>
      <c r="F482" s="203" t="s">
        <v>418</v>
      </c>
      <c r="G482" s="198" t="s">
        <v>406</v>
      </c>
      <c r="H482" s="198">
        <v>2</v>
      </c>
      <c r="I482" s="199">
        <v>327</v>
      </c>
      <c r="J482" s="199">
        <v>250</v>
      </c>
      <c r="K482" s="199">
        <v>250</v>
      </c>
    </row>
    <row r="483" spans="2:11" ht="15" customHeight="1">
      <c r="B483" s="206" t="s">
        <v>407</v>
      </c>
      <c r="C483" s="354"/>
      <c r="D483" s="198" t="s">
        <v>299</v>
      </c>
      <c r="E483" s="198" t="s">
        <v>309</v>
      </c>
      <c r="F483" s="203" t="s">
        <v>418</v>
      </c>
      <c r="G483" s="198" t="s">
        <v>408</v>
      </c>
      <c r="H483" s="198"/>
      <c r="I483" s="199">
        <f>I484</f>
        <v>20</v>
      </c>
      <c r="J483" s="199">
        <f>J484</f>
        <v>0</v>
      </c>
      <c r="K483" s="199">
        <f>K484</f>
        <v>0</v>
      </c>
    </row>
    <row r="484" spans="2:11" ht="15" customHeight="1">
      <c r="B484" s="206" t="s">
        <v>409</v>
      </c>
      <c r="C484" s="354"/>
      <c r="D484" s="198" t="s">
        <v>299</v>
      </c>
      <c r="E484" s="198" t="s">
        <v>309</v>
      </c>
      <c r="F484" s="203" t="s">
        <v>418</v>
      </c>
      <c r="G484" s="198" t="s">
        <v>410</v>
      </c>
      <c r="H484" s="198"/>
      <c r="I484" s="199">
        <f>I485</f>
        <v>20</v>
      </c>
      <c r="J484" s="199">
        <f>J485</f>
        <v>0</v>
      </c>
      <c r="K484" s="199">
        <f>K485</f>
        <v>0</v>
      </c>
    </row>
    <row r="485" spans="2:11" ht="15" customHeight="1">
      <c r="B485" s="206" t="s">
        <v>387</v>
      </c>
      <c r="C485" s="354"/>
      <c r="D485" s="198" t="s">
        <v>299</v>
      </c>
      <c r="E485" s="198" t="s">
        <v>309</v>
      </c>
      <c r="F485" s="203" t="s">
        <v>418</v>
      </c>
      <c r="G485" s="198" t="s">
        <v>410</v>
      </c>
      <c r="H485" s="198" t="s">
        <v>411</v>
      </c>
      <c r="I485" s="199">
        <v>20</v>
      </c>
      <c r="J485" s="199"/>
      <c r="K485" s="199"/>
    </row>
    <row r="486" spans="2:11" ht="43.5" customHeight="1" hidden="1">
      <c r="B486" s="353" t="s">
        <v>399</v>
      </c>
      <c r="C486" s="354"/>
      <c r="D486" s="198" t="s">
        <v>299</v>
      </c>
      <c r="E486" s="198" t="s">
        <v>309</v>
      </c>
      <c r="F486" s="203" t="s">
        <v>400</v>
      </c>
      <c r="G486" s="198"/>
      <c r="H486" s="198"/>
      <c r="I486" s="199">
        <f>I487</f>
        <v>0</v>
      </c>
      <c r="J486" s="199">
        <f>J487</f>
        <v>0</v>
      </c>
      <c r="K486" s="199">
        <f>K487</f>
        <v>0</v>
      </c>
    </row>
    <row r="487" spans="2:11" ht="41.25" customHeight="1" hidden="1">
      <c r="B487" s="355" t="s">
        <v>395</v>
      </c>
      <c r="C487" s="354"/>
      <c r="D487" s="198" t="s">
        <v>299</v>
      </c>
      <c r="E487" s="198" t="s">
        <v>309</v>
      </c>
      <c r="F487" s="203" t="s">
        <v>400</v>
      </c>
      <c r="G487" s="198" t="s">
        <v>396</v>
      </c>
      <c r="H487" s="198"/>
      <c r="I487" s="199">
        <f>I488</f>
        <v>0</v>
      </c>
      <c r="J487" s="199">
        <f>J488</f>
        <v>0</v>
      </c>
      <c r="K487" s="199">
        <f>K488</f>
        <v>0</v>
      </c>
    </row>
    <row r="488" spans="2:11" ht="15" customHeight="1" hidden="1">
      <c r="B488" s="200" t="s">
        <v>397</v>
      </c>
      <c r="C488" s="354"/>
      <c r="D488" s="198" t="s">
        <v>299</v>
      </c>
      <c r="E488" s="198" t="s">
        <v>309</v>
      </c>
      <c r="F488" s="203" t="s">
        <v>400</v>
      </c>
      <c r="G488" s="198" t="s">
        <v>398</v>
      </c>
      <c r="H488" s="198"/>
      <c r="I488" s="199">
        <f>I489</f>
        <v>0</v>
      </c>
      <c r="J488" s="199">
        <f>J489</f>
        <v>0</v>
      </c>
      <c r="K488" s="199">
        <f>K489</f>
        <v>0</v>
      </c>
    </row>
    <row r="489" spans="2:11" ht="15" customHeight="1" hidden="1">
      <c r="B489" s="200" t="s">
        <v>388</v>
      </c>
      <c r="C489" s="354"/>
      <c r="D489" s="198" t="s">
        <v>299</v>
      </c>
      <c r="E489" s="198" t="s">
        <v>309</v>
      </c>
      <c r="F489" s="203" t="s">
        <v>400</v>
      </c>
      <c r="G489" s="198" t="s">
        <v>398</v>
      </c>
      <c r="H489" s="198" t="s">
        <v>449</v>
      </c>
      <c r="I489" s="199"/>
      <c r="J489" s="199"/>
      <c r="K489" s="199"/>
    </row>
    <row r="490" spans="2:11" ht="15" customHeight="1">
      <c r="B490" s="345" t="s">
        <v>314</v>
      </c>
      <c r="C490" s="354"/>
      <c r="D490" s="219" t="s">
        <v>315</v>
      </c>
      <c r="E490" s="219"/>
      <c r="F490" s="219"/>
      <c r="G490" s="219"/>
      <c r="H490" s="219"/>
      <c r="I490" s="343">
        <f>I493</f>
        <v>931.4</v>
      </c>
      <c r="J490" s="343">
        <f>J493</f>
        <v>974.4</v>
      </c>
      <c r="K490" s="343">
        <f>K493</f>
        <v>1009.4</v>
      </c>
    </row>
    <row r="491" spans="2:11" ht="14.25" customHeight="1">
      <c r="B491" s="359" t="s">
        <v>316</v>
      </c>
      <c r="C491" s="354"/>
      <c r="D491" s="197" t="s">
        <v>315</v>
      </c>
      <c r="E491" s="197" t="s">
        <v>317</v>
      </c>
      <c r="F491" s="414"/>
      <c r="G491" s="198"/>
      <c r="H491" s="198"/>
      <c r="I491" s="199">
        <f>I492</f>
        <v>931.4</v>
      </c>
      <c r="J491" s="199">
        <f>J492</f>
        <v>974.4</v>
      </c>
      <c r="K491" s="199">
        <f>K492</f>
        <v>1009.4</v>
      </c>
    </row>
    <row r="492" spans="2:11" ht="14.25" customHeight="1">
      <c r="B492" s="205" t="s">
        <v>391</v>
      </c>
      <c r="C492" s="354"/>
      <c r="D492" s="198" t="s">
        <v>315</v>
      </c>
      <c r="E492" s="198" t="s">
        <v>317</v>
      </c>
      <c r="F492" s="201" t="s">
        <v>392</v>
      </c>
      <c r="G492" s="219"/>
      <c r="H492" s="219"/>
      <c r="I492" s="199">
        <f>I493</f>
        <v>931.4</v>
      </c>
      <c r="J492" s="199">
        <f>J493</f>
        <v>974.4</v>
      </c>
      <c r="K492" s="199">
        <f>K493</f>
        <v>1009.4</v>
      </c>
    </row>
    <row r="493" spans="2:11" ht="26.25" customHeight="1">
      <c r="B493" s="202" t="s">
        <v>473</v>
      </c>
      <c r="C493" s="366"/>
      <c r="D493" s="198" t="s">
        <v>315</v>
      </c>
      <c r="E493" s="198" t="s">
        <v>317</v>
      </c>
      <c r="F493" s="198" t="s">
        <v>474</v>
      </c>
      <c r="G493" s="198"/>
      <c r="H493" s="198"/>
      <c r="I493" s="199">
        <f>I494</f>
        <v>931.4</v>
      </c>
      <c r="J493" s="199">
        <f>J494</f>
        <v>974.4</v>
      </c>
      <c r="K493" s="199">
        <f>K494</f>
        <v>1009.4</v>
      </c>
    </row>
    <row r="494" spans="2:11" ht="14.25" customHeight="1">
      <c r="B494" s="205" t="s">
        <v>475</v>
      </c>
      <c r="C494" s="349"/>
      <c r="D494" s="198" t="s">
        <v>315</v>
      </c>
      <c r="E494" s="198" t="s">
        <v>317</v>
      </c>
      <c r="F494" s="198" t="s">
        <v>474</v>
      </c>
      <c r="G494" s="198" t="s">
        <v>476</v>
      </c>
      <c r="H494" s="198"/>
      <c r="I494" s="199">
        <f>I495</f>
        <v>931.4</v>
      </c>
      <c r="J494" s="199">
        <f>J495</f>
        <v>974.4</v>
      </c>
      <c r="K494" s="199">
        <f>K495</f>
        <v>1009.4</v>
      </c>
    </row>
    <row r="495" spans="2:11" ht="14.25" customHeight="1">
      <c r="B495" s="205" t="s">
        <v>477</v>
      </c>
      <c r="C495" s="349"/>
      <c r="D495" s="198" t="s">
        <v>315</v>
      </c>
      <c r="E495" s="198" t="s">
        <v>317</v>
      </c>
      <c r="F495" s="198" t="s">
        <v>474</v>
      </c>
      <c r="G495" s="198" t="s">
        <v>478</v>
      </c>
      <c r="H495" s="198"/>
      <c r="I495" s="199">
        <f>I496</f>
        <v>931.4</v>
      </c>
      <c r="J495" s="199">
        <f>J496</f>
        <v>974.4</v>
      </c>
      <c r="K495" s="199">
        <f>K496</f>
        <v>1009.4</v>
      </c>
    </row>
    <row r="496" spans="2:11" ht="14.25" customHeight="1">
      <c r="B496" s="200" t="s">
        <v>389</v>
      </c>
      <c r="C496" s="351"/>
      <c r="D496" s="198" t="s">
        <v>315</v>
      </c>
      <c r="E496" s="198" t="s">
        <v>317</v>
      </c>
      <c r="F496" s="198" t="s">
        <v>474</v>
      </c>
      <c r="G496" s="198" t="s">
        <v>478</v>
      </c>
      <c r="H496" s="198" t="s">
        <v>421</v>
      </c>
      <c r="I496" s="199">
        <v>931.4</v>
      </c>
      <c r="J496" s="199">
        <v>974.4</v>
      </c>
      <c r="K496" s="199">
        <v>1009.4</v>
      </c>
    </row>
    <row r="497" spans="2:11" ht="12.75" customHeight="1">
      <c r="B497" s="345" t="s">
        <v>318</v>
      </c>
      <c r="C497" s="358"/>
      <c r="D497" s="219" t="s">
        <v>319</v>
      </c>
      <c r="E497" s="198"/>
      <c r="F497" s="198"/>
      <c r="G497" s="198"/>
      <c r="H497" s="198"/>
      <c r="I497" s="199">
        <f>I498</f>
        <v>7514.9</v>
      </c>
      <c r="J497" s="199">
        <f>J498</f>
        <v>8264.7</v>
      </c>
      <c r="K497" s="199">
        <f>K498</f>
        <v>8831.3</v>
      </c>
    </row>
    <row r="498" spans="2:11" ht="12.75" customHeight="1">
      <c r="B498" s="359" t="s">
        <v>324</v>
      </c>
      <c r="C498" s="351"/>
      <c r="D498" s="197" t="s">
        <v>319</v>
      </c>
      <c r="E498" s="197" t="s">
        <v>325</v>
      </c>
      <c r="F498" s="198"/>
      <c r="G498" s="198"/>
      <c r="H498" s="198"/>
      <c r="I498" s="199">
        <f>I499</f>
        <v>7514.9</v>
      </c>
      <c r="J498" s="199">
        <f>J499</f>
        <v>8264.7</v>
      </c>
      <c r="K498" s="199">
        <f>K499</f>
        <v>8831.3</v>
      </c>
    </row>
    <row r="499" spans="2:11" ht="26.25" customHeight="1">
      <c r="B499" s="360" t="s">
        <v>484</v>
      </c>
      <c r="C499" s="351"/>
      <c r="D499" s="198" t="s">
        <v>319</v>
      </c>
      <c r="E499" s="198" t="s">
        <v>325</v>
      </c>
      <c r="F499" s="361" t="s">
        <v>485</v>
      </c>
      <c r="G499" s="198"/>
      <c r="H499" s="198"/>
      <c r="I499" s="199">
        <f>I500+I505+I509+I521+I525+I529+I518</f>
        <v>7514.9</v>
      </c>
      <c r="J499" s="199">
        <f>J500+J505+J509+J521+J525+J529</f>
        <v>8264.7</v>
      </c>
      <c r="K499" s="199">
        <f>K500+K505+K509+K521+K525+K529</f>
        <v>8831.3</v>
      </c>
    </row>
    <row r="500" spans="2:11" ht="12.75" customHeight="1" hidden="1">
      <c r="B500" s="386" t="s">
        <v>486</v>
      </c>
      <c r="C500" s="351"/>
      <c r="D500" s="198" t="s">
        <v>319</v>
      </c>
      <c r="E500" s="198" t="s">
        <v>325</v>
      </c>
      <c r="F500" s="361" t="s">
        <v>487</v>
      </c>
      <c r="G500" s="198"/>
      <c r="H500" s="198"/>
      <c r="I500" s="199">
        <f>I502</f>
        <v>0</v>
      </c>
      <c r="J500" s="199">
        <f>J502</f>
        <v>0</v>
      </c>
      <c r="K500" s="199">
        <f>K502</f>
        <v>0</v>
      </c>
    </row>
    <row r="501" spans="2:11" ht="14.25" customHeight="1" hidden="1">
      <c r="B501" s="415"/>
      <c r="C501" s="351"/>
      <c r="D501" s="198"/>
      <c r="E501" s="198"/>
      <c r="F501" s="361"/>
      <c r="G501" s="198"/>
      <c r="H501" s="198"/>
      <c r="I501" s="199"/>
      <c r="J501" s="199"/>
      <c r="K501" s="199"/>
    </row>
    <row r="502" spans="2:11" ht="14.25" customHeight="1" hidden="1">
      <c r="B502" s="205" t="s">
        <v>403</v>
      </c>
      <c r="C502" s="348"/>
      <c r="D502" s="198" t="s">
        <v>319</v>
      </c>
      <c r="E502" s="198" t="s">
        <v>325</v>
      </c>
      <c r="F502" s="361" t="s">
        <v>487</v>
      </c>
      <c r="G502" s="198" t="s">
        <v>404</v>
      </c>
      <c r="H502" s="198"/>
      <c r="I502" s="199">
        <f>I503</f>
        <v>0</v>
      </c>
      <c r="J502" s="199">
        <f>J503</f>
        <v>0</v>
      </c>
      <c r="K502" s="199">
        <f>K503</f>
        <v>0</v>
      </c>
    </row>
    <row r="503" spans="2:11" ht="12.75" customHeight="1" hidden="1">
      <c r="B503" s="205" t="s">
        <v>405</v>
      </c>
      <c r="C503" s="348"/>
      <c r="D503" s="198" t="s">
        <v>319</v>
      </c>
      <c r="E503" s="198" t="s">
        <v>325</v>
      </c>
      <c r="F503" s="361" t="s">
        <v>487</v>
      </c>
      <c r="G503" s="198" t="s">
        <v>406</v>
      </c>
      <c r="H503" s="198"/>
      <c r="I503" s="199">
        <f>I504</f>
        <v>0</v>
      </c>
      <c r="J503" s="199">
        <f>J504</f>
        <v>0</v>
      </c>
      <c r="K503" s="199">
        <f>K504</f>
        <v>0</v>
      </c>
    </row>
    <row r="504" spans="2:11" ht="12.75" customHeight="1" hidden="1">
      <c r="B504" s="200" t="s">
        <v>387</v>
      </c>
      <c r="C504" s="351"/>
      <c r="D504" s="198" t="s">
        <v>319</v>
      </c>
      <c r="E504" s="198" t="s">
        <v>325</v>
      </c>
      <c r="F504" s="361" t="s">
        <v>487</v>
      </c>
      <c r="G504" s="198" t="s">
        <v>406</v>
      </c>
      <c r="H504" s="198" t="s">
        <v>411</v>
      </c>
      <c r="I504" s="199"/>
      <c r="J504" s="199"/>
      <c r="K504" s="199"/>
    </row>
    <row r="505" spans="2:11" ht="26.25" customHeight="1" hidden="1">
      <c r="B505" s="379" t="s">
        <v>488</v>
      </c>
      <c r="C505" s="351"/>
      <c r="D505" s="198" t="s">
        <v>319</v>
      </c>
      <c r="E505" s="198" t="s">
        <v>325</v>
      </c>
      <c r="F505" s="361" t="s">
        <v>489</v>
      </c>
      <c r="G505" s="198"/>
      <c r="H505" s="198"/>
      <c r="I505" s="199">
        <f>I506</f>
        <v>0</v>
      </c>
      <c r="J505" s="199">
        <f>J506</f>
        <v>0</v>
      </c>
      <c r="K505" s="199">
        <f>K506</f>
        <v>0</v>
      </c>
    </row>
    <row r="506" spans="2:11" ht="12.75" customHeight="1" hidden="1">
      <c r="B506" s="205" t="s">
        <v>403</v>
      </c>
      <c r="C506" s="351"/>
      <c r="D506" s="198" t="s">
        <v>319</v>
      </c>
      <c r="E506" s="198" t="s">
        <v>325</v>
      </c>
      <c r="F506" s="361" t="s">
        <v>489</v>
      </c>
      <c r="G506" s="198" t="s">
        <v>404</v>
      </c>
      <c r="H506" s="198"/>
      <c r="I506" s="199">
        <f>I507</f>
        <v>0</v>
      </c>
      <c r="J506" s="199">
        <f>J507</f>
        <v>0</v>
      </c>
      <c r="K506" s="199">
        <f>K507</f>
        <v>0</v>
      </c>
    </row>
    <row r="507" spans="2:11" ht="14.25" customHeight="1" hidden="1">
      <c r="B507" s="205" t="s">
        <v>405</v>
      </c>
      <c r="C507" s="351"/>
      <c r="D507" s="198" t="s">
        <v>319</v>
      </c>
      <c r="E507" s="198" t="s">
        <v>325</v>
      </c>
      <c r="F507" s="361" t="s">
        <v>489</v>
      </c>
      <c r="G507" s="198" t="s">
        <v>406</v>
      </c>
      <c r="H507" s="198"/>
      <c r="I507" s="199">
        <f>I508</f>
        <v>0</v>
      </c>
      <c r="J507" s="199">
        <f>J508</f>
        <v>0</v>
      </c>
      <c r="K507" s="199">
        <f>K508</f>
        <v>0</v>
      </c>
    </row>
    <row r="508" spans="2:11" ht="12.75" customHeight="1" hidden="1">
      <c r="B508" s="200" t="s">
        <v>387</v>
      </c>
      <c r="C508" s="348"/>
      <c r="D508" s="198" t="s">
        <v>319</v>
      </c>
      <c r="E508" s="198" t="s">
        <v>325</v>
      </c>
      <c r="F508" s="361" t="s">
        <v>489</v>
      </c>
      <c r="G508" s="198" t="s">
        <v>406</v>
      </c>
      <c r="H508" s="198" t="s">
        <v>411</v>
      </c>
      <c r="I508" s="199"/>
      <c r="J508" s="199"/>
      <c r="K508" s="199"/>
    </row>
    <row r="509" spans="2:11" ht="12.75" customHeight="1">
      <c r="B509" s="379" t="s">
        <v>490</v>
      </c>
      <c r="C509" s="348"/>
      <c r="D509" s="198" t="s">
        <v>319</v>
      </c>
      <c r="E509" s="198" t="s">
        <v>325</v>
      </c>
      <c r="F509" s="361" t="s">
        <v>491</v>
      </c>
      <c r="G509" s="198"/>
      <c r="H509" s="198"/>
      <c r="I509" s="199">
        <f>I510+I513</f>
        <v>4706.9</v>
      </c>
      <c r="J509" s="199">
        <f>J510+J513</f>
        <v>6264.7</v>
      </c>
      <c r="K509" s="199">
        <f>K510+K513</f>
        <v>6831.3</v>
      </c>
    </row>
    <row r="510" spans="2:11" ht="14.25" customHeight="1">
      <c r="B510" s="205" t="s">
        <v>403</v>
      </c>
      <c r="C510" s="351"/>
      <c r="D510" s="198" t="s">
        <v>319</v>
      </c>
      <c r="E510" s="198" t="s">
        <v>325</v>
      </c>
      <c r="F510" s="361" t="s">
        <v>491</v>
      </c>
      <c r="G510" s="198" t="s">
        <v>404</v>
      </c>
      <c r="H510" s="198"/>
      <c r="I510" s="199">
        <f>I511</f>
        <v>4706.9</v>
      </c>
      <c r="J510" s="199">
        <f>J511</f>
        <v>6264.7</v>
      </c>
      <c r="K510" s="199">
        <f>K511</f>
        <v>6831.3</v>
      </c>
    </row>
    <row r="511" spans="2:11" ht="14.25" customHeight="1">
      <c r="B511" s="205" t="s">
        <v>405</v>
      </c>
      <c r="C511" s="358"/>
      <c r="D511" s="198" t="s">
        <v>319</v>
      </c>
      <c r="E511" s="198" t="s">
        <v>325</v>
      </c>
      <c r="F511" s="361" t="s">
        <v>491</v>
      </c>
      <c r="G511" s="198" t="s">
        <v>406</v>
      </c>
      <c r="H511" s="198"/>
      <c r="I511" s="199">
        <f>I512</f>
        <v>4706.9</v>
      </c>
      <c r="J511" s="199">
        <f>J512</f>
        <v>6264.7</v>
      </c>
      <c r="K511" s="199">
        <f>K512</f>
        <v>6831.3</v>
      </c>
    </row>
    <row r="512" spans="2:11" ht="14.25" customHeight="1">
      <c r="B512" s="200" t="s">
        <v>387</v>
      </c>
      <c r="C512" s="351"/>
      <c r="D512" s="198" t="s">
        <v>319</v>
      </c>
      <c r="E512" s="198" t="s">
        <v>325</v>
      </c>
      <c r="F512" s="361" t="s">
        <v>491</v>
      </c>
      <c r="G512" s="198" t="s">
        <v>406</v>
      </c>
      <c r="H512" s="198" t="s">
        <v>411</v>
      </c>
      <c r="I512" s="199">
        <v>4706.9</v>
      </c>
      <c r="J512" s="199">
        <v>6264.7</v>
      </c>
      <c r="K512" s="199">
        <v>6831.3</v>
      </c>
    </row>
    <row r="513" spans="2:11" ht="26.25" customHeight="1" hidden="1">
      <c r="B513" s="200" t="s">
        <v>492</v>
      </c>
      <c r="C513" s="351"/>
      <c r="D513" s="198" t="s">
        <v>319</v>
      </c>
      <c r="E513" s="198" t="s">
        <v>325</v>
      </c>
      <c r="F513" s="361" t="s">
        <v>493</v>
      </c>
      <c r="G513" s="198"/>
      <c r="H513" s="198"/>
      <c r="I513" s="199">
        <f>I514</f>
        <v>0</v>
      </c>
      <c r="J513" s="199">
        <f>J514</f>
        <v>0</v>
      </c>
      <c r="K513" s="199">
        <f>K514</f>
        <v>0</v>
      </c>
    </row>
    <row r="514" spans="2:11" ht="14.25" customHeight="1" hidden="1">
      <c r="B514" s="205" t="s">
        <v>403</v>
      </c>
      <c r="C514" s="351"/>
      <c r="D514" s="198" t="s">
        <v>319</v>
      </c>
      <c r="E514" s="198" t="s">
        <v>325</v>
      </c>
      <c r="F514" s="361" t="s">
        <v>493</v>
      </c>
      <c r="G514" s="198" t="s">
        <v>404</v>
      </c>
      <c r="H514" s="198"/>
      <c r="I514" s="199">
        <f>I515</f>
        <v>0</v>
      </c>
      <c r="J514" s="199">
        <f>J515</f>
        <v>0</v>
      </c>
      <c r="K514" s="199">
        <f>K515</f>
        <v>0</v>
      </c>
    </row>
    <row r="515" spans="2:11" ht="14.25" customHeight="1" hidden="1">
      <c r="B515" s="205" t="s">
        <v>405</v>
      </c>
      <c r="C515" s="351"/>
      <c r="D515" s="198" t="s">
        <v>319</v>
      </c>
      <c r="E515" s="198" t="s">
        <v>325</v>
      </c>
      <c r="F515" s="361" t="s">
        <v>493</v>
      </c>
      <c r="G515" s="198" t="s">
        <v>406</v>
      </c>
      <c r="H515" s="198"/>
      <c r="I515" s="199">
        <f>I517</f>
        <v>0</v>
      </c>
      <c r="J515" s="199">
        <f>J517</f>
        <v>0</v>
      </c>
      <c r="K515" s="199">
        <f>K517</f>
        <v>0</v>
      </c>
    </row>
    <row r="516" spans="2:11" ht="14.25" customHeight="1" hidden="1">
      <c r="B516" s="200"/>
      <c r="C516" s="351"/>
      <c r="D516" s="198"/>
      <c r="E516" s="198"/>
      <c r="F516" s="361" t="s">
        <v>763</v>
      </c>
      <c r="G516" s="198"/>
      <c r="H516" s="198"/>
      <c r="I516" s="199"/>
      <c r="J516" s="199"/>
      <c r="K516" s="199"/>
    </row>
    <row r="517" spans="2:11" ht="14.25" customHeight="1" hidden="1">
      <c r="B517" s="200" t="s">
        <v>388</v>
      </c>
      <c r="C517" s="348"/>
      <c r="D517" s="198" t="s">
        <v>319</v>
      </c>
      <c r="E517" s="198" t="s">
        <v>325</v>
      </c>
      <c r="F517" s="361" t="s">
        <v>493</v>
      </c>
      <c r="G517" s="198" t="s">
        <v>406</v>
      </c>
      <c r="H517" s="198" t="s">
        <v>449</v>
      </c>
      <c r="I517" s="199"/>
      <c r="J517" s="199"/>
      <c r="K517" s="199"/>
    </row>
    <row r="518" spans="2:11" ht="14.25" customHeight="1">
      <c r="B518" s="379" t="s">
        <v>475</v>
      </c>
      <c r="C518" s="348"/>
      <c r="D518" s="198" t="s">
        <v>319</v>
      </c>
      <c r="E518" s="198" t="s">
        <v>325</v>
      </c>
      <c r="F518" s="361" t="s">
        <v>491</v>
      </c>
      <c r="G518" s="198" t="s">
        <v>476</v>
      </c>
      <c r="H518" s="198"/>
      <c r="I518" s="199">
        <f>I519</f>
        <v>808</v>
      </c>
      <c r="J518" s="199">
        <f>J519</f>
        <v>0</v>
      </c>
      <c r="K518" s="199">
        <f>K519</f>
        <v>0</v>
      </c>
    </row>
    <row r="519" spans="2:11" ht="14.25" customHeight="1">
      <c r="B519" s="379" t="s">
        <v>277</v>
      </c>
      <c r="C519" s="348"/>
      <c r="D519" s="198" t="s">
        <v>319</v>
      </c>
      <c r="E519" s="198" t="s">
        <v>325</v>
      </c>
      <c r="F519" s="361" t="s">
        <v>491</v>
      </c>
      <c r="G519" s="198" t="s">
        <v>495</v>
      </c>
      <c r="H519" s="198"/>
      <c r="I519" s="199">
        <f>I520</f>
        <v>808</v>
      </c>
      <c r="J519" s="199">
        <f>J520</f>
        <v>0</v>
      </c>
      <c r="K519" s="199">
        <f>K520</f>
        <v>0</v>
      </c>
    </row>
    <row r="520" spans="2:11" ht="14.25" customHeight="1">
      <c r="B520" s="200" t="s">
        <v>387</v>
      </c>
      <c r="C520" s="348"/>
      <c r="D520" s="198" t="s">
        <v>319</v>
      </c>
      <c r="E520" s="198" t="s">
        <v>325</v>
      </c>
      <c r="F520" s="361" t="s">
        <v>491</v>
      </c>
      <c r="G520" s="198" t="s">
        <v>495</v>
      </c>
      <c r="H520" s="198" t="s">
        <v>411</v>
      </c>
      <c r="I520" s="199">
        <v>808</v>
      </c>
      <c r="J520" s="199"/>
      <c r="K520" s="199"/>
    </row>
    <row r="521" spans="2:11" ht="26.25" customHeight="1" hidden="1">
      <c r="B521" s="362" t="s">
        <v>496</v>
      </c>
      <c r="C521" s="348"/>
      <c r="D521" s="198" t="s">
        <v>319</v>
      </c>
      <c r="E521" s="198" t="s">
        <v>325</v>
      </c>
      <c r="F521" s="361" t="s">
        <v>497</v>
      </c>
      <c r="G521" s="198"/>
      <c r="H521" s="198"/>
      <c r="I521" s="199">
        <f>I522</f>
        <v>0</v>
      </c>
      <c r="J521" s="199">
        <f>J522</f>
        <v>0</v>
      </c>
      <c r="K521" s="199">
        <f>K522</f>
        <v>0</v>
      </c>
    </row>
    <row r="522" spans="2:11" ht="14.25" customHeight="1" hidden="1">
      <c r="B522" s="379" t="s">
        <v>475</v>
      </c>
      <c r="C522" s="351"/>
      <c r="D522" s="198" t="s">
        <v>319</v>
      </c>
      <c r="E522" s="198" t="s">
        <v>325</v>
      </c>
      <c r="F522" s="361" t="s">
        <v>497</v>
      </c>
      <c r="G522" s="198" t="s">
        <v>476</v>
      </c>
      <c r="H522" s="198"/>
      <c r="I522" s="199">
        <f>I523</f>
        <v>0</v>
      </c>
      <c r="J522" s="199">
        <f>J523</f>
        <v>0</v>
      </c>
      <c r="K522" s="199">
        <f>K523</f>
        <v>0</v>
      </c>
    </row>
    <row r="523" spans="2:11" ht="12.75" customHeight="1" hidden="1">
      <c r="B523" s="379" t="s">
        <v>277</v>
      </c>
      <c r="C523" s="348"/>
      <c r="D523" s="198" t="s">
        <v>319</v>
      </c>
      <c r="E523" s="198" t="s">
        <v>325</v>
      </c>
      <c r="F523" s="361" t="s">
        <v>497</v>
      </c>
      <c r="G523" s="198" t="s">
        <v>495</v>
      </c>
      <c r="H523" s="198"/>
      <c r="I523" s="199">
        <f>I524</f>
        <v>0</v>
      </c>
      <c r="J523" s="199">
        <f>J524</f>
        <v>0</v>
      </c>
      <c r="K523" s="199">
        <f>K524</f>
        <v>0</v>
      </c>
    </row>
    <row r="524" spans="2:11" ht="12.75" customHeight="1" hidden="1">
      <c r="B524" s="200" t="s">
        <v>387</v>
      </c>
      <c r="C524" s="348"/>
      <c r="D524" s="198" t="s">
        <v>319</v>
      </c>
      <c r="E524" s="198" t="s">
        <v>325</v>
      </c>
      <c r="F524" s="361" t="s">
        <v>497</v>
      </c>
      <c r="G524" s="198" t="s">
        <v>495</v>
      </c>
      <c r="H524" s="198" t="s">
        <v>411</v>
      </c>
      <c r="I524" s="199"/>
      <c r="J524" s="199"/>
      <c r="K524" s="199"/>
    </row>
    <row r="525" spans="2:11" ht="14.25" customHeight="1">
      <c r="B525" s="376" t="s">
        <v>498</v>
      </c>
      <c r="C525" s="348"/>
      <c r="D525" s="198" t="s">
        <v>319</v>
      </c>
      <c r="E525" s="198" t="s">
        <v>325</v>
      </c>
      <c r="F525" s="361" t="s">
        <v>499</v>
      </c>
      <c r="G525" s="198"/>
      <c r="H525" s="198"/>
      <c r="I525" s="199">
        <f>I526</f>
        <v>2000</v>
      </c>
      <c r="J525" s="199">
        <f>J526</f>
        <v>2000</v>
      </c>
      <c r="K525" s="199">
        <f>K526</f>
        <v>2000</v>
      </c>
    </row>
    <row r="526" spans="2:11" ht="12.75" customHeight="1">
      <c r="B526" s="379" t="s">
        <v>475</v>
      </c>
      <c r="C526" s="351"/>
      <c r="D526" s="198" t="s">
        <v>319</v>
      </c>
      <c r="E526" s="198" t="s">
        <v>325</v>
      </c>
      <c r="F526" s="361" t="s">
        <v>499</v>
      </c>
      <c r="G526" s="198" t="s">
        <v>476</v>
      </c>
      <c r="H526" s="198"/>
      <c r="I526" s="199">
        <f>I527</f>
        <v>2000</v>
      </c>
      <c r="J526" s="199">
        <f>J527</f>
        <v>2000</v>
      </c>
      <c r="K526" s="199">
        <f>K527</f>
        <v>2000</v>
      </c>
    </row>
    <row r="527" spans="2:11" ht="12.75" customHeight="1">
      <c r="B527" s="379" t="s">
        <v>277</v>
      </c>
      <c r="C527" s="351"/>
      <c r="D527" s="198" t="s">
        <v>319</v>
      </c>
      <c r="E527" s="198" t="s">
        <v>325</v>
      </c>
      <c r="F527" s="361" t="s">
        <v>499</v>
      </c>
      <c r="G527" s="198" t="s">
        <v>495</v>
      </c>
      <c r="H527" s="198"/>
      <c r="I527" s="199">
        <f>I528</f>
        <v>2000</v>
      </c>
      <c r="J527" s="199">
        <f>J528</f>
        <v>2000</v>
      </c>
      <c r="K527" s="199">
        <f>K528</f>
        <v>2000</v>
      </c>
    </row>
    <row r="528" spans="2:11" ht="14.25" customHeight="1">
      <c r="B528" s="200" t="s">
        <v>387</v>
      </c>
      <c r="C528" s="351"/>
      <c r="D528" s="198" t="s">
        <v>319</v>
      </c>
      <c r="E528" s="198" t="s">
        <v>325</v>
      </c>
      <c r="F528" s="361" t="s">
        <v>499</v>
      </c>
      <c r="G528" s="198" t="s">
        <v>495</v>
      </c>
      <c r="H528" s="198" t="s">
        <v>411</v>
      </c>
      <c r="I528" s="199">
        <v>2000</v>
      </c>
      <c r="J528" s="199">
        <v>2000</v>
      </c>
      <c r="K528" s="199">
        <v>2000</v>
      </c>
    </row>
    <row r="529" spans="2:11" ht="26.25" customHeight="1" hidden="1">
      <c r="B529" s="362" t="s">
        <v>500</v>
      </c>
      <c r="C529" s="366"/>
      <c r="D529" s="198" t="s">
        <v>319</v>
      </c>
      <c r="E529" s="198" t="s">
        <v>325</v>
      </c>
      <c r="F529" s="361" t="s">
        <v>501</v>
      </c>
      <c r="G529" s="198"/>
      <c r="H529" s="198"/>
      <c r="I529" s="199">
        <f>I530</f>
        <v>0</v>
      </c>
      <c r="J529" s="199">
        <f>J530</f>
        <v>0</v>
      </c>
      <c r="K529" s="199">
        <f>K530</f>
        <v>0</v>
      </c>
    </row>
    <row r="530" spans="2:11" ht="12.75" customHeight="1" hidden="1">
      <c r="B530" s="205" t="s">
        <v>403</v>
      </c>
      <c r="C530" s="349"/>
      <c r="D530" s="198" t="s">
        <v>319</v>
      </c>
      <c r="E530" s="198" t="s">
        <v>325</v>
      </c>
      <c r="F530" s="361" t="s">
        <v>501</v>
      </c>
      <c r="G530" s="198" t="s">
        <v>404</v>
      </c>
      <c r="H530" s="198"/>
      <c r="I530" s="199">
        <f>I531</f>
        <v>0</v>
      </c>
      <c r="J530" s="199">
        <f>J531</f>
        <v>0</v>
      </c>
      <c r="K530" s="199">
        <f>K531</f>
        <v>0</v>
      </c>
    </row>
    <row r="531" spans="2:11" ht="12.75" customHeight="1" hidden="1">
      <c r="B531" s="205" t="s">
        <v>405</v>
      </c>
      <c r="C531" s="349"/>
      <c r="D531" s="198" t="s">
        <v>319</v>
      </c>
      <c r="E531" s="198" t="s">
        <v>325</v>
      </c>
      <c r="F531" s="361" t="s">
        <v>501</v>
      </c>
      <c r="G531" s="198" t="s">
        <v>406</v>
      </c>
      <c r="H531" s="198"/>
      <c r="I531" s="199">
        <f>I532</f>
        <v>0</v>
      </c>
      <c r="J531" s="199">
        <f>J532</f>
        <v>0</v>
      </c>
      <c r="K531" s="199">
        <f>K532</f>
        <v>0</v>
      </c>
    </row>
    <row r="532" spans="2:11" ht="12.75" customHeight="1" hidden="1">
      <c r="B532" s="200" t="s">
        <v>387</v>
      </c>
      <c r="C532" s="349"/>
      <c r="D532" s="198" t="s">
        <v>319</v>
      </c>
      <c r="E532" s="198" t="s">
        <v>325</v>
      </c>
      <c r="F532" s="361" t="s">
        <v>501</v>
      </c>
      <c r="G532" s="198" t="s">
        <v>406</v>
      </c>
      <c r="H532" s="198" t="s">
        <v>411</v>
      </c>
      <c r="I532" s="199"/>
      <c r="J532" s="199"/>
      <c r="K532" s="199"/>
    </row>
    <row r="533" spans="2:11" ht="12.75" customHeight="1">
      <c r="B533" s="345" t="s">
        <v>326</v>
      </c>
      <c r="C533" s="349"/>
      <c r="D533" s="219" t="s">
        <v>327</v>
      </c>
      <c r="E533" s="198"/>
      <c r="F533" s="198"/>
      <c r="G533" s="198"/>
      <c r="H533" s="240"/>
      <c r="I533" s="343">
        <f>I534+I556</f>
        <v>1903</v>
      </c>
      <c r="J533" s="343">
        <f>J534+J556</f>
        <v>0</v>
      </c>
      <c r="K533" s="343">
        <f>K534+K556</f>
        <v>0</v>
      </c>
    </row>
    <row r="534" spans="2:11" ht="14.25" customHeight="1">
      <c r="B534" s="363" t="s">
        <v>330</v>
      </c>
      <c r="C534" s="358"/>
      <c r="D534" s="197" t="s">
        <v>327</v>
      </c>
      <c r="E534" s="197" t="s">
        <v>331</v>
      </c>
      <c r="F534" s="198"/>
      <c r="G534" s="198"/>
      <c r="H534" s="198"/>
      <c r="I534" s="199">
        <f>I535+I552</f>
        <v>1903</v>
      </c>
      <c r="J534" s="199">
        <f>J535+J552</f>
        <v>0</v>
      </c>
      <c r="K534" s="199">
        <f>K535+K552</f>
        <v>0</v>
      </c>
    </row>
    <row r="535" spans="2:11" ht="26.25" customHeight="1">
      <c r="B535" s="346" t="s">
        <v>523</v>
      </c>
      <c r="C535" s="351"/>
      <c r="D535" s="198" t="s">
        <v>327</v>
      </c>
      <c r="E535" s="198" t="s">
        <v>331</v>
      </c>
      <c r="F535" s="203" t="s">
        <v>524</v>
      </c>
      <c r="G535" s="198"/>
      <c r="H535" s="198"/>
      <c r="I535" s="199">
        <f>I536+I540+I544+I548</f>
        <v>1700</v>
      </c>
      <c r="J535" s="199">
        <f>J536+J540+J544+J548</f>
        <v>0</v>
      </c>
      <c r="K535" s="199">
        <f>K536+K540+K544+K548</f>
        <v>0</v>
      </c>
    </row>
    <row r="536" spans="2:11" ht="12.75" customHeight="1" hidden="1">
      <c r="B536" s="377" t="s">
        <v>525</v>
      </c>
      <c r="C536" s="351"/>
      <c r="D536" s="198" t="s">
        <v>327</v>
      </c>
      <c r="E536" s="198" t="s">
        <v>331</v>
      </c>
      <c r="F536" s="203" t="s">
        <v>526</v>
      </c>
      <c r="G536" s="198"/>
      <c r="H536" s="198"/>
      <c r="I536" s="199">
        <f>I537</f>
        <v>0</v>
      </c>
      <c r="J536" s="199">
        <f>J537</f>
        <v>0</v>
      </c>
      <c r="K536" s="199">
        <f>K537</f>
        <v>0</v>
      </c>
    </row>
    <row r="537" spans="2:11" ht="14.25" customHeight="1" hidden="1">
      <c r="B537" s="205" t="s">
        <v>403</v>
      </c>
      <c r="C537" s="351"/>
      <c r="D537" s="198" t="s">
        <v>327</v>
      </c>
      <c r="E537" s="198" t="s">
        <v>331</v>
      </c>
      <c r="F537" s="203" t="s">
        <v>526</v>
      </c>
      <c r="G537" s="198" t="s">
        <v>404</v>
      </c>
      <c r="H537" s="395"/>
      <c r="I537" s="199">
        <f>I538</f>
        <v>0</v>
      </c>
      <c r="J537" s="199">
        <f>J538</f>
        <v>0</v>
      </c>
      <c r="K537" s="199">
        <f>K538</f>
        <v>0</v>
      </c>
    </row>
    <row r="538" spans="2:11" ht="12.75" customHeight="1" hidden="1">
      <c r="B538" s="205" t="s">
        <v>405</v>
      </c>
      <c r="C538" s="351"/>
      <c r="D538" s="198" t="s">
        <v>327</v>
      </c>
      <c r="E538" s="198" t="s">
        <v>331</v>
      </c>
      <c r="F538" s="203" t="s">
        <v>526</v>
      </c>
      <c r="G538" s="198" t="s">
        <v>406</v>
      </c>
      <c r="H538" s="198"/>
      <c r="I538" s="199">
        <f>I539</f>
        <v>0</v>
      </c>
      <c r="J538" s="199">
        <f>J539</f>
        <v>0</v>
      </c>
      <c r="K538" s="199">
        <f>K539</f>
        <v>0</v>
      </c>
    </row>
    <row r="539" spans="2:11" ht="14.25" customHeight="1" hidden="1">
      <c r="B539" s="200" t="s">
        <v>387</v>
      </c>
      <c r="C539" s="351"/>
      <c r="D539" s="198" t="s">
        <v>327</v>
      </c>
      <c r="E539" s="198" t="s">
        <v>331</v>
      </c>
      <c r="F539" s="203" t="s">
        <v>526</v>
      </c>
      <c r="G539" s="198" t="s">
        <v>406</v>
      </c>
      <c r="H539" s="198">
        <v>2</v>
      </c>
      <c r="I539" s="199"/>
      <c r="J539" s="199"/>
      <c r="K539" s="199"/>
    </row>
    <row r="540" spans="2:11" ht="12.75" customHeight="1">
      <c r="B540" s="377" t="s">
        <v>527</v>
      </c>
      <c r="C540" s="348"/>
      <c r="D540" s="198" t="s">
        <v>327</v>
      </c>
      <c r="E540" s="198" t="s">
        <v>331</v>
      </c>
      <c r="F540" s="203" t="s">
        <v>528</v>
      </c>
      <c r="G540" s="198"/>
      <c r="H540" s="198"/>
      <c r="I540" s="199">
        <f>I541</f>
        <v>1700</v>
      </c>
      <c r="J540" s="199">
        <f>J541</f>
        <v>0</v>
      </c>
      <c r="K540" s="199">
        <f>K541</f>
        <v>0</v>
      </c>
    </row>
    <row r="541" spans="2:11" ht="12.75" customHeight="1">
      <c r="B541" s="205" t="s">
        <v>403</v>
      </c>
      <c r="C541" s="348"/>
      <c r="D541" s="198" t="s">
        <v>327</v>
      </c>
      <c r="E541" s="198" t="s">
        <v>331</v>
      </c>
      <c r="F541" s="203" t="s">
        <v>528</v>
      </c>
      <c r="G541" s="198" t="s">
        <v>476</v>
      </c>
      <c r="H541" s="198"/>
      <c r="I541" s="199">
        <f>I542</f>
        <v>1700</v>
      </c>
      <c r="J541" s="199">
        <f>J542</f>
        <v>0</v>
      </c>
      <c r="K541" s="199">
        <f>K542</f>
        <v>0</v>
      </c>
    </row>
    <row r="542" spans="2:11" ht="14.25" customHeight="1">
      <c r="B542" s="205" t="s">
        <v>405</v>
      </c>
      <c r="C542" s="351"/>
      <c r="D542" s="198" t="s">
        <v>327</v>
      </c>
      <c r="E542" s="198" t="s">
        <v>331</v>
      </c>
      <c r="F542" s="203" t="s">
        <v>528</v>
      </c>
      <c r="G542" s="198" t="s">
        <v>495</v>
      </c>
      <c r="H542" s="198"/>
      <c r="I542" s="199">
        <f>I543</f>
        <v>1700</v>
      </c>
      <c r="J542" s="199">
        <f>J543</f>
        <v>0</v>
      </c>
      <c r="K542" s="199">
        <f>K543</f>
        <v>0</v>
      </c>
    </row>
    <row r="543" spans="2:11" ht="12.75" customHeight="1">
      <c r="B543" s="200" t="s">
        <v>387</v>
      </c>
      <c r="C543" s="348"/>
      <c r="D543" s="198" t="s">
        <v>327</v>
      </c>
      <c r="E543" s="198" t="s">
        <v>331</v>
      </c>
      <c r="F543" s="203" t="s">
        <v>528</v>
      </c>
      <c r="G543" s="198" t="s">
        <v>495</v>
      </c>
      <c r="H543" s="198" t="s">
        <v>411</v>
      </c>
      <c r="I543" s="199">
        <v>1700</v>
      </c>
      <c r="J543" s="199"/>
      <c r="K543" s="199"/>
    </row>
    <row r="544" spans="2:11" ht="12.75" customHeight="1" hidden="1">
      <c r="B544" s="377" t="s">
        <v>529</v>
      </c>
      <c r="C544" s="348"/>
      <c r="D544" s="198" t="s">
        <v>327</v>
      </c>
      <c r="E544" s="198" t="s">
        <v>331</v>
      </c>
      <c r="F544" s="203" t="s">
        <v>530</v>
      </c>
      <c r="G544" s="198"/>
      <c r="H544" s="198"/>
      <c r="I544" s="199">
        <f>I545</f>
        <v>0</v>
      </c>
      <c r="J544" s="199">
        <f>J545</f>
        <v>0</v>
      </c>
      <c r="K544" s="199">
        <f>K545</f>
        <v>0</v>
      </c>
    </row>
    <row r="545" spans="2:11" ht="12.75" customHeight="1" hidden="1">
      <c r="B545" s="205" t="s">
        <v>403</v>
      </c>
      <c r="C545" s="348"/>
      <c r="D545" s="198" t="s">
        <v>327</v>
      </c>
      <c r="E545" s="198" t="s">
        <v>331</v>
      </c>
      <c r="F545" s="203" t="s">
        <v>530</v>
      </c>
      <c r="G545" s="198" t="s">
        <v>404</v>
      </c>
      <c r="H545" s="198"/>
      <c r="I545" s="199">
        <f>I546</f>
        <v>0</v>
      </c>
      <c r="J545" s="199">
        <f>J546</f>
        <v>0</v>
      </c>
      <c r="K545" s="199">
        <f>K546</f>
        <v>0</v>
      </c>
    </row>
    <row r="546" spans="2:11" ht="12.75" customHeight="1" hidden="1">
      <c r="B546" s="205" t="s">
        <v>405</v>
      </c>
      <c r="C546" s="348"/>
      <c r="D546" s="198" t="s">
        <v>327</v>
      </c>
      <c r="E546" s="198" t="s">
        <v>331</v>
      </c>
      <c r="F546" s="203" t="s">
        <v>530</v>
      </c>
      <c r="G546" s="198" t="s">
        <v>406</v>
      </c>
      <c r="H546" s="198"/>
      <c r="I546" s="199">
        <f>I547</f>
        <v>0</v>
      </c>
      <c r="J546" s="199">
        <f>J547</f>
        <v>0</v>
      </c>
      <c r="K546" s="199">
        <f>K547</f>
        <v>0</v>
      </c>
    </row>
    <row r="547" spans="2:11" ht="12.75" customHeight="1" hidden="1">
      <c r="B547" s="200" t="s">
        <v>387</v>
      </c>
      <c r="C547" s="348"/>
      <c r="D547" s="198" t="s">
        <v>327</v>
      </c>
      <c r="E547" s="198" t="s">
        <v>331</v>
      </c>
      <c r="F547" s="203" t="s">
        <v>530</v>
      </c>
      <c r="G547" s="198" t="s">
        <v>406</v>
      </c>
      <c r="H547" s="198" t="s">
        <v>411</v>
      </c>
      <c r="I547" s="199"/>
      <c r="J547" s="199"/>
      <c r="K547" s="199"/>
    </row>
    <row r="548" spans="2:11" ht="14.25" customHeight="1" hidden="1">
      <c r="B548" s="377" t="s">
        <v>531</v>
      </c>
      <c r="C548" s="351"/>
      <c r="D548" s="198" t="s">
        <v>327</v>
      </c>
      <c r="E548" s="198" t="s">
        <v>331</v>
      </c>
      <c r="F548" s="203" t="s">
        <v>532</v>
      </c>
      <c r="G548" s="198"/>
      <c r="H548" s="198"/>
      <c r="I548" s="199">
        <f>I549</f>
        <v>0</v>
      </c>
      <c r="J548" s="199">
        <f>J549</f>
        <v>0</v>
      </c>
      <c r="K548" s="199">
        <f>K549</f>
        <v>0</v>
      </c>
    </row>
    <row r="549" spans="2:11" ht="12.75" customHeight="1" hidden="1">
      <c r="B549" s="205" t="s">
        <v>403</v>
      </c>
      <c r="C549" s="351"/>
      <c r="D549" s="198" t="s">
        <v>327</v>
      </c>
      <c r="E549" s="198" t="s">
        <v>331</v>
      </c>
      <c r="F549" s="203" t="s">
        <v>532</v>
      </c>
      <c r="G549" s="198" t="s">
        <v>404</v>
      </c>
      <c r="H549" s="198"/>
      <c r="I549" s="199">
        <f>I550</f>
        <v>0</v>
      </c>
      <c r="J549" s="199">
        <f>J550</f>
        <v>0</v>
      </c>
      <c r="K549" s="199">
        <f>K550</f>
        <v>0</v>
      </c>
    </row>
    <row r="550" spans="2:11" ht="12.75" customHeight="1" hidden="1">
      <c r="B550" s="205" t="s">
        <v>405</v>
      </c>
      <c r="C550" s="351"/>
      <c r="D550" s="198" t="s">
        <v>327</v>
      </c>
      <c r="E550" s="198" t="s">
        <v>331</v>
      </c>
      <c r="F550" s="203" t="s">
        <v>532</v>
      </c>
      <c r="G550" s="198" t="s">
        <v>406</v>
      </c>
      <c r="H550" s="198"/>
      <c r="I550" s="199">
        <f>I551</f>
        <v>0</v>
      </c>
      <c r="J550" s="199">
        <f>J551</f>
        <v>0</v>
      </c>
      <c r="K550" s="199">
        <f>K551</f>
        <v>0</v>
      </c>
    </row>
    <row r="551" spans="2:11" ht="12.75" customHeight="1" hidden="1">
      <c r="B551" s="200" t="s">
        <v>387</v>
      </c>
      <c r="C551" s="358"/>
      <c r="D551" s="198" t="s">
        <v>327</v>
      </c>
      <c r="E551" s="198" t="s">
        <v>331</v>
      </c>
      <c r="F551" s="203" t="s">
        <v>532</v>
      </c>
      <c r="G551" s="198" t="s">
        <v>406</v>
      </c>
      <c r="H551" s="198" t="s">
        <v>411</v>
      </c>
      <c r="I551" s="199"/>
      <c r="J551" s="199"/>
      <c r="K551" s="199"/>
    </row>
    <row r="552" spans="2:11" ht="42.75">
      <c r="B552" s="204" t="s">
        <v>540</v>
      </c>
      <c r="C552" s="351"/>
      <c r="D552" s="198" t="s">
        <v>327</v>
      </c>
      <c r="E552" s="198" t="s">
        <v>331</v>
      </c>
      <c r="F552" s="203" t="s">
        <v>541</v>
      </c>
      <c r="G552" s="198"/>
      <c r="H552" s="198"/>
      <c r="I552" s="199">
        <f>I553</f>
        <v>203</v>
      </c>
      <c r="J552" s="199">
        <f>J553</f>
        <v>0</v>
      </c>
      <c r="K552" s="199">
        <f>K553</f>
        <v>0</v>
      </c>
    </row>
    <row r="553" spans="2:11" ht="12.75" customHeight="1">
      <c r="B553" s="204" t="s">
        <v>475</v>
      </c>
      <c r="C553" s="348"/>
      <c r="D553" s="198" t="s">
        <v>327</v>
      </c>
      <c r="E553" s="198" t="s">
        <v>331</v>
      </c>
      <c r="F553" s="203" t="s">
        <v>541</v>
      </c>
      <c r="G553" s="198" t="s">
        <v>476</v>
      </c>
      <c r="H553" s="198"/>
      <c r="I553" s="199">
        <f>I554</f>
        <v>203</v>
      </c>
      <c r="J553" s="199">
        <f>J554</f>
        <v>0</v>
      </c>
      <c r="K553" s="199">
        <f>K554</f>
        <v>0</v>
      </c>
    </row>
    <row r="554" spans="2:11" ht="12.75" customHeight="1">
      <c r="B554" s="200" t="s">
        <v>277</v>
      </c>
      <c r="C554" s="348"/>
      <c r="D554" s="198" t="s">
        <v>327</v>
      </c>
      <c r="E554" s="198" t="s">
        <v>331</v>
      </c>
      <c r="F554" s="203" t="s">
        <v>541</v>
      </c>
      <c r="G554" s="198" t="s">
        <v>495</v>
      </c>
      <c r="H554" s="198"/>
      <c r="I554" s="199">
        <f>I555</f>
        <v>203</v>
      </c>
      <c r="J554" s="199">
        <f>J555</f>
        <v>0</v>
      </c>
      <c r="K554" s="199">
        <f>K555</f>
        <v>0</v>
      </c>
    </row>
    <row r="555" spans="2:11" ht="14.25" customHeight="1">
      <c r="B555" s="205" t="s">
        <v>388</v>
      </c>
      <c r="C555" s="351"/>
      <c r="D555" s="198" t="s">
        <v>327</v>
      </c>
      <c r="E555" s="198" t="s">
        <v>331</v>
      </c>
      <c r="F555" s="203" t="s">
        <v>541</v>
      </c>
      <c r="G555" s="198" t="s">
        <v>495</v>
      </c>
      <c r="H555" s="198" t="s">
        <v>449</v>
      </c>
      <c r="I555" s="199">
        <v>203</v>
      </c>
      <c r="J555" s="199"/>
      <c r="K555" s="199"/>
    </row>
    <row r="556" spans="2:11" ht="12.75" customHeight="1" hidden="1">
      <c r="B556" s="400" t="s">
        <v>332</v>
      </c>
      <c r="C556" s="351"/>
      <c r="D556" s="197" t="s">
        <v>327</v>
      </c>
      <c r="E556" s="197" t="s">
        <v>333</v>
      </c>
      <c r="F556" s="266"/>
      <c r="G556" s="198"/>
      <c r="H556" s="198"/>
      <c r="I556" s="199">
        <f>I557</f>
        <v>0</v>
      </c>
      <c r="J556" s="199">
        <f>J557</f>
        <v>0</v>
      </c>
      <c r="K556" s="199">
        <f>K557</f>
        <v>0</v>
      </c>
    </row>
    <row r="557" spans="2:11" ht="16.5" customHeight="1" hidden="1">
      <c r="B557" s="416" t="s">
        <v>562</v>
      </c>
      <c r="C557" s="351"/>
      <c r="D557" s="198" t="s">
        <v>327</v>
      </c>
      <c r="E557" s="198" t="s">
        <v>333</v>
      </c>
      <c r="F557" s="203" t="s">
        <v>563</v>
      </c>
      <c r="G557" s="198"/>
      <c r="H557" s="198"/>
      <c r="I557" s="199">
        <f>I558</f>
        <v>0</v>
      </c>
      <c r="J557" s="199">
        <f>J558</f>
        <v>0</v>
      </c>
      <c r="K557" s="199">
        <f>K558</f>
        <v>0</v>
      </c>
    </row>
    <row r="558" spans="2:11" ht="16.5" customHeight="1" hidden="1">
      <c r="B558" s="417" t="s">
        <v>564</v>
      </c>
      <c r="C558" s="351"/>
      <c r="D558" s="198" t="s">
        <v>327</v>
      </c>
      <c r="E558" s="198" t="s">
        <v>333</v>
      </c>
      <c r="F558" s="203" t="s">
        <v>563</v>
      </c>
      <c r="G558" s="198" t="s">
        <v>476</v>
      </c>
      <c r="H558" s="198"/>
      <c r="I558" s="199">
        <f>I559</f>
        <v>0</v>
      </c>
      <c r="J558" s="199">
        <f>J559</f>
        <v>0</v>
      </c>
      <c r="K558" s="199">
        <f>K559</f>
        <v>0</v>
      </c>
    </row>
    <row r="559" spans="2:11" ht="16.5" customHeight="1" hidden="1">
      <c r="B559" s="417" t="s">
        <v>565</v>
      </c>
      <c r="C559" s="351"/>
      <c r="D559" s="198" t="s">
        <v>327</v>
      </c>
      <c r="E559" s="198" t="s">
        <v>333</v>
      </c>
      <c r="F559" s="203" t="s">
        <v>563</v>
      </c>
      <c r="G559" s="198" t="s">
        <v>495</v>
      </c>
      <c r="H559" s="198"/>
      <c r="I559" s="199">
        <f>I560</f>
        <v>0</v>
      </c>
      <c r="J559" s="199">
        <f>J560</f>
        <v>0</v>
      </c>
      <c r="K559" s="199">
        <f>K560</f>
        <v>0</v>
      </c>
    </row>
    <row r="560" spans="2:11" ht="12.75" customHeight="1" hidden="1">
      <c r="B560" s="200" t="s">
        <v>387</v>
      </c>
      <c r="C560" s="351"/>
      <c r="D560" s="198" t="s">
        <v>327</v>
      </c>
      <c r="E560" s="198" t="s">
        <v>333</v>
      </c>
      <c r="F560" s="203" t="s">
        <v>563</v>
      </c>
      <c r="G560" s="198" t="s">
        <v>495</v>
      </c>
      <c r="H560" s="198" t="s">
        <v>411</v>
      </c>
      <c r="I560" s="199"/>
      <c r="J560" s="199"/>
      <c r="K560" s="199"/>
    </row>
    <row r="561" spans="2:11" ht="28.5" customHeight="1" hidden="1">
      <c r="B561" s="418" t="s">
        <v>566</v>
      </c>
      <c r="C561" s="351"/>
      <c r="D561" s="198" t="s">
        <v>327</v>
      </c>
      <c r="E561" s="198" t="s">
        <v>333</v>
      </c>
      <c r="F561" s="266" t="s">
        <v>558</v>
      </c>
      <c r="G561" s="198"/>
      <c r="H561" s="198"/>
      <c r="I561" s="199">
        <f>I562</f>
        <v>0</v>
      </c>
      <c r="J561" s="199">
        <f>J562</f>
        <v>0</v>
      </c>
      <c r="K561" s="199">
        <f>K562</f>
        <v>0</v>
      </c>
    </row>
    <row r="562" spans="2:11" ht="12.75" customHeight="1" hidden="1">
      <c r="B562" s="204" t="s">
        <v>475</v>
      </c>
      <c r="C562" s="351"/>
      <c r="D562" s="198" t="s">
        <v>327</v>
      </c>
      <c r="E562" s="198" t="s">
        <v>333</v>
      </c>
      <c r="F562" s="266" t="s">
        <v>558</v>
      </c>
      <c r="G562" s="198" t="s">
        <v>476</v>
      </c>
      <c r="H562" s="198"/>
      <c r="I562" s="199">
        <f>I563</f>
        <v>0</v>
      </c>
      <c r="J562" s="199">
        <f>J563</f>
        <v>0</v>
      </c>
      <c r="K562" s="199">
        <f>K563</f>
        <v>0</v>
      </c>
    </row>
    <row r="563" spans="2:11" ht="14.25" customHeight="1" hidden="1">
      <c r="B563" s="200" t="s">
        <v>277</v>
      </c>
      <c r="C563" s="351"/>
      <c r="D563" s="198" t="s">
        <v>327</v>
      </c>
      <c r="E563" s="198" t="s">
        <v>333</v>
      </c>
      <c r="F563" s="266" t="s">
        <v>558</v>
      </c>
      <c r="G563" s="198" t="s">
        <v>495</v>
      </c>
      <c r="H563" s="198"/>
      <c r="I563" s="199">
        <f>I564</f>
        <v>0</v>
      </c>
      <c r="J563" s="199">
        <f>J564</f>
        <v>0</v>
      </c>
      <c r="K563" s="199">
        <f>K564</f>
        <v>0</v>
      </c>
    </row>
    <row r="564" spans="2:11" ht="12.75" customHeight="1" hidden="1">
      <c r="B564" s="200" t="s">
        <v>387</v>
      </c>
      <c r="C564" s="351"/>
      <c r="D564" s="198" t="s">
        <v>327</v>
      </c>
      <c r="E564" s="198" t="s">
        <v>333</v>
      </c>
      <c r="F564" s="266" t="s">
        <v>558</v>
      </c>
      <c r="G564" s="198" t="s">
        <v>495</v>
      </c>
      <c r="H564" s="198" t="s">
        <v>411</v>
      </c>
      <c r="I564" s="199"/>
      <c r="J564" s="199"/>
      <c r="K564" s="199"/>
    </row>
    <row r="565" spans="2:11" ht="26.25" customHeight="1" hidden="1">
      <c r="B565" s="200" t="s">
        <v>540</v>
      </c>
      <c r="C565" s="351"/>
      <c r="D565" s="198" t="s">
        <v>327</v>
      </c>
      <c r="E565" s="198" t="s">
        <v>333</v>
      </c>
      <c r="F565" s="203" t="s">
        <v>541</v>
      </c>
      <c r="G565" s="198"/>
      <c r="H565" s="198"/>
      <c r="I565" s="199">
        <f>I566</f>
        <v>0</v>
      </c>
      <c r="J565" s="199">
        <f>J566</f>
        <v>0</v>
      </c>
      <c r="K565" s="199">
        <f>K566</f>
        <v>0</v>
      </c>
    </row>
    <row r="566" spans="2:11" ht="14.25" customHeight="1" hidden="1">
      <c r="B566" s="205" t="s">
        <v>403</v>
      </c>
      <c r="C566" s="351"/>
      <c r="D566" s="198" t="s">
        <v>327</v>
      </c>
      <c r="E566" s="198" t="s">
        <v>333</v>
      </c>
      <c r="F566" s="203" t="s">
        <v>541</v>
      </c>
      <c r="G566" s="198" t="s">
        <v>404</v>
      </c>
      <c r="H566" s="198"/>
      <c r="I566" s="199">
        <f>I567</f>
        <v>0</v>
      </c>
      <c r="J566" s="199">
        <f>J567</f>
        <v>0</v>
      </c>
      <c r="K566" s="199">
        <f>K567</f>
        <v>0</v>
      </c>
    </row>
    <row r="567" spans="2:11" ht="14.25" customHeight="1" hidden="1">
      <c r="B567" s="205" t="s">
        <v>405</v>
      </c>
      <c r="C567" s="351"/>
      <c r="D567" s="198" t="s">
        <v>327</v>
      </c>
      <c r="E567" s="198" t="s">
        <v>333</v>
      </c>
      <c r="F567" s="203" t="s">
        <v>541</v>
      </c>
      <c r="G567" s="198" t="s">
        <v>406</v>
      </c>
      <c r="H567" s="198"/>
      <c r="I567" s="199">
        <f>I568</f>
        <v>0</v>
      </c>
      <c r="J567" s="199">
        <f>J568</f>
        <v>0</v>
      </c>
      <c r="K567" s="199">
        <f>K568</f>
        <v>0</v>
      </c>
    </row>
    <row r="568" spans="2:11" ht="14.25" customHeight="1" hidden="1">
      <c r="B568" s="205" t="s">
        <v>388</v>
      </c>
      <c r="C568" s="351"/>
      <c r="D568" s="198" t="s">
        <v>327</v>
      </c>
      <c r="E568" s="198" t="s">
        <v>333</v>
      </c>
      <c r="F568" s="203" t="s">
        <v>541</v>
      </c>
      <c r="G568" s="198" t="s">
        <v>406</v>
      </c>
      <c r="H568" s="198" t="s">
        <v>449</v>
      </c>
      <c r="I568" s="199"/>
      <c r="J568" s="199"/>
      <c r="K568" s="199"/>
    </row>
    <row r="569" spans="2:11" ht="14.25" customHeight="1" hidden="1">
      <c r="B569" s="345" t="s">
        <v>352</v>
      </c>
      <c r="C569" s="419"/>
      <c r="D569" s="219" t="s">
        <v>353</v>
      </c>
      <c r="E569" s="352"/>
      <c r="F569" s="352"/>
      <c r="G569" s="198"/>
      <c r="H569" s="198"/>
      <c r="I569" s="343">
        <f>I570</f>
        <v>0</v>
      </c>
      <c r="J569" s="343">
        <f>J570</f>
        <v>0</v>
      </c>
      <c r="K569" s="343">
        <f>K570</f>
        <v>0</v>
      </c>
    </row>
    <row r="570" spans="2:11" ht="14.25" customHeight="1" hidden="1">
      <c r="B570" s="359" t="s">
        <v>354</v>
      </c>
      <c r="C570" s="351"/>
      <c r="D570" s="197" t="s">
        <v>353</v>
      </c>
      <c r="E570" s="197" t="s">
        <v>355</v>
      </c>
      <c r="F570" s="237"/>
      <c r="G570" s="198"/>
      <c r="H570" s="198"/>
      <c r="I570" s="199">
        <f>I571</f>
        <v>0</v>
      </c>
      <c r="J570" s="199">
        <f>J571</f>
        <v>0</v>
      </c>
      <c r="K570" s="199">
        <f>K571</f>
        <v>0</v>
      </c>
    </row>
    <row r="571" spans="2:11" ht="28.5" customHeight="1" hidden="1">
      <c r="B571" s="200" t="s">
        <v>540</v>
      </c>
      <c r="C571" s="351"/>
      <c r="D571" s="198" t="s">
        <v>353</v>
      </c>
      <c r="E571" s="198" t="s">
        <v>355</v>
      </c>
      <c r="F571" s="203" t="s">
        <v>541</v>
      </c>
      <c r="G571" s="198"/>
      <c r="H571" s="198"/>
      <c r="I571" s="199">
        <f>I572</f>
        <v>0</v>
      </c>
      <c r="J571" s="199">
        <f>J572</f>
        <v>0</v>
      </c>
      <c r="K571" s="199">
        <f>K572</f>
        <v>0</v>
      </c>
    </row>
    <row r="572" spans="2:11" ht="14.25" customHeight="1" hidden="1">
      <c r="B572" s="204" t="s">
        <v>475</v>
      </c>
      <c r="C572" s="348"/>
      <c r="D572" s="198" t="s">
        <v>353</v>
      </c>
      <c r="E572" s="198" t="s">
        <v>355</v>
      </c>
      <c r="F572" s="203" t="s">
        <v>541</v>
      </c>
      <c r="G572" s="198" t="s">
        <v>476</v>
      </c>
      <c r="H572" s="198"/>
      <c r="I572" s="199">
        <f>I573</f>
        <v>0</v>
      </c>
      <c r="J572" s="199">
        <f>J573</f>
        <v>0</v>
      </c>
      <c r="K572" s="199">
        <f>K573</f>
        <v>0</v>
      </c>
    </row>
    <row r="573" spans="2:11" ht="14.25" customHeight="1" hidden="1">
      <c r="B573" s="200" t="s">
        <v>277</v>
      </c>
      <c r="C573" s="348"/>
      <c r="D573" s="198" t="s">
        <v>353</v>
      </c>
      <c r="E573" s="198" t="s">
        <v>355</v>
      </c>
      <c r="F573" s="203" t="s">
        <v>541</v>
      </c>
      <c r="G573" s="198" t="s">
        <v>495</v>
      </c>
      <c r="H573" s="198"/>
      <c r="I573" s="199">
        <f>I574</f>
        <v>0</v>
      </c>
      <c r="J573" s="199">
        <f>J574</f>
        <v>0</v>
      </c>
      <c r="K573" s="199">
        <f>K574</f>
        <v>0</v>
      </c>
    </row>
    <row r="574" spans="2:11" ht="14.25" customHeight="1" hidden="1">
      <c r="B574" s="205" t="s">
        <v>388</v>
      </c>
      <c r="C574" s="351"/>
      <c r="D574" s="198" t="s">
        <v>353</v>
      </c>
      <c r="E574" s="198" t="s">
        <v>355</v>
      </c>
      <c r="F574" s="203" t="s">
        <v>541</v>
      </c>
      <c r="G574" s="198" t="s">
        <v>495</v>
      </c>
      <c r="H574" s="198" t="s">
        <v>449</v>
      </c>
      <c r="I574" s="199"/>
      <c r="J574" s="199"/>
      <c r="K574" s="199"/>
    </row>
    <row r="575" spans="2:11" ht="12.75" customHeight="1">
      <c r="B575" s="420" t="s">
        <v>372</v>
      </c>
      <c r="C575" s="358"/>
      <c r="D575" s="421">
        <v>1300</v>
      </c>
      <c r="E575" s="219"/>
      <c r="F575" s="219"/>
      <c r="G575" s="219"/>
      <c r="H575" s="219"/>
      <c r="I575" s="343">
        <f>I576</f>
        <v>240</v>
      </c>
      <c r="J575" s="343">
        <f>J576</f>
        <v>0</v>
      </c>
      <c r="K575" s="343">
        <f>K576</f>
        <v>0</v>
      </c>
    </row>
    <row r="576" spans="2:11" ht="16.5" customHeight="1">
      <c r="B576" s="205" t="s">
        <v>391</v>
      </c>
      <c r="C576" s="351"/>
      <c r="D576" s="352">
        <v>1300</v>
      </c>
      <c r="E576" s="352">
        <v>1301</v>
      </c>
      <c r="F576" s="198" t="s">
        <v>392</v>
      </c>
      <c r="G576" s="357"/>
      <c r="H576" s="357"/>
      <c r="I576" s="199">
        <f>I577</f>
        <v>240</v>
      </c>
      <c r="J576" s="199">
        <f>J577</f>
        <v>0</v>
      </c>
      <c r="K576" s="199">
        <f>K577</f>
        <v>0</v>
      </c>
    </row>
    <row r="577" spans="2:11" ht="12.75" customHeight="1">
      <c r="B577" s="206" t="s">
        <v>731</v>
      </c>
      <c r="C577" s="422"/>
      <c r="D577" s="352">
        <v>1300</v>
      </c>
      <c r="E577" s="352">
        <v>1301</v>
      </c>
      <c r="F577" s="352" t="s">
        <v>732</v>
      </c>
      <c r="G577" s="357"/>
      <c r="H577" s="357"/>
      <c r="I577" s="199">
        <f>I578</f>
        <v>240</v>
      </c>
      <c r="J577" s="199">
        <f>J578</f>
        <v>0</v>
      </c>
      <c r="K577" s="199">
        <f>K578</f>
        <v>0</v>
      </c>
    </row>
    <row r="578" spans="2:11" ht="12.75" customHeight="1">
      <c r="B578" s="206" t="s">
        <v>733</v>
      </c>
      <c r="C578" s="422"/>
      <c r="D578" s="352">
        <v>1300</v>
      </c>
      <c r="E578" s="352">
        <v>1301</v>
      </c>
      <c r="F578" s="352" t="s">
        <v>732</v>
      </c>
      <c r="G578" s="352">
        <v>700</v>
      </c>
      <c r="H578" s="357"/>
      <c r="I578" s="199">
        <f>I579</f>
        <v>240</v>
      </c>
      <c r="J578" s="199">
        <f>J579</f>
        <v>0</v>
      </c>
      <c r="K578" s="199">
        <f>K579</f>
        <v>0</v>
      </c>
    </row>
    <row r="579" spans="2:11" ht="14.25" customHeight="1">
      <c r="B579" s="206" t="s">
        <v>734</v>
      </c>
      <c r="C579" s="422"/>
      <c r="D579" s="352">
        <v>1300</v>
      </c>
      <c r="E579" s="352">
        <v>1301</v>
      </c>
      <c r="F579" s="352" t="s">
        <v>732</v>
      </c>
      <c r="G579" s="352">
        <v>730</v>
      </c>
      <c r="H579" s="357"/>
      <c r="I579" s="199">
        <f>I580</f>
        <v>240</v>
      </c>
      <c r="J579" s="199">
        <f>J580</f>
        <v>0</v>
      </c>
      <c r="K579" s="199">
        <f>K580</f>
        <v>0</v>
      </c>
    </row>
    <row r="580" spans="2:11" ht="12.75" customHeight="1">
      <c r="B580" s="206" t="s">
        <v>387</v>
      </c>
      <c r="C580" s="351"/>
      <c r="D580" s="352">
        <v>1300</v>
      </c>
      <c r="E580" s="352">
        <v>1301</v>
      </c>
      <c r="F580" s="352" t="s">
        <v>732</v>
      </c>
      <c r="G580" s="352">
        <v>730</v>
      </c>
      <c r="H580" s="352">
        <v>2</v>
      </c>
      <c r="I580" s="199">
        <v>240</v>
      </c>
      <c r="J580" s="199"/>
      <c r="K580" s="199"/>
    </row>
    <row r="581" spans="2:11" ht="26.25" customHeight="1">
      <c r="B581" s="346" t="s">
        <v>374</v>
      </c>
      <c r="C581" s="358"/>
      <c r="D581" s="219" t="s">
        <v>375</v>
      </c>
      <c r="E581" s="219"/>
      <c r="F581" s="219"/>
      <c r="G581" s="219"/>
      <c r="H581" s="219"/>
      <c r="I581" s="343">
        <f>I582+I588</f>
        <v>5979.3</v>
      </c>
      <c r="J581" s="343">
        <f>J582+J588</f>
        <v>3979.3</v>
      </c>
      <c r="K581" s="343">
        <f>K582+K588</f>
        <v>3979.3</v>
      </c>
    </row>
    <row r="582" spans="2:11" ht="27.75" customHeight="1">
      <c r="B582" s="196" t="s">
        <v>376</v>
      </c>
      <c r="C582" s="350"/>
      <c r="D582" s="197" t="s">
        <v>375</v>
      </c>
      <c r="E582" s="197" t="s">
        <v>377</v>
      </c>
      <c r="F582" s="198"/>
      <c r="G582" s="198"/>
      <c r="H582" s="198"/>
      <c r="I582" s="199">
        <f>I583</f>
        <v>3979.3</v>
      </c>
      <c r="J582" s="199">
        <f>J583</f>
        <v>3979.3</v>
      </c>
      <c r="K582" s="199">
        <f>K583</f>
        <v>3979.3</v>
      </c>
    </row>
    <row r="583" spans="2:11" ht="12.75" customHeight="1">
      <c r="B583" s="205" t="s">
        <v>391</v>
      </c>
      <c r="C583" s="422"/>
      <c r="D583" s="198" t="s">
        <v>375</v>
      </c>
      <c r="E583" s="198" t="s">
        <v>377</v>
      </c>
      <c r="F583" s="198" t="s">
        <v>392</v>
      </c>
      <c r="G583" s="198"/>
      <c r="H583" s="198"/>
      <c r="I583" s="199">
        <f>I584</f>
        <v>3979.3</v>
      </c>
      <c r="J583" s="199">
        <f>J584</f>
        <v>3979.3</v>
      </c>
      <c r="K583" s="199">
        <f>K584</f>
        <v>3979.3</v>
      </c>
    </row>
    <row r="584" spans="2:11" ht="26.25" customHeight="1">
      <c r="B584" s="221" t="s">
        <v>735</v>
      </c>
      <c r="C584" s="422"/>
      <c r="D584" s="198" t="s">
        <v>375</v>
      </c>
      <c r="E584" s="198" t="s">
        <v>377</v>
      </c>
      <c r="F584" s="394" t="s">
        <v>736</v>
      </c>
      <c r="G584" s="198"/>
      <c r="H584" s="198"/>
      <c r="I584" s="199">
        <f>I585</f>
        <v>3979.3</v>
      </c>
      <c r="J584" s="199">
        <f>J585</f>
        <v>3979.3</v>
      </c>
      <c r="K584" s="199">
        <f>K585</f>
        <v>3979.3</v>
      </c>
    </row>
    <row r="585" spans="2:11" ht="14.25" customHeight="1">
      <c r="B585" s="204" t="s">
        <v>475</v>
      </c>
      <c r="C585" s="422"/>
      <c r="D585" s="198" t="s">
        <v>375</v>
      </c>
      <c r="E585" s="198" t="s">
        <v>377</v>
      </c>
      <c r="F585" s="394" t="s">
        <v>736</v>
      </c>
      <c r="G585" s="198" t="s">
        <v>476</v>
      </c>
      <c r="H585" s="198"/>
      <c r="I585" s="199">
        <f>I586</f>
        <v>3979.3</v>
      </c>
      <c r="J585" s="199">
        <f>J586</f>
        <v>3979.3</v>
      </c>
      <c r="K585" s="199">
        <f>K586</f>
        <v>3979.3</v>
      </c>
    </row>
    <row r="586" spans="2:11" ht="12.75" customHeight="1">
      <c r="B586" s="204" t="s">
        <v>737</v>
      </c>
      <c r="C586" s="366"/>
      <c r="D586" s="198" t="s">
        <v>375</v>
      </c>
      <c r="E586" s="198" t="s">
        <v>377</v>
      </c>
      <c r="F586" s="394" t="s">
        <v>736</v>
      </c>
      <c r="G586" s="198" t="s">
        <v>738</v>
      </c>
      <c r="H586" s="198"/>
      <c r="I586" s="199">
        <f>I587</f>
        <v>3979.3</v>
      </c>
      <c r="J586" s="199">
        <f>J587</f>
        <v>3979.3</v>
      </c>
      <c r="K586" s="199">
        <f>K587</f>
        <v>3979.3</v>
      </c>
    </row>
    <row r="587" spans="2:11" ht="12.75" customHeight="1">
      <c r="B587" s="204" t="s">
        <v>388</v>
      </c>
      <c r="C587" s="351"/>
      <c r="D587" s="198" t="s">
        <v>375</v>
      </c>
      <c r="E587" s="198" t="s">
        <v>377</v>
      </c>
      <c r="F587" s="394" t="s">
        <v>736</v>
      </c>
      <c r="G587" s="198" t="s">
        <v>738</v>
      </c>
      <c r="H587" s="198">
        <v>3</v>
      </c>
      <c r="I587" s="199">
        <v>3979.3</v>
      </c>
      <c r="J587" s="199">
        <v>3979.3</v>
      </c>
      <c r="K587" s="199">
        <v>3979.3</v>
      </c>
    </row>
    <row r="588" spans="2:11" ht="12.75" customHeight="1">
      <c r="B588" s="359" t="s">
        <v>378</v>
      </c>
      <c r="C588" s="350"/>
      <c r="D588" s="197" t="s">
        <v>375</v>
      </c>
      <c r="E588" s="197" t="s">
        <v>379</v>
      </c>
      <c r="F588" s="198"/>
      <c r="G588" s="198"/>
      <c r="H588" s="198"/>
      <c r="I588" s="199">
        <f>I589</f>
        <v>2000</v>
      </c>
      <c r="J588" s="199">
        <f>J589</f>
        <v>0</v>
      </c>
      <c r="K588" s="199">
        <f>K589</f>
        <v>0</v>
      </c>
    </row>
    <row r="589" spans="2:11" ht="12.75" customHeight="1">
      <c r="B589" s="205" t="s">
        <v>391</v>
      </c>
      <c r="C589" s="351"/>
      <c r="D589" s="198" t="s">
        <v>375</v>
      </c>
      <c r="E589" s="198" t="s">
        <v>379</v>
      </c>
      <c r="F589" s="198" t="s">
        <v>392</v>
      </c>
      <c r="G589" s="198"/>
      <c r="H589" s="198"/>
      <c r="I589" s="199">
        <f>I590</f>
        <v>2000</v>
      </c>
      <c r="J589" s="199">
        <f>J590</f>
        <v>0</v>
      </c>
      <c r="K589" s="199">
        <f>K590</f>
        <v>0</v>
      </c>
    </row>
    <row r="590" spans="2:11" ht="27.75" customHeight="1">
      <c r="B590" s="200" t="s">
        <v>739</v>
      </c>
      <c r="C590" s="351"/>
      <c r="D590" s="198" t="s">
        <v>375</v>
      </c>
      <c r="E590" s="198" t="s">
        <v>379</v>
      </c>
      <c r="F590" s="394" t="s">
        <v>740</v>
      </c>
      <c r="G590" s="198"/>
      <c r="H590" s="198"/>
      <c r="I590" s="199">
        <f>I591</f>
        <v>2000</v>
      </c>
      <c r="J590" s="199">
        <f>J591</f>
        <v>0</v>
      </c>
      <c r="K590" s="199">
        <f>K591</f>
        <v>0</v>
      </c>
    </row>
    <row r="591" spans="2:11" ht="12.75" customHeight="1">
      <c r="B591" s="204" t="s">
        <v>475</v>
      </c>
      <c r="C591" s="349"/>
      <c r="D591" s="198" t="s">
        <v>375</v>
      </c>
      <c r="E591" s="198" t="s">
        <v>379</v>
      </c>
      <c r="F591" s="394" t="s">
        <v>740</v>
      </c>
      <c r="G591" s="198" t="s">
        <v>476</v>
      </c>
      <c r="H591" s="198"/>
      <c r="I591" s="199">
        <f>I592</f>
        <v>2000</v>
      </c>
      <c r="J591" s="199">
        <f>J592</f>
        <v>0</v>
      </c>
      <c r="K591" s="199">
        <f>K592</f>
        <v>0</v>
      </c>
    </row>
    <row r="592" spans="2:11" ht="14.25" customHeight="1">
      <c r="B592" s="204" t="s">
        <v>737</v>
      </c>
      <c r="C592" s="358"/>
      <c r="D592" s="198" t="s">
        <v>375</v>
      </c>
      <c r="E592" s="198" t="s">
        <v>379</v>
      </c>
      <c r="F592" s="394" t="s">
        <v>740</v>
      </c>
      <c r="G592" s="198" t="s">
        <v>738</v>
      </c>
      <c r="H592" s="198"/>
      <c r="I592" s="199">
        <f>I593</f>
        <v>2000</v>
      </c>
      <c r="J592" s="199">
        <f>J593</f>
        <v>0</v>
      </c>
      <c r="K592" s="199">
        <f>K593</f>
        <v>0</v>
      </c>
    </row>
    <row r="593" spans="2:11" ht="12.75" customHeight="1">
      <c r="B593" s="204" t="s">
        <v>387</v>
      </c>
      <c r="C593" s="351"/>
      <c r="D593" s="198" t="s">
        <v>375</v>
      </c>
      <c r="E593" s="198" t="s">
        <v>379</v>
      </c>
      <c r="F593" s="394" t="s">
        <v>740</v>
      </c>
      <c r="G593" s="198" t="s">
        <v>738</v>
      </c>
      <c r="H593" s="198">
        <v>2</v>
      </c>
      <c r="I593" s="199">
        <v>2000</v>
      </c>
      <c r="J593" s="199"/>
      <c r="K593" s="199"/>
    </row>
    <row r="594" spans="2:11" ht="12.75" customHeight="1">
      <c r="B594" s="423" t="s">
        <v>380</v>
      </c>
      <c r="C594" s="351"/>
      <c r="D594" s="421">
        <v>9900</v>
      </c>
      <c r="E594" s="421"/>
      <c r="F594" s="421"/>
      <c r="G594" s="421"/>
      <c r="H594" s="424"/>
      <c r="I594" s="425">
        <f aca="true" t="shared" si="6" ref="I594:I600">I595</f>
        <v>0</v>
      </c>
      <c r="J594" s="425">
        <f aca="true" t="shared" si="7" ref="J594:J600">J595</f>
        <v>3041.7</v>
      </c>
      <c r="K594" s="425">
        <f aca="true" t="shared" si="8" ref="K594:K600">K595</f>
        <v>5884.3</v>
      </c>
    </row>
    <row r="595" spans="2:11" ht="12.75" customHeight="1">
      <c r="B595" s="426" t="s">
        <v>387</v>
      </c>
      <c r="C595" s="351"/>
      <c r="D595" s="421"/>
      <c r="E595" s="421"/>
      <c r="F595" s="421"/>
      <c r="G595" s="421"/>
      <c r="H595" s="424">
        <v>2</v>
      </c>
      <c r="I595" s="427">
        <f t="shared" si="6"/>
        <v>0</v>
      </c>
      <c r="J595" s="427">
        <f t="shared" si="7"/>
        <v>3041.7</v>
      </c>
      <c r="K595" s="427">
        <f t="shared" si="8"/>
        <v>5884.3</v>
      </c>
    </row>
    <row r="596" spans="2:11" ht="12.75" customHeight="1">
      <c r="B596" s="428" t="s">
        <v>380</v>
      </c>
      <c r="C596" s="351"/>
      <c r="D596" s="352">
        <v>9900</v>
      </c>
      <c r="E596" s="352">
        <v>9999</v>
      </c>
      <c r="F596" s="352"/>
      <c r="G596" s="352"/>
      <c r="H596" s="424"/>
      <c r="I596" s="427">
        <f t="shared" si="6"/>
        <v>0</v>
      </c>
      <c r="J596" s="427">
        <f t="shared" si="7"/>
        <v>3041.7</v>
      </c>
      <c r="K596" s="427">
        <f t="shared" si="8"/>
        <v>5884.3</v>
      </c>
    </row>
    <row r="597" spans="2:11" ht="12.75" customHeight="1">
      <c r="B597" s="383" t="s">
        <v>391</v>
      </c>
      <c r="C597" s="351"/>
      <c r="D597" s="352">
        <v>9900</v>
      </c>
      <c r="E597" s="352">
        <v>9999</v>
      </c>
      <c r="F597" s="198" t="s">
        <v>392</v>
      </c>
      <c r="G597" s="352"/>
      <c r="H597" s="424"/>
      <c r="I597" s="427">
        <f t="shared" si="6"/>
        <v>0</v>
      </c>
      <c r="J597" s="427">
        <f t="shared" si="7"/>
        <v>3041.7</v>
      </c>
      <c r="K597" s="427">
        <f t="shared" si="8"/>
        <v>5884.3</v>
      </c>
    </row>
    <row r="598" spans="2:11" ht="12.75" customHeight="1">
      <c r="B598" s="428" t="s">
        <v>741</v>
      </c>
      <c r="C598" s="351"/>
      <c r="D598" s="352">
        <v>9900</v>
      </c>
      <c r="E598" s="352">
        <v>9999</v>
      </c>
      <c r="F598" s="198" t="s">
        <v>742</v>
      </c>
      <c r="G598" s="352"/>
      <c r="H598" s="424"/>
      <c r="I598" s="427">
        <f t="shared" si="6"/>
        <v>0</v>
      </c>
      <c r="J598" s="427">
        <f t="shared" si="7"/>
        <v>3041.7</v>
      </c>
      <c r="K598" s="427">
        <f t="shared" si="8"/>
        <v>5884.3</v>
      </c>
    </row>
    <row r="599" spans="2:11" ht="12.75" customHeight="1">
      <c r="B599" s="383" t="s">
        <v>407</v>
      </c>
      <c r="C599" s="351"/>
      <c r="D599" s="352">
        <v>9900</v>
      </c>
      <c r="E599" s="352">
        <v>9999</v>
      </c>
      <c r="F599" s="198" t="s">
        <v>742</v>
      </c>
      <c r="G599" s="352">
        <v>800</v>
      </c>
      <c r="H599" s="424"/>
      <c r="I599" s="427">
        <f t="shared" si="6"/>
        <v>0</v>
      </c>
      <c r="J599" s="427">
        <f t="shared" si="7"/>
        <v>3041.7</v>
      </c>
      <c r="K599" s="427">
        <f t="shared" si="8"/>
        <v>5884.3</v>
      </c>
    </row>
    <row r="600" spans="2:11" ht="12.75" customHeight="1">
      <c r="B600" s="383" t="s">
        <v>424</v>
      </c>
      <c r="C600" s="351"/>
      <c r="D600" s="352">
        <v>9900</v>
      </c>
      <c r="E600" s="352">
        <v>9999</v>
      </c>
      <c r="F600" s="198" t="s">
        <v>742</v>
      </c>
      <c r="G600" s="352">
        <v>870</v>
      </c>
      <c r="H600" s="424"/>
      <c r="I600" s="427">
        <f t="shared" si="6"/>
        <v>0</v>
      </c>
      <c r="J600" s="427">
        <f t="shared" si="7"/>
        <v>3041.7</v>
      </c>
      <c r="K600" s="427">
        <f t="shared" si="8"/>
        <v>5884.3</v>
      </c>
    </row>
    <row r="601" spans="2:11" ht="12.75" customHeight="1">
      <c r="B601" s="355" t="s">
        <v>387</v>
      </c>
      <c r="C601" s="351"/>
      <c r="D601" s="352">
        <v>9900</v>
      </c>
      <c r="E601" s="352">
        <v>9999</v>
      </c>
      <c r="F601" s="198" t="s">
        <v>742</v>
      </c>
      <c r="G601" s="352">
        <v>870</v>
      </c>
      <c r="H601" s="424">
        <v>2</v>
      </c>
      <c r="I601" s="427"/>
      <c r="J601" s="427">
        <v>3041.7</v>
      </c>
      <c r="K601" s="427">
        <v>5884.3</v>
      </c>
    </row>
    <row r="602" spans="2:12" ht="12.75" customHeight="1">
      <c r="B602" s="373" t="s">
        <v>764</v>
      </c>
      <c r="C602" s="429" t="s">
        <v>765</v>
      </c>
      <c r="D602" s="198"/>
      <c r="E602" s="198"/>
      <c r="F602" s="203"/>
      <c r="G602" s="219"/>
      <c r="H602" s="219"/>
      <c r="I602" s="343">
        <f>I608</f>
        <v>794.6</v>
      </c>
      <c r="J602" s="343">
        <f>J608</f>
        <v>742.4</v>
      </c>
      <c r="K602" s="343">
        <f>K608</f>
        <v>842.4</v>
      </c>
      <c r="L602" s="344"/>
    </row>
    <row r="603" spans="2:11" ht="12.75" customHeight="1" hidden="1">
      <c r="B603" s="205" t="s">
        <v>386</v>
      </c>
      <c r="C603" s="349"/>
      <c r="D603" s="198"/>
      <c r="E603" s="198"/>
      <c r="F603" s="203"/>
      <c r="G603" s="198"/>
      <c r="H603" s="198" t="s">
        <v>659</v>
      </c>
      <c r="I603" s="199"/>
      <c r="J603" s="199"/>
      <c r="K603" s="199"/>
    </row>
    <row r="604" spans="2:11" ht="12.75" customHeight="1">
      <c r="B604" s="205" t="s">
        <v>387</v>
      </c>
      <c r="C604" s="349"/>
      <c r="D604" s="198"/>
      <c r="E604" s="198"/>
      <c r="F604" s="203"/>
      <c r="G604" s="198"/>
      <c r="H604" s="198" t="s">
        <v>411</v>
      </c>
      <c r="I604" s="199">
        <f>I614+I617+I626+I629+I620</f>
        <v>794.6</v>
      </c>
      <c r="J604" s="199">
        <f>J614+J617+J626+J629</f>
        <v>742.4</v>
      </c>
      <c r="K604" s="199">
        <f>K614+K617+K626+K629</f>
        <v>842.4</v>
      </c>
    </row>
    <row r="605" spans="2:11" ht="12.75" customHeight="1" hidden="1">
      <c r="B605" s="205" t="s">
        <v>388</v>
      </c>
      <c r="C605" s="349"/>
      <c r="D605" s="198"/>
      <c r="E605" s="198"/>
      <c r="F605" s="203"/>
      <c r="G605" s="198"/>
      <c r="H605" s="198" t="s">
        <v>449</v>
      </c>
      <c r="I605" s="199"/>
      <c r="J605" s="199"/>
      <c r="K605" s="199"/>
    </row>
    <row r="606" spans="2:11" ht="12.75" customHeight="1" hidden="1">
      <c r="B606" s="205" t="s">
        <v>389</v>
      </c>
      <c r="C606" s="349"/>
      <c r="D606" s="198"/>
      <c r="E606" s="198"/>
      <c r="F606" s="203"/>
      <c r="G606" s="198"/>
      <c r="H606" s="198" t="s">
        <v>421</v>
      </c>
      <c r="I606" s="199"/>
      <c r="J606" s="199"/>
      <c r="K606" s="199"/>
    </row>
    <row r="607" spans="2:11" ht="12.75" customHeight="1" hidden="1">
      <c r="B607" s="205" t="s">
        <v>390</v>
      </c>
      <c r="C607" s="349"/>
      <c r="D607" s="198"/>
      <c r="E607" s="198"/>
      <c r="F607" s="203"/>
      <c r="G607" s="198"/>
      <c r="H607" s="198" t="s">
        <v>660</v>
      </c>
      <c r="I607" s="199"/>
      <c r="J607" s="199"/>
      <c r="K607" s="199"/>
    </row>
    <row r="608" spans="2:11" ht="12.75" customHeight="1">
      <c r="B608" s="345" t="s">
        <v>298</v>
      </c>
      <c r="C608" s="351"/>
      <c r="D608" s="219" t="s">
        <v>299</v>
      </c>
      <c r="E608" s="219"/>
      <c r="F608" s="293"/>
      <c r="G608" s="219"/>
      <c r="H608" s="219"/>
      <c r="I608" s="343">
        <f>I609+I621</f>
        <v>794.6</v>
      </c>
      <c r="J608" s="343">
        <f>J609+J621</f>
        <v>742.4</v>
      </c>
      <c r="K608" s="343">
        <f>K609+K621</f>
        <v>842.4</v>
      </c>
    </row>
    <row r="609" spans="2:11" ht="27.75" customHeight="1">
      <c r="B609" s="196" t="s">
        <v>302</v>
      </c>
      <c r="C609" s="351"/>
      <c r="D609" s="197" t="s">
        <v>299</v>
      </c>
      <c r="E609" s="197" t="s">
        <v>303</v>
      </c>
      <c r="F609" s="201"/>
      <c r="G609" s="198"/>
      <c r="H609" s="198"/>
      <c r="I609" s="199">
        <f>I610</f>
        <v>794.6</v>
      </c>
      <c r="J609" s="199">
        <f>J610</f>
        <v>742.4</v>
      </c>
      <c r="K609" s="199">
        <f>K610</f>
        <v>842.4</v>
      </c>
    </row>
    <row r="610" spans="2:11" ht="12.75" customHeight="1">
      <c r="B610" s="205" t="s">
        <v>391</v>
      </c>
      <c r="C610" s="351"/>
      <c r="D610" s="198" t="s">
        <v>299</v>
      </c>
      <c r="E610" s="198" t="s">
        <v>303</v>
      </c>
      <c r="F610" s="198" t="s">
        <v>392</v>
      </c>
      <c r="G610" s="198"/>
      <c r="H610" s="198"/>
      <c r="I610" s="199">
        <f>I611</f>
        <v>794.6</v>
      </c>
      <c r="J610" s="199">
        <f>J611</f>
        <v>742.4</v>
      </c>
      <c r="K610" s="199">
        <f>K611</f>
        <v>842.4</v>
      </c>
    </row>
    <row r="611" spans="2:11" ht="14.25" customHeight="1">
      <c r="B611" s="379" t="s">
        <v>401</v>
      </c>
      <c r="C611" s="351"/>
      <c r="D611" s="198" t="s">
        <v>299</v>
      </c>
      <c r="E611" s="198" t="s">
        <v>303</v>
      </c>
      <c r="F611" s="203" t="s">
        <v>402</v>
      </c>
      <c r="G611" s="198"/>
      <c r="H611" s="198"/>
      <c r="I611" s="199">
        <f>I612+I615+I618</f>
        <v>794.6</v>
      </c>
      <c r="J611" s="199">
        <f>J612+J615</f>
        <v>742.4</v>
      </c>
      <c r="K611" s="199">
        <f>K612+K615</f>
        <v>842.4</v>
      </c>
    </row>
    <row r="612" spans="2:11" ht="40.5" customHeight="1">
      <c r="B612" s="204" t="s">
        <v>395</v>
      </c>
      <c r="C612" s="348"/>
      <c r="D612" s="198" t="s">
        <v>299</v>
      </c>
      <c r="E612" s="198" t="s">
        <v>303</v>
      </c>
      <c r="F612" s="203" t="s">
        <v>402</v>
      </c>
      <c r="G612" s="198" t="s">
        <v>396</v>
      </c>
      <c r="H612" s="198"/>
      <c r="I612" s="199">
        <f>I613</f>
        <v>697.7</v>
      </c>
      <c r="J612" s="199">
        <f>J613</f>
        <v>692.4</v>
      </c>
      <c r="K612" s="199">
        <f>K613</f>
        <v>792.4</v>
      </c>
    </row>
    <row r="613" spans="2:11" ht="12.75" customHeight="1">
      <c r="B613" s="200" t="s">
        <v>397</v>
      </c>
      <c r="C613" s="348"/>
      <c r="D613" s="198" t="s">
        <v>299</v>
      </c>
      <c r="E613" s="198" t="s">
        <v>303</v>
      </c>
      <c r="F613" s="203" t="s">
        <v>402</v>
      </c>
      <c r="G613" s="198" t="s">
        <v>398</v>
      </c>
      <c r="H613" s="198"/>
      <c r="I613" s="199">
        <f>I614</f>
        <v>697.7</v>
      </c>
      <c r="J613" s="199">
        <f>J614</f>
        <v>692.4</v>
      </c>
      <c r="K613" s="199">
        <f>K614</f>
        <v>792.4</v>
      </c>
    </row>
    <row r="614" spans="2:11" ht="14.25" customHeight="1">
      <c r="B614" s="200" t="s">
        <v>387</v>
      </c>
      <c r="C614" s="351"/>
      <c r="D614" s="198" t="s">
        <v>299</v>
      </c>
      <c r="E614" s="198" t="s">
        <v>303</v>
      </c>
      <c r="F614" s="203" t="s">
        <v>402</v>
      </c>
      <c r="G614" s="198" t="s">
        <v>398</v>
      </c>
      <c r="H614" s="198">
        <v>2</v>
      </c>
      <c r="I614" s="199">
        <v>697.7</v>
      </c>
      <c r="J614" s="199">
        <v>692.4</v>
      </c>
      <c r="K614" s="199">
        <v>792.4</v>
      </c>
    </row>
    <row r="615" spans="2:11" ht="12.75" customHeight="1">
      <c r="B615" s="205" t="s">
        <v>403</v>
      </c>
      <c r="C615" s="348"/>
      <c r="D615" s="198" t="s">
        <v>299</v>
      </c>
      <c r="E615" s="198" t="s">
        <v>303</v>
      </c>
      <c r="F615" s="203" t="s">
        <v>402</v>
      </c>
      <c r="G615" s="198" t="s">
        <v>404</v>
      </c>
      <c r="H615" s="198"/>
      <c r="I615" s="199">
        <f>I616</f>
        <v>91.9</v>
      </c>
      <c r="J615" s="199">
        <f>J616</f>
        <v>50</v>
      </c>
      <c r="K615" s="199">
        <f>K616</f>
        <v>50</v>
      </c>
    </row>
    <row r="616" spans="2:11" ht="12.75" customHeight="1">
      <c r="B616" s="205" t="s">
        <v>405</v>
      </c>
      <c r="C616" s="357"/>
      <c r="D616" s="198" t="s">
        <v>299</v>
      </c>
      <c r="E616" s="198" t="s">
        <v>303</v>
      </c>
      <c r="F616" s="203" t="s">
        <v>402</v>
      </c>
      <c r="G616" s="198" t="s">
        <v>406</v>
      </c>
      <c r="H616" s="198"/>
      <c r="I616" s="199">
        <f>I617</f>
        <v>91.9</v>
      </c>
      <c r="J616" s="199">
        <f>J617</f>
        <v>50</v>
      </c>
      <c r="K616" s="199">
        <f>K617</f>
        <v>50</v>
      </c>
    </row>
    <row r="617" spans="2:11" ht="12.75" customHeight="1">
      <c r="B617" s="200" t="s">
        <v>387</v>
      </c>
      <c r="C617" s="357"/>
      <c r="D617" s="198" t="s">
        <v>299</v>
      </c>
      <c r="E617" s="198" t="s">
        <v>303</v>
      </c>
      <c r="F617" s="203" t="s">
        <v>402</v>
      </c>
      <c r="G617" s="198" t="s">
        <v>406</v>
      </c>
      <c r="H617" s="198">
        <v>2</v>
      </c>
      <c r="I617" s="199">
        <v>91.9</v>
      </c>
      <c r="J617" s="199">
        <v>50</v>
      </c>
      <c r="K617" s="199">
        <v>50</v>
      </c>
    </row>
    <row r="618" spans="2:11" ht="12.75" customHeight="1">
      <c r="B618" s="206" t="s">
        <v>407</v>
      </c>
      <c r="C618" s="357"/>
      <c r="D618" s="198" t="s">
        <v>299</v>
      </c>
      <c r="E618" s="198" t="s">
        <v>303</v>
      </c>
      <c r="F618" s="203" t="s">
        <v>402</v>
      </c>
      <c r="G618" s="198" t="s">
        <v>408</v>
      </c>
      <c r="H618" s="198"/>
      <c r="I618" s="199">
        <f>I619</f>
        <v>5</v>
      </c>
      <c r="J618" s="199"/>
      <c r="K618" s="199"/>
    </row>
    <row r="619" spans="2:11" ht="12.75" customHeight="1">
      <c r="B619" s="206" t="s">
        <v>409</v>
      </c>
      <c r="C619" s="357"/>
      <c r="D619" s="198" t="s">
        <v>299</v>
      </c>
      <c r="E619" s="198" t="s">
        <v>303</v>
      </c>
      <c r="F619" s="203" t="s">
        <v>402</v>
      </c>
      <c r="G619" s="198" t="s">
        <v>410</v>
      </c>
      <c r="H619" s="198"/>
      <c r="I619" s="199">
        <f>I620</f>
        <v>5</v>
      </c>
      <c r="J619" s="199"/>
      <c r="K619" s="199"/>
    </row>
    <row r="620" spans="2:11" ht="12.75" customHeight="1">
      <c r="B620" s="206" t="s">
        <v>387</v>
      </c>
      <c r="C620" s="357"/>
      <c r="D620" s="198" t="s">
        <v>299</v>
      </c>
      <c r="E620" s="198" t="s">
        <v>303</v>
      </c>
      <c r="F620" s="203" t="s">
        <v>402</v>
      </c>
      <c r="G620" s="198" t="s">
        <v>410</v>
      </c>
      <c r="H620" s="198" t="s">
        <v>411</v>
      </c>
      <c r="I620" s="199">
        <v>5</v>
      </c>
      <c r="J620" s="199"/>
      <c r="K620" s="199"/>
    </row>
    <row r="621" spans="2:11" ht="26.25" customHeight="1" hidden="1">
      <c r="B621" s="356" t="s">
        <v>308</v>
      </c>
      <c r="C621" s="357"/>
      <c r="D621" s="197" t="s">
        <v>299</v>
      </c>
      <c r="E621" s="197" t="s">
        <v>309</v>
      </c>
      <c r="F621" s="198"/>
      <c r="G621" s="198"/>
      <c r="H621" s="198"/>
      <c r="I621" s="199">
        <f>I622</f>
        <v>0</v>
      </c>
      <c r="J621" s="199">
        <f>J622</f>
        <v>0</v>
      </c>
      <c r="K621" s="199">
        <f>K622</f>
        <v>0</v>
      </c>
    </row>
    <row r="622" spans="2:11" ht="12.75" customHeight="1" hidden="1">
      <c r="B622" s="200" t="s">
        <v>391</v>
      </c>
      <c r="C622" s="357"/>
      <c r="D622" s="198" t="s">
        <v>299</v>
      </c>
      <c r="E622" s="198" t="s">
        <v>309</v>
      </c>
      <c r="F622" s="201" t="s">
        <v>392</v>
      </c>
      <c r="G622" s="198"/>
      <c r="H622" s="198"/>
      <c r="I622" s="199">
        <f>I623</f>
        <v>0</v>
      </c>
      <c r="J622" s="199">
        <f>J623</f>
        <v>0</v>
      </c>
      <c r="K622" s="199">
        <f>K623</f>
        <v>0</v>
      </c>
    </row>
    <row r="623" spans="2:11" ht="12.75" customHeight="1" hidden="1">
      <c r="B623" s="202" t="s">
        <v>417</v>
      </c>
      <c r="C623" s="357"/>
      <c r="D623" s="198" t="s">
        <v>299</v>
      </c>
      <c r="E623" s="198" t="s">
        <v>309</v>
      </c>
      <c r="F623" s="203" t="s">
        <v>402</v>
      </c>
      <c r="G623" s="198"/>
      <c r="H623" s="198"/>
      <c r="I623" s="199">
        <f>I624+I627</f>
        <v>0</v>
      </c>
      <c r="J623" s="199">
        <f>J624+J627</f>
        <v>0</v>
      </c>
      <c r="K623" s="199">
        <f>K624+K627</f>
        <v>0</v>
      </c>
    </row>
    <row r="624" spans="2:11" ht="40.5" customHeight="1" hidden="1">
      <c r="B624" s="200" t="s">
        <v>395</v>
      </c>
      <c r="C624" s="357"/>
      <c r="D624" s="198" t="s">
        <v>299</v>
      </c>
      <c r="E624" s="198" t="s">
        <v>309</v>
      </c>
      <c r="F624" s="203" t="s">
        <v>402</v>
      </c>
      <c r="G624" s="198" t="s">
        <v>396</v>
      </c>
      <c r="H624" s="198"/>
      <c r="I624" s="199">
        <f>I625</f>
        <v>0</v>
      </c>
      <c r="J624" s="199">
        <f>J625</f>
        <v>0</v>
      </c>
      <c r="K624" s="199">
        <f>K625</f>
        <v>0</v>
      </c>
    </row>
    <row r="625" spans="2:11" ht="14.25" customHeight="1" hidden="1">
      <c r="B625" s="200" t="s">
        <v>397</v>
      </c>
      <c r="C625" s="357"/>
      <c r="D625" s="198" t="s">
        <v>299</v>
      </c>
      <c r="E625" s="198" t="s">
        <v>309</v>
      </c>
      <c r="F625" s="203" t="s">
        <v>402</v>
      </c>
      <c r="G625" s="198" t="s">
        <v>398</v>
      </c>
      <c r="H625" s="198"/>
      <c r="I625" s="199">
        <f>I626</f>
        <v>0</v>
      </c>
      <c r="J625" s="199">
        <f>J626</f>
        <v>0</v>
      </c>
      <c r="K625" s="199">
        <f>K626</f>
        <v>0</v>
      </c>
    </row>
    <row r="626" spans="2:11" ht="12.75" customHeight="1" hidden="1">
      <c r="B626" s="200" t="s">
        <v>387</v>
      </c>
      <c r="C626" s="357"/>
      <c r="D626" s="198" t="s">
        <v>299</v>
      </c>
      <c r="E626" s="198" t="s">
        <v>309</v>
      </c>
      <c r="F626" s="203" t="s">
        <v>402</v>
      </c>
      <c r="G626" s="198" t="s">
        <v>398</v>
      </c>
      <c r="H626" s="198">
        <v>2</v>
      </c>
      <c r="I626" s="199"/>
      <c r="J626" s="199"/>
      <c r="K626" s="199"/>
    </row>
    <row r="627" spans="2:11" ht="12.75" customHeight="1" hidden="1">
      <c r="B627" s="205" t="s">
        <v>403</v>
      </c>
      <c r="C627" s="357"/>
      <c r="D627" s="198" t="s">
        <v>299</v>
      </c>
      <c r="E627" s="198" t="s">
        <v>309</v>
      </c>
      <c r="F627" s="203" t="s">
        <v>402</v>
      </c>
      <c r="G627" s="198" t="s">
        <v>404</v>
      </c>
      <c r="H627" s="198"/>
      <c r="I627" s="199">
        <f>I628</f>
        <v>0</v>
      </c>
      <c r="J627" s="199">
        <f>J628</f>
        <v>0</v>
      </c>
      <c r="K627" s="199">
        <f>K628</f>
        <v>0</v>
      </c>
    </row>
    <row r="628" spans="2:11" ht="12.75" customHeight="1" hidden="1">
      <c r="B628" s="205" t="s">
        <v>405</v>
      </c>
      <c r="C628" s="357"/>
      <c r="D628" s="198" t="s">
        <v>299</v>
      </c>
      <c r="E628" s="198" t="s">
        <v>309</v>
      </c>
      <c r="F628" s="203" t="s">
        <v>402</v>
      </c>
      <c r="G628" s="198" t="s">
        <v>406</v>
      </c>
      <c r="H628" s="198"/>
      <c r="I628" s="199">
        <f>I629</f>
        <v>0</v>
      </c>
      <c r="J628" s="199">
        <f>J629</f>
        <v>0</v>
      </c>
      <c r="K628" s="199">
        <f>K629</f>
        <v>0</v>
      </c>
    </row>
    <row r="629" spans="2:11" ht="12.75" customHeight="1" hidden="1">
      <c r="B629" s="200" t="s">
        <v>387</v>
      </c>
      <c r="C629" s="357"/>
      <c r="D629" s="198" t="s">
        <v>299</v>
      </c>
      <c r="E629" s="198" t="s">
        <v>309</v>
      </c>
      <c r="F629" s="203" t="s">
        <v>402</v>
      </c>
      <c r="G629" s="198" t="s">
        <v>406</v>
      </c>
      <c r="H629" s="198">
        <v>2</v>
      </c>
      <c r="I629" s="199"/>
      <c r="J629" s="199"/>
      <c r="K629" s="199"/>
    </row>
    <row r="630" spans="1:66" s="433" customFormat="1" ht="12.75" customHeight="1">
      <c r="A630" s="430"/>
      <c r="B630" s="345" t="s">
        <v>766</v>
      </c>
      <c r="C630" s="431">
        <v>904</v>
      </c>
      <c r="D630" s="219"/>
      <c r="E630" s="219"/>
      <c r="F630" s="293"/>
      <c r="G630" s="219"/>
      <c r="H630" s="219"/>
      <c r="I630" s="343">
        <f>I631</f>
        <v>1392.7</v>
      </c>
      <c r="J630" s="343">
        <f>J631</f>
        <v>1348.2</v>
      </c>
      <c r="K630" s="343">
        <f>K631</f>
        <v>1448.2</v>
      </c>
      <c r="L630" s="344"/>
      <c r="M630" s="323"/>
      <c r="N630" s="323"/>
      <c r="O630" s="323"/>
      <c r="P630" s="324"/>
      <c r="Q630" s="324"/>
      <c r="R630" s="324"/>
      <c r="S630" s="324"/>
      <c r="T630" s="324"/>
      <c r="U630" s="324"/>
      <c r="V630" s="324"/>
      <c r="W630" s="324"/>
      <c r="X630" s="324"/>
      <c r="Y630" s="324"/>
      <c r="Z630" s="324"/>
      <c r="AA630" s="324"/>
      <c r="AB630" s="324"/>
      <c r="AC630" s="324"/>
      <c r="AD630" s="324"/>
      <c r="AE630" s="324"/>
      <c r="AF630" s="432"/>
      <c r="AG630" s="432"/>
      <c r="AH630" s="432"/>
      <c r="AI630" s="432"/>
      <c r="AJ630" s="432"/>
      <c r="AK630" s="432"/>
      <c r="AL630" s="432"/>
      <c r="AM630" s="432"/>
      <c r="AN630" s="432"/>
      <c r="AO630" s="432"/>
      <c r="AP630" s="432"/>
      <c r="AQ630" s="432"/>
      <c r="AR630" s="432"/>
      <c r="AS630" s="432"/>
      <c r="AT630" s="432"/>
      <c r="AU630" s="432"/>
      <c r="AV630" s="432"/>
      <c r="AW630" s="432"/>
      <c r="AX630" s="432"/>
      <c r="AY630" s="432"/>
      <c r="AZ630" s="432"/>
      <c r="BA630" s="432"/>
      <c r="BB630" s="432"/>
      <c r="BC630" s="432"/>
      <c r="BD630" s="432"/>
      <c r="BE630" s="432"/>
      <c r="BF630" s="432"/>
      <c r="BG630" s="432"/>
      <c r="BH630" s="432"/>
      <c r="BI630" s="432"/>
      <c r="BJ630" s="432"/>
      <c r="BK630" s="432"/>
      <c r="BL630" s="432"/>
      <c r="BM630" s="432"/>
      <c r="BN630" s="432"/>
    </row>
    <row r="631" spans="1:66" s="433" customFormat="1" ht="12.75" customHeight="1">
      <c r="A631" s="430"/>
      <c r="B631" s="345" t="s">
        <v>298</v>
      </c>
      <c r="C631" s="349"/>
      <c r="D631" s="219" t="s">
        <v>299</v>
      </c>
      <c r="E631" s="219"/>
      <c r="F631" s="293"/>
      <c r="G631" s="219"/>
      <c r="H631" s="219"/>
      <c r="I631" s="343">
        <f>I632</f>
        <v>1392.7</v>
      </c>
      <c r="J631" s="343">
        <f>J632</f>
        <v>1348.2</v>
      </c>
      <c r="K631" s="343">
        <f>K632</f>
        <v>1448.2</v>
      </c>
      <c r="L631" s="323"/>
      <c r="M631" s="323"/>
      <c r="N631" s="323"/>
      <c r="O631" s="323"/>
      <c r="P631" s="324"/>
      <c r="Q631" s="324"/>
      <c r="R631" s="324"/>
      <c r="S631" s="324"/>
      <c r="T631" s="324"/>
      <c r="U631" s="324"/>
      <c r="V631" s="324"/>
      <c r="W631" s="324"/>
      <c r="X631" s="324"/>
      <c r="Y631" s="324"/>
      <c r="Z631" s="324"/>
      <c r="AA631" s="324"/>
      <c r="AB631" s="324"/>
      <c r="AC631" s="324"/>
      <c r="AD631" s="324"/>
      <c r="AE631" s="324"/>
      <c r="AF631" s="432"/>
      <c r="AG631" s="432"/>
      <c r="AH631" s="432"/>
      <c r="AI631" s="432"/>
      <c r="AJ631" s="432"/>
      <c r="AK631" s="432"/>
      <c r="AL631" s="432"/>
      <c r="AM631" s="432"/>
      <c r="AN631" s="432"/>
      <c r="AO631" s="432"/>
      <c r="AP631" s="432"/>
      <c r="AQ631" s="432"/>
      <c r="AR631" s="432"/>
      <c r="AS631" s="432"/>
      <c r="AT631" s="432"/>
      <c r="AU631" s="432"/>
      <c r="AV631" s="432"/>
      <c r="AW631" s="432"/>
      <c r="AX631" s="432"/>
      <c r="AY631" s="432"/>
      <c r="AZ631" s="432"/>
      <c r="BA631" s="432"/>
      <c r="BB631" s="432"/>
      <c r="BC631" s="432"/>
      <c r="BD631" s="432"/>
      <c r="BE631" s="432"/>
      <c r="BF631" s="432"/>
      <c r="BG631" s="432"/>
      <c r="BH631" s="432"/>
      <c r="BI631" s="432"/>
      <c r="BJ631" s="432"/>
      <c r="BK631" s="432"/>
      <c r="BL631" s="432"/>
      <c r="BM631" s="432"/>
      <c r="BN631" s="432"/>
    </row>
    <row r="632" spans="2:11" ht="12.75" customHeight="1">
      <c r="B632" s="205" t="s">
        <v>387</v>
      </c>
      <c r="C632" s="357"/>
      <c r="D632" s="198"/>
      <c r="E632" s="198"/>
      <c r="F632" s="203"/>
      <c r="G632" s="198"/>
      <c r="H632" s="198" t="s">
        <v>411</v>
      </c>
      <c r="I632" s="199">
        <f>I639+I642+I645</f>
        <v>1392.7</v>
      </c>
      <c r="J632" s="199">
        <f>J639+J642+J645</f>
        <v>1348.2</v>
      </c>
      <c r="K632" s="199">
        <f>K639+K642+K645</f>
        <v>1448.2</v>
      </c>
    </row>
    <row r="633" spans="2:11" ht="12.75" customHeight="1">
      <c r="B633" s="205" t="s">
        <v>388</v>
      </c>
      <c r="C633" s="357"/>
      <c r="D633" s="198"/>
      <c r="E633" s="198"/>
      <c r="F633" s="203"/>
      <c r="G633" s="198"/>
      <c r="H633" s="198" t="s">
        <v>449</v>
      </c>
      <c r="I633" s="199"/>
      <c r="J633" s="199"/>
      <c r="K633" s="199"/>
    </row>
    <row r="634" spans="2:11" ht="28.5" customHeight="1">
      <c r="B634" s="196" t="s">
        <v>308</v>
      </c>
      <c r="C634" s="357"/>
      <c r="D634" s="197" t="s">
        <v>299</v>
      </c>
      <c r="E634" s="197" t="s">
        <v>309</v>
      </c>
      <c r="F634" s="198"/>
      <c r="G634" s="198"/>
      <c r="H634" s="198"/>
      <c r="I634" s="199">
        <f>I635</f>
        <v>1389.7</v>
      </c>
      <c r="J634" s="199">
        <f>J635</f>
        <v>1348.2</v>
      </c>
      <c r="K634" s="199">
        <f>K635</f>
        <v>1448.2</v>
      </c>
    </row>
    <row r="635" spans="2:11" ht="12.75" customHeight="1">
      <c r="B635" s="200" t="s">
        <v>391</v>
      </c>
      <c r="C635" s="357"/>
      <c r="D635" s="198" t="s">
        <v>299</v>
      </c>
      <c r="E635" s="198" t="s">
        <v>309</v>
      </c>
      <c r="F635" s="201" t="s">
        <v>392</v>
      </c>
      <c r="G635" s="198"/>
      <c r="H635" s="198"/>
      <c r="I635" s="199">
        <f>I636</f>
        <v>1389.7</v>
      </c>
      <c r="J635" s="199">
        <f>J636</f>
        <v>1348.2</v>
      </c>
      <c r="K635" s="199">
        <f>K636</f>
        <v>1448.2</v>
      </c>
    </row>
    <row r="636" spans="2:11" ht="12.75" customHeight="1">
      <c r="B636" s="202" t="s">
        <v>417</v>
      </c>
      <c r="C636" s="357"/>
      <c r="D636" s="198" t="s">
        <v>299</v>
      </c>
      <c r="E636" s="198" t="s">
        <v>309</v>
      </c>
      <c r="F636" s="203" t="s">
        <v>402</v>
      </c>
      <c r="G636" s="198"/>
      <c r="H636" s="198"/>
      <c r="I636" s="199">
        <f>I639+I642</f>
        <v>1389.7</v>
      </c>
      <c r="J636" s="199">
        <f>J639+J642</f>
        <v>1348.2</v>
      </c>
      <c r="K636" s="199">
        <f>K639+K642</f>
        <v>1448.2</v>
      </c>
    </row>
    <row r="637" spans="2:11" ht="41.25" customHeight="1">
      <c r="B637" s="204" t="s">
        <v>395</v>
      </c>
      <c r="C637" s="357"/>
      <c r="D637" s="198" t="s">
        <v>299</v>
      </c>
      <c r="E637" s="198" t="s">
        <v>309</v>
      </c>
      <c r="F637" s="203" t="s">
        <v>402</v>
      </c>
      <c r="G637" s="198" t="s">
        <v>396</v>
      </c>
      <c r="H637" s="198"/>
      <c r="I637" s="199">
        <f>I638</f>
        <v>1319.7</v>
      </c>
      <c r="J637" s="199">
        <f>J638</f>
        <v>1328.2</v>
      </c>
      <c r="K637" s="199">
        <f>K638</f>
        <v>1428.2</v>
      </c>
    </row>
    <row r="638" spans="2:11" ht="12.75" customHeight="1">
      <c r="B638" s="200" t="s">
        <v>397</v>
      </c>
      <c r="C638" s="357"/>
      <c r="D638" s="198" t="s">
        <v>299</v>
      </c>
      <c r="E638" s="198" t="s">
        <v>309</v>
      </c>
      <c r="F638" s="203" t="s">
        <v>402</v>
      </c>
      <c r="G638" s="198" t="s">
        <v>398</v>
      </c>
      <c r="H638" s="198"/>
      <c r="I638" s="199">
        <f>I639</f>
        <v>1319.7</v>
      </c>
      <c r="J638" s="199">
        <f>J639</f>
        <v>1328.2</v>
      </c>
      <c r="K638" s="199">
        <f>K639</f>
        <v>1428.2</v>
      </c>
    </row>
    <row r="639" spans="2:11" ht="12.75" customHeight="1">
      <c r="B639" s="200" t="s">
        <v>387</v>
      </c>
      <c r="C639" s="357"/>
      <c r="D639" s="198" t="s">
        <v>299</v>
      </c>
      <c r="E639" s="198" t="s">
        <v>309</v>
      </c>
      <c r="F639" s="203" t="s">
        <v>402</v>
      </c>
      <c r="G639" s="198" t="s">
        <v>398</v>
      </c>
      <c r="H639" s="198">
        <v>2</v>
      </c>
      <c r="I639" s="199">
        <v>1319.7</v>
      </c>
      <c r="J639" s="199">
        <v>1328.2</v>
      </c>
      <c r="K639" s="199">
        <v>1428.2</v>
      </c>
    </row>
    <row r="640" spans="2:11" ht="12.75" customHeight="1">
      <c r="B640" s="205" t="s">
        <v>403</v>
      </c>
      <c r="C640" s="357"/>
      <c r="D640" s="198" t="s">
        <v>299</v>
      </c>
      <c r="E640" s="198" t="s">
        <v>309</v>
      </c>
      <c r="F640" s="203" t="s">
        <v>402</v>
      </c>
      <c r="G640" s="198" t="s">
        <v>404</v>
      </c>
      <c r="H640" s="198"/>
      <c r="I640" s="199">
        <f>I641</f>
        <v>70</v>
      </c>
      <c r="J640" s="199">
        <f>J641</f>
        <v>20</v>
      </c>
      <c r="K640" s="199">
        <f>K641</f>
        <v>20</v>
      </c>
    </row>
    <row r="641" spans="2:11" ht="12.75" customHeight="1">
      <c r="B641" s="205" t="s">
        <v>405</v>
      </c>
      <c r="C641" s="357"/>
      <c r="D641" s="198" t="s">
        <v>299</v>
      </c>
      <c r="E641" s="198" t="s">
        <v>309</v>
      </c>
      <c r="F641" s="203" t="s">
        <v>402</v>
      </c>
      <c r="G641" s="198" t="s">
        <v>406</v>
      </c>
      <c r="H641" s="198"/>
      <c r="I641" s="199">
        <f>I642</f>
        <v>70</v>
      </c>
      <c r="J641" s="199">
        <f>J642</f>
        <v>20</v>
      </c>
      <c r="K641" s="199">
        <f>K642</f>
        <v>20</v>
      </c>
    </row>
    <row r="642" spans="2:11" ht="12.75" customHeight="1">
      <c r="B642" s="200" t="s">
        <v>387</v>
      </c>
      <c r="C642" s="357"/>
      <c r="D642" s="198" t="s">
        <v>299</v>
      </c>
      <c r="E642" s="198" t="s">
        <v>309</v>
      </c>
      <c r="F642" s="203" t="s">
        <v>402</v>
      </c>
      <c r="G642" s="198" t="s">
        <v>406</v>
      </c>
      <c r="H642" s="198">
        <v>2</v>
      </c>
      <c r="I642" s="199">
        <v>70</v>
      </c>
      <c r="J642" s="199">
        <v>20</v>
      </c>
      <c r="K642" s="199">
        <v>20</v>
      </c>
    </row>
    <row r="643" spans="2:11" ht="12.75" customHeight="1">
      <c r="B643" s="206" t="s">
        <v>407</v>
      </c>
      <c r="C643" s="357"/>
      <c r="D643" s="198" t="s">
        <v>299</v>
      </c>
      <c r="E643" s="198" t="s">
        <v>309</v>
      </c>
      <c r="F643" s="203" t="s">
        <v>402</v>
      </c>
      <c r="G643" s="198" t="s">
        <v>408</v>
      </c>
      <c r="H643" s="198"/>
      <c r="I643" s="199">
        <f>I644</f>
        <v>3</v>
      </c>
      <c r="J643" s="199">
        <f>J644</f>
        <v>0</v>
      </c>
      <c r="K643" s="199">
        <f>K644</f>
        <v>0</v>
      </c>
    </row>
    <row r="644" spans="2:11" ht="12.75" customHeight="1">
      <c r="B644" s="206" t="s">
        <v>409</v>
      </c>
      <c r="C644" s="357"/>
      <c r="D644" s="198" t="s">
        <v>299</v>
      </c>
      <c r="E644" s="198" t="s">
        <v>309</v>
      </c>
      <c r="F644" s="203" t="s">
        <v>402</v>
      </c>
      <c r="G644" s="198" t="s">
        <v>410</v>
      </c>
      <c r="H644" s="198"/>
      <c r="I644" s="199">
        <f>I645</f>
        <v>3</v>
      </c>
      <c r="J644" s="199">
        <f>J645</f>
        <v>0</v>
      </c>
      <c r="K644" s="199">
        <f>K645</f>
        <v>0</v>
      </c>
    </row>
    <row r="645" spans="2:11" ht="12.75" customHeight="1">
      <c r="B645" s="206" t="s">
        <v>387</v>
      </c>
      <c r="C645" s="357"/>
      <c r="D645" s="198" t="s">
        <v>299</v>
      </c>
      <c r="E645" s="198" t="s">
        <v>309</v>
      </c>
      <c r="F645" s="203" t="s">
        <v>402</v>
      </c>
      <c r="G645" s="198" t="s">
        <v>410</v>
      </c>
      <c r="H645" s="198" t="s">
        <v>411</v>
      </c>
      <c r="I645" s="199">
        <v>3</v>
      </c>
      <c r="J645" s="199"/>
      <c r="K645" s="199"/>
    </row>
    <row r="646" spans="2:12" ht="27.75" customHeight="1">
      <c r="B646" s="292" t="s">
        <v>767</v>
      </c>
      <c r="C646" s="431">
        <v>905</v>
      </c>
      <c r="D646" s="219"/>
      <c r="E646" s="219"/>
      <c r="F646" s="378"/>
      <c r="G646" s="219"/>
      <c r="H646" s="219"/>
      <c r="I646" s="343">
        <f>I652+I671+I741+I659</f>
        <v>9606.9</v>
      </c>
      <c r="J646" s="343">
        <f>J652+J671+J741+J659</f>
        <v>2643.6</v>
      </c>
      <c r="K646" s="343">
        <f>K652+K671+K741+K659</f>
        <v>2843.6</v>
      </c>
      <c r="L646" s="344"/>
    </row>
    <row r="647" spans="2:11" ht="15.75" customHeight="1" hidden="1">
      <c r="B647" s="205" t="s">
        <v>386</v>
      </c>
      <c r="C647" s="431"/>
      <c r="D647" s="198"/>
      <c r="E647" s="198"/>
      <c r="F647" s="374"/>
      <c r="G647" s="198"/>
      <c r="H647" s="198" t="s">
        <v>659</v>
      </c>
      <c r="I647" s="199"/>
      <c r="J647" s="199"/>
      <c r="K647" s="199"/>
    </row>
    <row r="648" spans="2:11" ht="14.25" customHeight="1">
      <c r="B648" s="205" t="s">
        <v>387</v>
      </c>
      <c r="C648" s="431"/>
      <c r="D648" s="198"/>
      <c r="E648" s="198"/>
      <c r="F648" s="374"/>
      <c r="G648" s="198"/>
      <c r="H648" s="198" t="s">
        <v>411</v>
      </c>
      <c r="I648" s="199">
        <f>I658+I683+I687+I691+I695+I711+I730+I733+I736+I700+I747+I677+I670+I715+I706+I719+I724</f>
        <v>9276.7</v>
      </c>
      <c r="J648" s="199">
        <f>J658+J683+J687+J691+J695+J711+J730+J733+J736</f>
        <v>2313.4</v>
      </c>
      <c r="K648" s="199">
        <f>K658+K683+K687+K691+K695+K711+K730+K733+K736</f>
        <v>2513.4</v>
      </c>
    </row>
    <row r="649" spans="2:11" ht="14.25" customHeight="1">
      <c r="B649" s="205" t="s">
        <v>388</v>
      </c>
      <c r="C649" s="431"/>
      <c r="D649" s="198"/>
      <c r="E649" s="198"/>
      <c r="F649" s="374"/>
      <c r="G649" s="198"/>
      <c r="H649" s="198" t="s">
        <v>449</v>
      </c>
      <c r="I649" s="199">
        <f>I740+I748+I664</f>
        <v>330.2</v>
      </c>
      <c r="J649" s="199">
        <f>J740+J748+J664</f>
        <v>330.2</v>
      </c>
      <c r="K649" s="199">
        <f>K740+K748+K664</f>
        <v>330.2</v>
      </c>
    </row>
    <row r="650" spans="2:11" ht="14.25" customHeight="1" hidden="1">
      <c r="B650" s="205" t="s">
        <v>389</v>
      </c>
      <c r="C650" s="431"/>
      <c r="D650" s="198"/>
      <c r="E650" s="198"/>
      <c r="F650" s="374"/>
      <c r="G650" s="198"/>
      <c r="H650" s="198" t="s">
        <v>421</v>
      </c>
      <c r="I650" s="199"/>
      <c r="J650" s="199"/>
      <c r="K650" s="199"/>
    </row>
    <row r="651" spans="2:11" ht="14.25" customHeight="1" hidden="1">
      <c r="B651" s="205" t="s">
        <v>390</v>
      </c>
      <c r="C651" s="431"/>
      <c r="D651" s="198"/>
      <c r="E651" s="198"/>
      <c r="F651" s="374"/>
      <c r="G651" s="198"/>
      <c r="H651" s="198" t="s">
        <v>660</v>
      </c>
      <c r="I651" s="199"/>
      <c r="J651" s="199"/>
      <c r="K651" s="199"/>
    </row>
    <row r="652" spans="2:11" ht="14.25" customHeight="1" hidden="1">
      <c r="B652" s="345" t="s">
        <v>298</v>
      </c>
      <c r="C652" s="357"/>
      <c r="D652" s="219" t="s">
        <v>299</v>
      </c>
      <c r="E652" s="219"/>
      <c r="F652" s="378"/>
      <c r="G652" s="219"/>
      <c r="H652" s="219"/>
      <c r="I652" s="343">
        <f aca="true" t="shared" si="9" ref="I652:I657">I653</f>
        <v>0</v>
      </c>
      <c r="J652" s="343">
        <f aca="true" t="shared" si="10" ref="J652:J657">J653</f>
        <v>0</v>
      </c>
      <c r="K652" s="343">
        <f aca="true" t="shared" si="11" ref="K652:K657">K653</f>
        <v>0</v>
      </c>
    </row>
    <row r="653" spans="2:11" ht="12.75" customHeight="1" hidden="1">
      <c r="B653" s="356" t="s">
        <v>312</v>
      </c>
      <c r="C653" s="357"/>
      <c r="D653" s="197" t="s">
        <v>299</v>
      </c>
      <c r="E653" s="197" t="s">
        <v>313</v>
      </c>
      <c r="F653" s="266"/>
      <c r="G653" s="198"/>
      <c r="H653" s="198"/>
      <c r="I653" s="199">
        <f t="shared" si="9"/>
        <v>0</v>
      </c>
      <c r="J653" s="199">
        <f t="shared" si="10"/>
        <v>0</v>
      </c>
      <c r="K653" s="199">
        <f t="shared" si="11"/>
        <v>0</v>
      </c>
    </row>
    <row r="654" spans="2:11" ht="12.75" customHeight="1" hidden="1">
      <c r="B654" s="200" t="s">
        <v>391</v>
      </c>
      <c r="C654" s="357"/>
      <c r="D654" s="198" t="s">
        <v>299</v>
      </c>
      <c r="E654" s="198" t="s">
        <v>313</v>
      </c>
      <c r="F654" s="266" t="s">
        <v>392</v>
      </c>
      <c r="G654" s="198"/>
      <c r="H654" s="198"/>
      <c r="I654" s="199">
        <f t="shared" si="9"/>
        <v>0</v>
      </c>
      <c r="J654" s="199">
        <f t="shared" si="10"/>
        <v>0</v>
      </c>
      <c r="K654" s="199">
        <f t="shared" si="11"/>
        <v>0</v>
      </c>
    </row>
    <row r="655" spans="2:11" ht="27.75" customHeight="1" hidden="1">
      <c r="B655" s="200" t="s">
        <v>458</v>
      </c>
      <c r="C655" s="357"/>
      <c r="D655" s="198" t="s">
        <v>299</v>
      </c>
      <c r="E655" s="198" t="s">
        <v>313</v>
      </c>
      <c r="F655" s="203" t="s">
        <v>459</v>
      </c>
      <c r="G655" s="240"/>
      <c r="H655" s="240"/>
      <c r="I655" s="199">
        <f t="shared" si="9"/>
        <v>0</v>
      </c>
      <c r="J655" s="199">
        <f t="shared" si="10"/>
        <v>0</v>
      </c>
      <c r="K655" s="199">
        <f t="shared" si="11"/>
        <v>0</v>
      </c>
    </row>
    <row r="656" spans="2:11" ht="12.75" customHeight="1" hidden="1">
      <c r="B656" s="205" t="s">
        <v>403</v>
      </c>
      <c r="C656" s="357"/>
      <c r="D656" s="198" t="s">
        <v>299</v>
      </c>
      <c r="E656" s="198" t="s">
        <v>313</v>
      </c>
      <c r="F656" s="203" t="s">
        <v>459</v>
      </c>
      <c r="G656" s="240">
        <v>200</v>
      </c>
      <c r="H656" s="240"/>
      <c r="I656" s="199">
        <f t="shared" si="9"/>
        <v>0</v>
      </c>
      <c r="J656" s="199">
        <f t="shared" si="10"/>
        <v>0</v>
      </c>
      <c r="K656" s="199">
        <f t="shared" si="11"/>
        <v>0</v>
      </c>
    </row>
    <row r="657" spans="2:11" ht="14.25" customHeight="1" hidden="1">
      <c r="B657" s="205" t="s">
        <v>405</v>
      </c>
      <c r="C657" s="357"/>
      <c r="D657" s="198" t="s">
        <v>299</v>
      </c>
      <c r="E657" s="198" t="s">
        <v>313</v>
      </c>
      <c r="F657" s="203" t="s">
        <v>459</v>
      </c>
      <c r="G657" s="240">
        <v>240</v>
      </c>
      <c r="H657" s="240"/>
      <c r="I657" s="199">
        <f t="shared" si="9"/>
        <v>0</v>
      </c>
      <c r="J657" s="199">
        <f t="shared" si="10"/>
        <v>0</v>
      </c>
      <c r="K657" s="199">
        <f t="shared" si="11"/>
        <v>0</v>
      </c>
    </row>
    <row r="658" spans="2:11" ht="12.75" customHeight="1" hidden="1">
      <c r="B658" s="200" t="s">
        <v>387</v>
      </c>
      <c r="C658" s="351"/>
      <c r="D658" s="198" t="s">
        <v>299</v>
      </c>
      <c r="E658" s="198" t="s">
        <v>313</v>
      </c>
      <c r="F658" s="203" t="s">
        <v>459</v>
      </c>
      <c r="G658" s="240">
        <v>240</v>
      </c>
      <c r="H658" s="198" t="s">
        <v>411</v>
      </c>
      <c r="I658" s="199"/>
      <c r="J658" s="199"/>
      <c r="K658" s="199"/>
    </row>
    <row r="659" spans="2:11" ht="12.75" customHeight="1">
      <c r="B659" s="345" t="s">
        <v>318</v>
      </c>
      <c r="C659" s="351"/>
      <c r="D659" s="219" t="s">
        <v>319</v>
      </c>
      <c r="E659" s="198"/>
      <c r="F659" s="203"/>
      <c r="G659" s="240"/>
      <c r="H659" s="198"/>
      <c r="I659" s="343">
        <f>I665+I661</f>
        <v>330.2</v>
      </c>
      <c r="J659" s="343">
        <f>J665+J661</f>
        <v>330.2</v>
      </c>
      <c r="K659" s="343">
        <f>K665+K661</f>
        <v>330.2</v>
      </c>
    </row>
    <row r="660" spans="2:11" ht="14.25">
      <c r="B660" s="434" t="s">
        <v>480</v>
      </c>
      <c r="C660" s="350"/>
      <c r="D660" s="197" t="s">
        <v>319</v>
      </c>
      <c r="E660" s="197" t="s">
        <v>321</v>
      </c>
      <c r="F660" s="237" t="s">
        <v>481</v>
      </c>
      <c r="G660" s="238"/>
      <c r="H660" s="197"/>
      <c r="I660" s="239">
        <f>I661</f>
        <v>330.2</v>
      </c>
      <c r="J660" s="239">
        <f>J661</f>
        <v>330.2</v>
      </c>
      <c r="K660" s="239">
        <f>K661</f>
        <v>330.2</v>
      </c>
    </row>
    <row r="661" spans="2:11" ht="12.75" customHeight="1">
      <c r="B661" s="200" t="s">
        <v>482</v>
      </c>
      <c r="C661" s="351"/>
      <c r="D661" s="198" t="s">
        <v>319</v>
      </c>
      <c r="E661" s="198" t="s">
        <v>321</v>
      </c>
      <c r="F661" s="203" t="s">
        <v>481</v>
      </c>
      <c r="G661" s="240"/>
      <c r="H661" s="198"/>
      <c r="I661" s="199">
        <f>I662</f>
        <v>330.2</v>
      </c>
      <c r="J661" s="199">
        <f>J662</f>
        <v>330.2</v>
      </c>
      <c r="K661" s="199">
        <f>K662</f>
        <v>330.2</v>
      </c>
    </row>
    <row r="662" spans="2:11" ht="12.75" customHeight="1">
      <c r="B662" s="205" t="s">
        <v>403</v>
      </c>
      <c r="C662" s="351"/>
      <c r="D662" s="198" t="s">
        <v>319</v>
      </c>
      <c r="E662" s="198" t="s">
        <v>321</v>
      </c>
      <c r="F662" s="203" t="s">
        <v>481</v>
      </c>
      <c r="G662" s="240">
        <v>200</v>
      </c>
      <c r="H662" s="198"/>
      <c r="I662" s="199">
        <f>I663</f>
        <v>330.2</v>
      </c>
      <c r="J662" s="199">
        <f>J663</f>
        <v>330.2</v>
      </c>
      <c r="K662" s="199">
        <f>K663</f>
        <v>330.2</v>
      </c>
    </row>
    <row r="663" spans="2:11" ht="12.75" customHeight="1">
      <c r="B663" s="205" t="s">
        <v>405</v>
      </c>
      <c r="C663" s="351"/>
      <c r="D663" s="198" t="s">
        <v>319</v>
      </c>
      <c r="E663" s="198" t="s">
        <v>321</v>
      </c>
      <c r="F663" s="203" t="s">
        <v>481</v>
      </c>
      <c r="G663" s="240">
        <v>240</v>
      </c>
      <c r="H663" s="198"/>
      <c r="I663" s="199">
        <f>I664</f>
        <v>330.2</v>
      </c>
      <c r="J663" s="199">
        <f>J664</f>
        <v>330.2</v>
      </c>
      <c r="K663" s="199">
        <f>K664</f>
        <v>330.2</v>
      </c>
    </row>
    <row r="664" spans="2:11" ht="12.75" customHeight="1">
      <c r="B664" s="200" t="s">
        <v>387</v>
      </c>
      <c r="C664" s="351"/>
      <c r="D664" s="198" t="s">
        <v>319</v>
      </c>
      <c r="E664" s="198" t="s">
        <v>321</v>
      </c>
      <c r="F664" s="203" t="s">
        <v>481</v>
      </c>
      <c r="G664" s="240">
        <v>240</v>
      </c>
      <c r="H664" s="198" t="s">
        <v>449</v>
      </c>
      <c r="I664" s="199">
        <v>330.2</v>
      </c>
      <c r="J664" s="199">
        <v>330.2</v>
      </c>
      <c r="K664" s="199">
        <v>330.2</v>
      </c>
    </row>
    <row r="665" spans="2:11" ht="12.75" customHeight="1" hidden="1">
      <c r="B665" s="359" t="s">
        <v>324</v>
      </c>
      <c r="C665" s="351"/>
      <c r="D665" s="197" t="s">
        <v>319</v>
      </c>
      <c r="E665" s="197" t="s">
        <v>325</v>
      </c>
      <c r="F665" s="203"/>
      <c r="G665" s="240"/>
      <c r="H665" s="198"/>
      <c r="I665" s="239">
        <f>I666</f>
        <v>0</v>
      </c>
      <c r="J665" s="239">
        <f>J666</f>
        <v>0</v>
      </c>
      <c r="K665" s="239">
        <f>K666</f>
        <v>0</v>
      </c>
    </row>
    <row r="666" spans="2:11" ht="27.75" customHeight="1" hidden="1">
      <c r="B666" s="360" t="s">
        <v>484</v>
      </c>
      <c r="C666" s="351"/>
      <c r="D666" s="198" t="s">
        <v>319</v>
      </c>
      <c r="E666" s="198" t="s">
        <v>325</v>
      </c>
      <c r="F666" s="435" t="s">
        <v>485</v>
      </c>
      <c r="G666" s="240"/>
      <c r="H666" s="198"/>
      <c r="I666" s="199">
        <f>I667</f>
        <v>0</v>
      </c>
      <c r="J666" s="199">
        <f>J667</f>
        <v>0</v>
      </c>
      <c r="K666" s="199">
        <f>K667</f>
        <v>0</v>
      </c>
    </row>
    <row r="667" spans="2:11" ht="12.75" customHeight="1" hidden="1">
      <c r="B667" s="436" t="s">
        <v>498</v>
      </c>
      <c r="C667" s="351"/>
      <c r="D667" s="198" t="s">
        <v>319</v>
      </c>
      <c r="E667" s="198" t="s">
        <v>325</v>
      </c>
      <c r="F667" s="435" t="s">
        <v>499</v>
      </c>
      <c r="G667" s="240"/>
      <c r="H667" s="198"/>
      <c r="I667" s="199">
        <f>I668</f>
        <v>0</v>
      </c>
      <c r="J667" s="199">
        <f>J668</f>
        <v>0</v>
      </c>
      <c r="K667" s="199">
        <f>K668</f>
        <v>0</v>
      </c>
    </row>
    <row r="668" spans="2:11" ht="12.75" customHeight="1" hidden="1">
      <c r="B668" s="205" t="s">
        <v>403</v>
      </c>
      <c r="C668" s="351"/>
      <c r="D668" s="198" t="s">
        <v>319</v>
      </c>
      <c r="E668" s="198" t="s">
        <v>325</v>
      </c>
      <c r="F668" s="435" t="s">
        <v>499</v>
      </c>
      <c r="G668" s="240">
        <v>200</v>
      </c>
      <c r="H668" s="240"/>
      <c r="I668" s="199">
        <f>I669</f>
        <v>0</v>
      </c>
      <c r="J668" s="199">
        <f>J669</f>
        <v>0</v>
      </c>
      <c r="K668" s="199">
        <f>K669</f>
        <v>0</v>
      </c>
    </row>
    <row r="669" spans="2:11" ht="12.75" customHeight="1" hidden="1">
      <c r="B669" s="205" t="s">
        <v>405</v>
      </c>
      <c r="C669" s="351"/>
      <c r="D669" s="198" t="s">
        <v>319</v>
      </c>
      <c r="E669" s="198" t="s">
        <v>325</v>
      </c>
      <c r="F669" s="435" t="s">
        <v>499</v>
      </c>
      <c r="G669" s="240">
        <v>240</v>
      </c>
      <c r="H669" s="240"/>
      <c r="I669" s="199">
        <f>I670</f>
        <v>0</v>
      </c>
      <c r="J669" s="199">
        <f>J670</f>
        <v>0</v>
      </c>
      <c r="K669" s="199">
        <f>K670</f>
        <v>0</v>
      </c>
    </row>
    <row r="670" spans="2:11" ht="12.75" customHeight="1" hidden="1">
      <c r="B670" s="200" t="s">
        <v>387</v>
      </c>
      <c r="C670" s="351"/>
      <c r="D670" s="198" t="s">
        <v>319</v>
      </c>
      <c r="E670" s="198" t="s">
        <v>325</v>
      </c>
      <c r="F670" s="435" t="s">
        <v>499</v>
      </c>
      <c r="G670" s="240">
        <v>240</v>
      </c>
      <c r="H670" s="198" t="s">
        <v>411</v>
      </c>
      <c r="I670" s="199"/>
      <c r="J670" s="199"/>
      <c r="K670" s="199"/>
    </row>
    <row r="671" spans="2:11" ht="14.25" customHeight="1">
      <c r="B671" s="345" t="s">
        <v>326</v>
      </c>
      <c r="C671" s="349"/>
      <c r="D671" s="219" t="s">
        <v>327</v>
      </c>
      <c r="E671" s="198"/>
      <c r="F671" s="198"/>
      <c r="G671" s="198"/>
      <c r="H671" s="240"/>
      <c r="I671" s="199">
        <f>I678+I701+I725+I672</f>
        <v>9276.699999999999</v>
      </c>
      <c r="J671" s="199">
        <f>J678+J701+J725+J715</f>
        <v>2313.4</v>
      </c>
      <c r="K671" s="199">
        <f>K678+K701+K725</f>
        <v>2513.4</v>
      </c>
    </row>
    <row r="672" spans="2:11" ht="14.25" customHeight="1">
      <c r="B672" s="196" t="s">
        <v>328</v>
      </c>
      <c r="C672" s="349"/>
      <c r="D672" s="197" t="s">
        <v>327</v>
      </c>
      <c r="E672" s="197" t="s">
        <v>329</v>
      </c>
      <c r="F672" s="197"/>
      <c r="G672" s="197"/>
      <c r="H672" s="238"/>
      <c r="I672" s="239">
        <f>I673</f>
        <v>85</v>
      </c>
      <c r="J672" s="239">
        <f>J673</f>
        <v>0</v>
      </c>
      <c r="K672" s="239">
        <f>K673</f>
        <v>0</v>
      </c>
    </row>
    <row r="673" spans="2:11" ht="14.25" customHeight="1">
      <c r="B673" s="204" t="s">
        <v>391</v>
      </c>
      <c r="C673" s="349"/>
      <c r="D673" s="198" t="s">
        <v>327</v>
      </c>
      <c r="E673" s="198" t="s">
        <v>329</v>
      </c>
      <c r="F673" s="266" t="s">
        <v>392</v>
      </c>
      <c r="G673" s="198"/>
      <c r="H673" s="240"/>
      <c r="I673" s="199">
        <f>I674</f>
        <v>85</v>
      </c>
      <c r="J673" s="199">
        <f>J674</f>
        <v>0</v>
      </c>
      <c r="K673" s="199">
        <f>K674</f>
        <v>0</v>
      </c>
    </row>
    <row r="674" spans="2:11" ht="27.75" customHeight="1">
      <c r="B674" s="221" t="s">
        <v>504</v>
      </c>
      <c r="C674" s="349"/>
      <c r="D674" s="198" t="s">
        <v>327</v>
      </c>
      <c r="E674" s="198" t="s">
        <v>329</v>
      </c>
      <c r="F674" s="203" t="s">
        <v>505</v>
      </c>
      <c r="G674" s="198"/>
      <c r="H674" s="240"/>
      <c r="I674" s="199">
        <f>I675</f>
        <v>85</v>
      </c>
      <c r="J674" s="199">
        <f>J675</f>
        <v>0</v>
      </c>
      <c r="K674" s="199">
        <f>K675</f>
        <v>0</v>
      </c>
    </row>
    <row r="675" spans="2:11" ht="14.25" customHeight="1">
      <c r="B675" s="204" t="s">
        <v>403</v>
      </c>
      <c r="C675" s="349"/>
      <c r="D675" s="198" t="s">
        <v>327</v>
      </c>
      <c r="E675" s="198" t="s">
        <v>329</v>
      </c>
      <c r="F675" s="203" t="s">
        <v>505</v>
      </c>
      <c r="G675" s="240">
        <v>200</v>
      </c>
      <c r="H675" s="240"/>
      <c r="I675" s="199">
        <f>I676</f>
        <v>85</v>
      </c>
      <c r="J675" s="199">
        <f>J676</f>
        <v>0</v>
      </c>
      <c r="K675" s="199">
        <f>K676</f>
        <v>0</v>
      </c>
    </row>
    <row r="676" spans="2:11" ht="14.25" customHeight="1">
      <c r="B676" s="204" t="s">
        <v>405</v>
      </c>
      <c r="C676" s="349"/>
      <c r="D676" s="198" t="s">
        <v>327</v>
      </c>
      <c r="E676" s="198" t="s">
        <v>329</v>
      </c>
      <c r="F676" s="203" t="s">
        <v>505</v>
      </c>
      <c r="G676" s="240">
        <v>240</v>
      </c>
      <c r="H676" s="240"/>
      <c r="I676" s="199">
        <f>I677</f>
        <v>85</v>
      </c>
      <c r="J676" s="199">
        <f>J677</f>
        <v>0</v>
      </c>
      <c r="K676" s="199">
        <f>K677</f>
        <v>0</v>
      </c>
    </row>
    <row r="677" spans="2:11" ht="14.25" customHeight="1">
      <c r="B677" s="204" t="s">
        <v>387</v>
      </c>
      <c r="C677" s="349"/>
      <c r="D677" s="198" t="s">
        <v>327</v>
      </c>
      <c r="E677" s="198" t="s">
        <v>329</v>
      </c>
      <c r="F677" s="203" t="s">
        <v>505</v>
      </c>
      <c r="G677" s="240">
        <v>240</v>
      </c>
      <c r="H677" s="240">
        <v>2</v>
      </c>
      <c r="I677" s="199">
        <v>85</v>
      </c>
      <c r="J677" s="199"/>
      <c r="K677" s="199"/>
    </row>
    <row r="678" spans="2:11" ht="14.25" customHeight="1">
      <c r="B678" s="363" t="s">
        <v>330</v>
      </c>
      <c r="C678" s="358"/>
      <c r="D678" s="197" t="s">
        <v>327</v>
      </c>
      <c r="E678" s="197" t="s">
        <v>331</v>
      </c>
      <c r="F678" s="198"/>
      <c r="G678" s="198"/>
      <c r="H678" s="198"/>
      <c r="I678" s="199">
        <f>I679+I696</f>
        <v>200</v>
      </c>
      <c r="J678" s="199">
        <f>J679</f>
        <v>0</v>
      </c>
      <c r="K678" s="199">
        <f>K679</f>
        <v>0</v>
      </c>
    </row>
    <row r="679" spans="2:11" ht="26.25" customHeight="1">
      <c r="B679" s="340" t="s">
        <v>523</v>
      </c>
      <c r="C679" s="351"/>
      <c r="D679" s="198" t="s">
        <v>327</v>
      </c>
      <c r="E679" s="198" t="s">
        <v>331</v>
      </c>
      <c r="F679" s="203" t="s">
        <v>524</v>
      </c>
      <c r="G679" s="198"/>
      <c r="H679" s="198"/>
      <c r="I679" s="199">
        <f>I680+I684+I688+I692</f>
        <v>200</v>
      </c>
      <c r="J679" s="199">
        <f>J680+J684+J688+J692</f>
        <v>0</v>
      </c>
      <c r="K679" s="199">
        <f>K680+K684+K688+K692</f>
        <v>0</v>
      </c>
    </row>
    <row r="680" spans="2:11" ht="14.25" customHeight="1">
      <c r="B680" s="377" t="s">
        <v>525</v>
      </c>
      <c r="C680" s="351"/>
      <c r="D680" s="198" t="s">
        <v>327</v>
      </c>
      <c r="E680" s="198" t="s">
        <v>331</v>
      </c>
      <c r="F680" s="203" t="s">
        <v>526</v>
      </c>
      <c r="G680" s="198"/>
      <c r="H680" s="198"/>
      <c r="I680" s="199">
        <f>I681</f>
        <v>200</v>
      </c>
      <c r="J680" s="199">
        <f>J681</f>
        <v>0</v>
      </c>
      <c r="K680" s="199">
        <f>K681</f>
        <v>0</v>
      </c>
    </row>
    <row r="681" spans="2:11" ht="14.25" customHeight="1">
      <c r="B681" s="205" t="s">
        <v>403</v>
      </c>
      <c r="C681" s="351"/>
      <c r="D681" s="198" t="s">
        <v>327</v>
      </c>
      <c r="E681" s="198" t="s">
        <v>331</v>
      </c>
      <c r="F681" s="203" t="s">
        <v>526</v>
      </c>
      <c r="G681" s="198" t="s">
        <v>404</v>
      </c>
      <c r="H681" s="395"/>
      <c r="I681" s="199">
        <f>I682</f>
        <v>200</v>
      </c>
      <c r="J681" s="199">
        <f>J682</f>
        <v>0</v>
      </c>
      <c r="K681" s="199">
        <f>K682</f>
        <v>0</v>
      </c>
    </row>
    <row r="682" spans="2:11" ht="12.75" customHeight="1">
      <c r="B682" s="205" t="s">
        <v>405</v>
      </c>
      <c r="C682" s="351"/>
      <c r="D682" s="198" t="s">
        <v>327</v>
      </c>
      <c r="E682" s="198" t="s">
        <v>331</v>
      </c>
      <c r="F682" s="203" t="s">
        <v>526</v>
      </c>
      <c r="G682" s="198" t="s">
        <v>406</v>
      </c>
      <c r="H682" s="198"/>
      <c r="I682" s="199">
        <f>I683</f>
        <v>200</v>
      </c>
      <c r="J682" s="199">
        <f>J683</f>
        <v>0</v>
      </c>
      <c r="K682" s="199">
        <f>K683</f>
        <v>0</v>
      </c>
    </row>
    <row r="683" spans="2:11" ht="12.75" customHeight="1">
      <c r="B683" s="200" t="s">
        <v>387</v>
      </c>
      <c r="C683" s="351"/>
      <c r="D683" s="198" t="s">
        <v>327</v>
      </c>
      <c r="E683" s="198" t="s">
        <v>331</v>
      </c>
      <c r="F683" s="203" t="s">
        <v>526</v>
      </c>
      <c r="G683" s="198" t="s">
        <v>406</v>
      </c>
      <c r="H683" s="198">
        <v>2</v>
      </c>
      <c r="I683" s="199">
        <v>200</v>
      </c>
      <c r="J683" s="199"/>
      <c r="K683" s="199"/>
    </row>
    <row r="684" spans="2:11" ht="14.25" customHeight="1" hidden="1">
      <c r="B684" s="377" t="s">
        <v>527</v>
      </c>
      <c r="C684" s="348"/>
      <c r="D684" s="198" t="s">
        <v>327</v>
      </c>
      <c r="E684" s="198" t="s">
        <v>331</v>
      </c>
      <c r="F684" s="203" t="s">
        <v>528</v>
      </c>
      <c r="G684" s="198"/>
      <c r="H684" s="198"/>
      <c r="I684" s="199">
        <f>I685</f>
        <v>0</v>
      </c>
      <c r="J684" s="199">
        <f>J685</f>
        <v>0</v>
      </c>
      <c r="K684" s="199">
        <f>K685</f>
        <v>0</v>
      </c>
    </row>
    <row r="685" spans="2:11" ht="14.25" customHeight="1" hidden="1">
      <c r="B685" s="205" t="s">
        <v>403</v>
      </c>
      <c r="C685" s="348"/>
      <c r="D685" s="198" t="s">
        <v>327</v>
      </c>
      <c r="E685" s="198" t="s">
        <v>331</v>
      </c>
      <c r="F685" s="203" t="s">
        <v>528</v>
      </c>
      <c r="G685" s="198" t="s">
        <v>404</v>
      </c>
      <c r="H685" s="198"/>
      <c r="I685" s="199">
        <f>I686</f>
        <v>0</v>
      </c>
      <c r="J685" s="199">
        <f>J686</f>
        <v>0</v>
      </c>
      <c r="K685" s="199">
        <f>K686</f>
        <v>0</v>
      </c>
    </row>
    <row r="686" spans="2:11" ht="14.25" customHeight="1" hidden="1">
      <c r="B686" s="205" t="s">
        <v>405</v>
      </c>
      <c r="C686" s="351"/>
      <c r="D686" s="198" t="s">
        <v>327</v>
      </c>
      <c r="E686" s="198" t="s">
        <v>331</v>
      </c>
      <c r="F686" s="203" t="s">
        <v>528</v>
      </c>
      <c r="G686" s="198" t="s">
        <v>406</v>
      </c>
      <c r="H686" s="198"/>
      <c r="I686" s="199">
        <f>I687</f>
        <v>0</v>
      </c>
      <c r="J686" s="199">
        <f>J687</f>
        <v>0</v>
      </c>
      <c r="K686" s="199">
        <f>K687</f>
        <v>0</v>
      </c>
    </row>
    <row r="687" spans="2:11" ht="12.75" customHeight="1" hidden="1">
      <c r="B687" s="200" t="s">
        <v>387</v>
      </c>
      <c r="C687" s="348"/>
      <c r="D687" s="198" t="s">
        <v>327</v>
      </c>
      <c r="E687" s="198" t="s">
        <v>331</v>
      </c>
      <c r="F687" s="203" t="s">
        <v>528</v>
      </c>
      <c r="G687" s="198" t="s">
        <v>406</v>
      </c>
      <c r="H687" s="198" t="s">
        <v>411</v>
      </c>
      <c r="I687" s="199"/>
      <c r="J687" s="199"/>
      <c r="K687" s="199"/>
    </row>
    <row r="688" spans="2:11" ht="12.75" customHeight="1" hidden="1">
      <c r="B688" s="377" t="s">
        <v>529</v>
      </c>
      <c r="C688" s="348"/>
      <c r="D688" s="198" t="s">
        <v>327</v>
      </c>
      <c r="E688" s="198" t="s">
        <v>331</v>
      </c>
      <c r="F688" s="203" t="s">
        <v>530</v>
      </c>
      <c r="G688" s="198"/>
      <c r="H688" s="198"/>
      <c r="I688" s="199">
        <f>I689</f>
        <v>0</v>
      </c>
      <c r="J688" s="199">
        <f>J689</f>
        <v>0</v>
      </c>
      <c r="K688" s="199">
        <f>K689</f>
        <v>0</v>
      </c>
    </row>
    <row r="689" spans="2:11" ht="12.75" customHeight="1" hidden="1">
      <c r="B689" s="205" t="s">
        <v>403</v>
      </c>
      <c r="C689" s="348"/>
      <c r="D689" s="198" t="s">
        <v>327</v>
      </c>
      <c r="E689" s="198" t="s">
        <v>331</v>
      </c>
      <c r="F689" s="203" t="s">
        <v>530</v>
      </c>
      <c r="G689" s="198" t="s">
        <v>404</v>
      </c>
      <c r="H689" s="198"/>
      <c r="I689" s="199">
        <f>I690</f>
        <v>0</v>
      </c>
      <c r="J689" s="199">
        <f>J690</f>
        <v>0</v>
      </c>
      <c r="K689" s="199">
        <f>K690</f>
        <v>0</v>
      </c>
    </row>
    <row r="690" spans="2:11" ht="14.25" customHeight="1" hidden="1">
      <c r="B690" s="205" t="s">
        <v>405</v>
      </c>
      <c r="C690" s="348"/>
      <c r="D690" s="198" t="s">
        <v>327</v>
      </c>
      <c r="E690" s="198" t="s">
        <v>331</v>
      </c>
      <c r="F690" s="203" t="s">
        <v>530</v>
      </c>
      <c r="G690" s="198" t="s">
        <v>406</v>
      </c>
      <c r="H690" s="198"/>
      <c r="I690" s="199">
        <f>I691</f>
        <v>0</v>
      </c>
      <c r="J690" s="199">
        <f>J691</f>
        <v>0</v>
      </c>
      <c r="K690" s="199">
        <f>K691</f>
        <v>0</v>
      </c>
    </row>
    <row r="691" spans="2:11" ht="14.25" customHeight="1" hidden="1">
      <c r="B691" s="200" t="s">
        <v>387</v>
      </c>
      <c r="C691" s="348"/>
      <c r="D691" s="198" t="s">
        <v>327</v>
      </c>
      <c r="E691" s="198" t="s">
        <v>331</v>
      </c>
      <c r="F691" s="203" t="s">
        <v>530</v>
      </c>
      <c r="G691" s="198" t="s">
        <v>406</v>
      </c>
      <c r="H691" s="198" t="s">
        <v>411</v>
      </c>
      <c r="I691" s="199"/>
      <c r="J691" s="199"/>
      <c r="K691" s="199"/>
    </row>
    <row r="692" spans="2:11" ht="12.75" customHeight="1" hidden="1">
      <c r="B692" s="377" t="s">
        <v>531</v>
      </c>
      <c r="C692" s="351"/>
      <c r="D692" s="198" t="s">
        <v>327</v>
      </c>
      <c r="E692" s="198" t="s">
        <v>331</v>
      </c>
      <c r="F692" s="203" t="s">
        <v>532</v>
      </c>
      <c r="G692" s="198"/>
      <c r="H692" s="198"/>
      <c r="I692" s="199">
        <f>I693</f>
        <v>0</v>
      </c>
      <c r="J692" s="199">
        <f>J693</f>
        <v>0</v>
      </c>
      <c r="K692" s="199">
        <f>K693</f>
        <v>0</v>
      </c>
    </row>
    <row r="693" spans="2:11" ht="12.75" customHeight="1" hidden="1">
      <c r="B693" s="205" t="s">
        <v>403</v>
      </c>
      <c r="C693" s="351"/>
      <c r="D693" s="198" t="s">
        <v>327</v>
      </c>
      <c r="E693" s="198" t="s">
        <v>331</v>
      </c>
      <c r="F693" s="203" t="s">
        <v>532</v>
      </c>
      <c r="G693" s="198" t="s">
        <v>404</v>
      </c>
      <c r="H693" s="198"/>
      <c r="I693" s="199">
        <f>I694</f>
        <v>0</v>
      </c>
      <c r="J693" s="199">
        <f>J694</f>
        <v>0</v>
      </c>
      <c r="K693" s="199">
        <f>K694</f>
        <v>0</v>
      </c>
    </row>
    <row r="694" spans="2:11" ht="12.75" customHeight="1" hidden="1">
      <c r="B694" s="205" t="s">
        <v>405</v>
      </c>
      <c r="C694" s="351"/>
      <c r="D694" s="198" t="s">
        <v>327</v>
      </c>
      <c r="E694" s="198" t="s">
        <v>331</v>
      </c>
      <c r="F694" s="203" t="s">
        <v>532</v>
      </c>
      <c r="G694" s="198" t="s">
        <v>406</v>
      </c>
      <c r="H694" s="198"/>
      <c r="I694" s="199">
        <f>I695</f>
        <v>0</v>
      </c>
      <c r="J694" s="199">
        <f>J695</f>
        <v>0</v>
      </c>
      <c r="K694" s="199">
        <f>K695</f>
        <v>0</v>
      </c>
    </row>
    <row r="695" spans="2:11" ht="12.75" customHeight="1" hidden="1">
      <c r="B695" s="200" t="s">
        <v>387</v>
      </c>
      <c r="C695" s="358"/>
      <c r="D695" s="198" t="s">
        <v>327</v>
      </c>
      <c r="E695" s="198" t="s">
        <v>331</v>
      </c>
      <c r="F695" s="203" t="s">
        <v>532</v>
      </c>
      <c r="G695" s="198" t="s">
        <v>406</v>
      </c>
      <c r="H695" s="198" t="s">
        <v>411</v>
      </c>
      <c r="I695" s="199"/>
      <c r="J695" s="199"/>
      <c r="K695" s="199"/>
    </row>
    <row r="696" spans="2:11" ht="12.75" customHeight="1" hidden="1">
      <c r="B696" s="379" t="s">
        <v>391</v>
      </c>
      <c r="C696" s="351"/>
      <c r="D696" s="198" t="s">
        <v>327</v>
      </c>
      <c r="E696" s="198" t="s">
        <v>331</v>
      </c>
      <c r="F696" s="266" t="s">
        <v>392</v>
      </c>
      <c r="G696" s="198"/>
      <c r="H696" s="198"/>
      <c r="I696" s="199">
        <f>I697</f>
        <v>0</v>
      </c>
      <c r="J696" s="199">
        <f>J697</f>
        <v>0</v>
      </c>
      <c r="K696" s="199">
        <f>K697</f>
        <v>0</v>
      </c>
    </row>
    <row r="697" spans="2:11" ht="27.75" customHeight="1" hidden="1">
      <c r="B697" s="379" t="s">
        <v>458</v>
      </c>
      <c r="C697" s="351"/>
      <c r="D697" s="198" t="s">
        <v>327</v>
      </c>
      <c r="E697" s="198" t="s">
        <v>331</v>
      </c>
      <c r="F697" s="266" t="s">
        <v>459</v>
      </c>
      <c r="G697" s="198"/>
      <c r="H697" s="198"/>
      <c r="I697" s="199">
        <f>I698</f>
        <v>0</v>
      </c>
      <c r="J697" s="199">
        <f>J698</f>
        <v>0</v>
      </c>
      <c r="K697" s="199">
        <f>K698</f>
        <v>0</v>
      </c>
    </row>
    <row r="698" spans="2:11" ht="12.75" customHeight="1" hidden="1">
      <c r="B698" s="205" t="s">
        <v>403</v>
      </c>
      <c r="C698" s="351"/>
      <c r="D698" s="198" t="s">
        <v>327</v>
      </c>
      <c r="E698" s="198" t="s">
        <v>331</v>
      </c>
      <c r="F698" s="266" t="s">
        <v>459</v>
      </c>
      <c r="G698" s="198" t="s">
        <v>404</v>
      </c>
      <c r="H698" s="198"/>
      <c r="I698" s="199">
        <f>I699</f>
        <v>0</v>
      </c>
      <c r="J698" s="199">
        <f>J699</f>
        <v>0</v>
      </c>
      <c r="K698" s="199">
        <f>K699</f>
        <v>0</v>
      </c>
    </row>
    <row r="699" spans="2:11" ht="12.75" customHeight="1" hidden="1">
      <c r="B699" s="205" t="s">
        <v>405</v>
      </c>
      <c r="C699" s="351"/>
      <c r="D699" s="198" t="s">
        <v>327</v>
      </c>
      <c r="E699" s="198" t="s">
        <v>331</v>
      </c>
      <c r="F699" s="266" t="s">
        <v>459</v>
      </c>
      <c r="G699" s="198" t="s">
        <v>406</v>
      </c>
      <c r="H699" s="198"/>
      <c r="I699" s="199">
        <f>I700</f>
        <v>0</v>
      </c>
      <c r="J699" s="199">
        <f>J700</f>
        <v>0</v>
      </c>
      <c r="K699" s="199">
        <f>K700</f>
        <v>0</v>
      </c>
    </row>
    <row r="700" spans="2:11" ht="12.75" customHeight="1" hidden="1">
      <c r="B700" s="200" t="s">
        <v>387</v>
      </c>
      <c r="C700" s="351"/>
      <c r="D700" s="198" t="s">
        <v>327</v>
      </c>
      <c r="E700" s="198" t="s">
        <v>331</v>
      </c>
      <c r="F700" s="266" t="s">
        <v>459</v>
      </c>
      <c r="G700" s="198" t="s">
        <v>406</v>
      </c>
      <c r="H700" s="198" t="s">
        <v>411</v>
      </c>
      <c r="I700" s="199"/>
      <c r="J700" s="199"/>
      <c r="K700" s="199"/>
    </row>
    <row r="701" spans="2:11" ht="14.25" customHeight="1">
      <c r="B701" s="400" t="s">
        <v>332</v>
      </c>
      <c r="C701" s="351"/>
      <c r="D701" s="197" t="s">
        <v>327</v>
      </c>
      <c r="E701" s="197" t="s">
        <v>333</v>
      </c>
      <c r="F701" s="266"/>
      <c r="G701" s="198"/>
      <c r="H701" s="198"/>
      <c r="I701" s="437">
        <f>I716+I712+I708+I702+I720</f>
        <v>6494.9</v>
      </c>
      <c r="J701" s="437">
        <f>J707+J702</f>
        <v>0</v>
      </c>
      <c r="K701" s="437">
        <f>K707+K702</f>
        <v>0</v>
      </c>
    </row>
    <row r="702" spans="2:11" ht="29.25" customHeight="1" hidden="1">
      <c r="B702" s="438" t="s">
        <v>566</v>
      </c>
      <c r="C702" s="439"/>
      <c r="D702" s="198" t="s">
        <v>327</v>
      </c>
      <c r="E702" s="198" t="s">
        <v>333</v>
      </c>
      <c r="F702" s="266" t="s">
        <v>543</v>
      </c>
      <c r="G702" s="198"/>
      <c r="H702" s="198"/>
      <c r="I702" s="199">
        <f>I703</f>
        <v>0</v>
      </c>
      <c r="J702" s="199">
        <f>J703</f>
        <v>0</v>
      </c>
      <c r="K702" s="199">
        <f>K703</f>
        <v>0</v>
      </c>
    </row>
    <row r="703" spans="2:11" ht="28.5" hidden="1">
      <c r="B703" s="440" t="s">
        <v>559</v>
      </c>
      <c r="C703" s="439"/>
      <c r="D703" s="198" t="s">
        <v>327</v>
      </c>
      <c r="E703" s="198" t="s">
        <v>333</v>
      </c>
      <c r="F703" s="266" t="s">
        <v>558</v>
      </c>
      <c r="G703" s="198"/>
      <c r="H703" s="198"/>
      <c r="I703" s="199">
        <f>I704</f>
        <v>0</v>
      </c>
      <c r="J703" s="199">
        <f>J704</f>
        <v>0</v>
      </c>
      <c r="K703" s="199">
        <f>K704</f>
        <v>0</v>
      </c>
    </row>
    <row r="704" spans="2:11" ht="14.25" hidden="1">
      <c r="B704" s="440" t="s">
        <v>403</v>
      </c>
      <c r="C704" s="439"/>
      <c r="D704" s="198" t="s">
        <v>327</v>
      </c>
      <c r="E704" s="198" t="s">
        <v>333</v>
      </c>
      <c r="F704" s="266" t="s">
        <v>558</v>
      </c>
      <c r="G704" s="198" t="s">
        <v>404</v>
      </c>
      <c r="H704" s="198"/>
      <c r="I704" s="199">
        <f>I705</f>
        <v>0</v>
      </c>
      <c r="J704" s="199">
        <f>J705</f>
        <v>0</v>
      </c>
      <c r="K704" s="199">
        <f>K705</f>
        <v>0</v>
      </c>
    </row>
    <row r="705" spans="2:11" ht="14.25" hidden="1">
      <c r="B705" s="440" t="s">
        <v>405</v>
      </c>
      <c r="C705" s="439"/>
      <c r="D705" s="198" t="s">
        <v>327</v>
      </c>
      <c r="E705" s="198" t="s">
        <v>333</v>
      </c>
      <c r="F705" s="266" t="s">
        <v>558</v>
      </c>
      <c r="G705" s="198" t="s">
        <v>406</v>
      </c>
      <c r="H705" s="198"/>
      <c r="I705" s="199">
        <f>I706</f>
        <v>0</v>
      </c>
      <c r="J705" s="199">
        <f>J706</f>
        <v>0</v>
      </c>
      <c r="K705" s="199">
        <f>K706</f>
        <v>0</v>
      </c>
    </row>
    <row r="706" spans="2:11" ht="14.25" hidden="1">
      <c r="B706" s="204" t="s">
        <v>387</v>
      </c>
      <c r="C706" s="439"/>
      <c r="D706" s="198" t="s">
        <v>327</v>
      </c>
      <c r="E706" s="198" t="s">
        <v>333</v>
      </c>
      <c r="F706" s="266" t="s">
        <v>558</v>
      </c>
      <c r="G706" s="198" t="s">
        <v>406</v>
      </c>
      <c r="H706" s="198" t="s">
        <v>411</v>
      </c>
      <c r="I706" s="199"/>
      <c r="J706" s="199">
        <v>0</v>
      </c>
      <c r="K706" s="199">
        <v>0</v>
      </c>
    </row>
    <row r="707" spans="2:11" ht="12.75" customHeight="1">
      <c r="B707" s="379" t="s">
        <v>391</v>
      </c>
      <c r="C707" s="351"/>
      <c r="D707" s="198" t="s">
        <v>327</v>
      </c>
      <c r="E707" s="198" t="s">
        <v>333</v>
      </c>
      <c r="F707" s="266" t="s">
        <v>392</v>
      </c>
      <c r="G707" s="198"/>
      <c r="H707" s="198"/>
      <c r="I707" s="199">
        <f>I708+I712</f>
        <v>5000.2</v>
      </c>
      <c r="J707" s="199">
        <f>J708</f>
        <v>0</v>
      </c>
      <c r="K707" s="199">
        <f>K708</f>
        <v>0</v>
      </c>
    </row>
    <row r="708" spans="2:11" ht="27.75" customHeight="1" hidden="1">
      <c r="B708" s="379" t="s">
        <v>458</v>
      </c>
      <c r="C708" s="351"/>
      <c r="D708" s="198" t="s">
        <v>327</v>
      </c>
      <c r="E708" s="198" t="s">
        <v>333</v>
      </c>
      <c r="F708" s="266" t="s">
        <v>459</v>
      </c>
      <c r="G708" s="198"/>
      <c r="H708" s="198"/>
      <c r="I708" s="199">
        <f>I709</f>
        <v>0</v>
      </c>
      <c r="J708" s="199">
        <f>J709</f>
        <v>0</v>
      </c>
      <c r="K708" s="199">
        <f>K709</f>
        <v>0</v>
      </c>
    </row>
    <row r="709" spans="2:11" ht="15.75" customHeight="1" hidden="1">
      <c r="B709" s="205" t="s">
        <v>403</v>
      </c>
      <c r="C709" s="351"/>
      <c r="D709" s="198" t="s">
        <v>327</v>
      </c>
      <c r="E709" s="198" t="s">
        <v>333</v>
      </c>
      <c r="F709" s="266" t="s">
        <v>459</v>
      </c>
      <c r="G709" s="198" t="s">
        <v>404</v>
      </c>
      <c r="H709" s="198"/>
      <c r="I709" s="199">
        <f>I710</f>
        <v>0</v>
      </c>
      <c r="J709" s="199">
        <f>J710</f>
        <v>0</v>
      </c>
      <c r="K709" s="199">
        <f>K710</f>
        <v>0</v>
      </c>
    </row>
    <row r="710" spans="2:11" ht="14.25" customHeight="1" hidden="1">
      <c r="B710" s="205" t="s">
        <v>405</v>
      </c>
      <c r="C710" s="351"/>
      <c r="D710" s="198" t="s">
        <v>327</v>
      </c>
      <c r="E710" s="198" t="s">
        <v>333</v>
      </c>
      <c r="F710" s="266" t="s">
        <v>459</v>
      </c>
      <c r="G710" s="198" t="s">
        <v>406</v>
      </c>
      <c r="H710" s="198"/>
      <c r="I710" s="199">
        <f>I711</f>
        <v>0</v>
      </c>
      <c r="J710" s="199">
        <f>J711</f>
        <v>0</v>
      </c>
      <c r="K710" s="199">
        <f>K711</f>
        <v>0</v>
      </c>
    </row>
    <row r="711" spans="2:11" ht="12.75" customHeight="1" hidden="1">
      <c r="B711" s="200" t="s">
        <v>387</v>
      </c>
      <c r="C711" s="351"/>
      <c r="D711" s="198" t="s">
        <v>327</v>
      </c>
      <c r="E711" s="198" t="s">
        <v>333</v>
      </c>
      <c r="F711" s="266" t="s">
        <v>459</v>
      </c>
      <c r="G711" s="198" t="s">
        <v>406</v>
      </c>
      <c r="H711" s="198" t="s">
        <v>411</v>
      </c>
      <c r="I711" s="199"/>
      <c r="J711" s="199"/>
      <c r="K711" s="199"/>
    </row>
    <row r="712" spans="2:11" ht="12.75" customHeight="1">
      <c r="B712" s="379" t="s">
        <v>332</v>
      </c>
      <c r="C712" s="351"/>
      <c r="D712" s="198" t="s">
        <v>327</v>
      </c>
      <c r="E712" s="198" t="s">
        <v>333</v>
      </c>
      <c r="F712" s="266" t="s">
        <v>561</v>
      </c>
      <c r="G712" s="198"/>
      <c r="H712" s="198"/>
      <c r="I712" s="199">
        <f>I713</f>
        <v>5000.2</v>
      </c>
      <c r="J712" s="199">
        <f>J713</f>
        <v>0</v>
      </c>
      <c r="K712" s="199">
        <f>K713</f>
        <v>0</v>
      </c>
    </row>
    <row r="713" spans="2:11" ht="12.75" customHeight="1">
      <c r="B713" s="205" t="s">
        <v>403</v>
      </c>
      <c r="C713" s="351"/>
      <c r="D713" s="198" t="s">
        <v>327</v>
      </c>
      <c r="E713" s="198" t="s">
        <v>333</v>
      </c>
      <c r="F713" s="266" t="s">
        <v>561</v>
      </c>
      <c r="G713" s="198" t="s">
        <v>404</v>
      </c>
      <c r="H713" s="198"/>
      <c r="I713" s="199">
        <f>I714</f>
        <v>5000.2</v>
      </c>
      <c r="J713" s="199">
        <f>J714</f>
        <v>0</v>
      </c>
      <c r="K713" s="199">
        <f>K714</f>
        <v>0</v>
      </c>
    </row>
    <row r="714" spans="2:11" ht="12.75" customHeight="1">
      <c r="B714" s="205" t="s">
        <v>405</v>
      </c>
      <c r="C714" s="351"/>
      <c r="D714" s="198" t="s">
        <v>327</v>
      </c>
      <c r="E714" s="198" t="s">
        <v>333</v>
      </c>
      <c r="F714" s="266" t="s">
        <v>561</v>
      </c>
      <c r="G714" s="198" t="s">
        <v>406</v>
      </c>
      <c r="H714" s="198"/>
      <c r="I714" s="199">
        <f>I715</f>
        <v>5000.2</v>
      </c>
      <c r="J714" s="199">
        <f>J715</f>
        <v>0</v>
      </c>
      <c r="K714" s="199">
        <f>K715</f>
        <v>0</v>
      </c>
    </row>
    <row r="715" spans="2:11" ht="12.75" customHeight="1">
      <c r="B715" s="200" t="s">
        <v>387</v>
      </c>
      <c r="C715" s="351"/>
      <c r="D715" s="198" t="s">
        <v>327</v>
      </c>
      <c r="E715" s="198" t="s">
        <v>333</v>
      </c>
      <c r="F715" s="266" t="s">
        <v>561</v>
      </c>
      <c r="G715" s="198" t="s">
        <v>406</v>
      </c>
      <c r="H715" s="198" t="s">
        <v>411</v>
      </c>
      <c r="I715" s="199">
        <v>5000.2</v>
      </c>
      <c r="J715" s="199"/>
      <c r="K715" s="199"/>
    </row>
    <row r="716" spans="2:11" ht="14.25" hidden="1">
      <c r="B716" s="271" t="s">
        <v>562</v>
      </c>
      <c r="C716" s="351"/>
      <c r="D716" s="198" t="s">
        <v>327</v>
      </c>
      <c r="E716" s="198" t="s">
        <v>333</v>
      </c>
      <c r="F716" s="203" t="s">
        <v>563</v>
      </c>
      <c r="G716" s="198"/>
      <c r="H716" s="198"/>
      <c r="I716" s="199">
        <f>I717</f>
        <v>0</v>
      </c>
      <c r="J716" s="199">
        <f>J717</f>
        <v>0</v>
      </c>
      <c r="K716" s="199">
        <f>K717</f>
        <v>0</v>
      </c>
    </row>
    <row r="717" spans="2:11" ht="12.75" customHeight="1" hidden="1">
      <c r="B717" s="205" t="s">
        <v>403</v>
      </c>
      <c r="C717" s="351"/>
      <c r="D717" s="198" t="s">
        <v>327</v>
      </c>
      <c r="E717" s="198" t="s">
        <v>333</v>
      </c>
      <c r="F717" s="203" t="s">
        <v>563</v>
      </c>
      <c r="G717" s="198" t="s">
        <v>404</v>
      </c>
      <c r="H717" s="198"/>
      <c r="I717" s="199">
        <f>I718</f>
        <v>0</v>
      </c>
      <c r="J717" s="199">
        <f>J718</f>
        <v>0</v>
      </c>
      <c r="K717" s="199">
        <f>K718</f>
        <v>0</v>
      </c>
    </row>
    <row r="718" spans="2:11" ht="12.75" customHeight="1" hidden="1">
      <c r="B718" s="205" t="s">
        <v>405</v>
      </c>
      <c r="C718" s="351"/>
      <c r="D718" s="198" t="s">
        <v>327</v>
      </c>
      <c r="E718" s="198" t="s">
        <v>333</v>
      </c>
      <c r="F718" s="203" t="s">
        <v>563</v>
      </c>
      <c r="G718" s="198" t="s">
        <v>406</v>
      </c>
      <c r="H718" s="198"/>
      <c r="I718" s="199">
        <f>I719</f>
        <v>0</v>
      </c>
      <c r="J718" s="199">
        <f>J719</f>
        <v>0</v>
      </c>
      <c r="K718" s="199">
        <f>K719</f>
        <v>0</v>
      </c>
    </row>
    <row r="719" spans="2:11" ht="12.75" customHeight="1" hidden="1">
      <c r="B719" s="200" t="s">
        <v>387</v>
      </c>
      <c r="C719" s="351"/>
      <c r="D719" s="198" t="s">
        <v>327</v>
      </c>
      <c r="E719" s="198" t="s">
        <v>333</v>
      </c>
      <c r="F719" s="203" t="s">
        <v>563</v>
      </c>
      <c r="G719" s="198" t="s">
        <v>406</v>
      </c>
      <c r="H719" s="198" t="s">
        <v>411</v>
      </c>
      <c r="I719" s="199"/>
      <c r="J719" s="199"/>
      <c r="K719" s="199"/>
    </row>
    <row r="720" spans="2:11" ht="45">
      <c r="B720" s="267" t="s">
        <v>554</v>
      </c>
      <c r="C720" s="349"/>
      <c r="D720" s="219" t="s">
        <v>327</v>
      </c>
      <c r="E720" s="219" t="s">
        <v>333</v>
      </c>
      <c r="F720" s="14" t="s">
        <v>555</v>
      </c>
      <c r="G720" s="219"/>
      <c r="H720" s="219"/>
      <c r="I720" s="343">
        <f>I721</f>
        <v>1494.7</v>
      </c>
      <c r="J720" s="343">
        <f>J721</f>
        <v>0</v>
      </c>
      <c r="K720" s="343">
        <f>K721</f>
        <v>0</v>
      </c>
    </row>
    <row r="721" spans="2:11" ht="12.75" customHeight="1">
      <c r="B721" s="215" t="s">
        <v>415</v>
      </c>
      <c r="C721" s="351"/>
      <c r="D721" s="198" t="s">
        <v>327</v>
      </c>
      <c r="E721" s="198" t="s">
        <v>333</v>
      </c>
      <c r="F721" s="13" t="s">
        <v>555</v>
      </c>
      <c r="G721" s="198"/>
      <c r="H721" s="198"/>
      <c r="I721" s="199">
        <f>I722</f>
        <v>1494.7</v>
      </c>
      <c r="J721" s="199">
        <f>J722</f>
        <v>0</v>
      </c>
      <c r="K721" s="199">
        <f>K722</f>
        <v>0</v>
      </c>
    </row>
    <row r="722" spans="2:11" ht="12.75" customHeight="1">
      <c r="B722" s="190" t="s">
        <v>403</v>
      </c>
      <c r="C722" s="351"/>
      <c r="D722" s="198" t="s">
        <v>327</v>
      </c>
      <c r="E722" s="198" t="s">
        <v>333</v>
      </c>
      <c r="F722" s="13" t="s">
        <v>555</v>
      </c>
      <c r="G722" s="198" t="s">
        <v>404</v>
      </c>
      <c r="H722" s="198"/>
      <c r="I722" s="199">
        <f>I723</f>
        <v>1494.7</v>
      </c>
      <c r="J722" s="199">
        <f>J723</f>
        <v>0</v>
      </c>
      <c r="K722" s="199">
        <f>K723</f>
        <v>0</v>
      </c>
    </row>
    <row r="723" spans="2:11" ht="12.75" customHeight="1">
      <c r="B723" s="190" t="s">
        <v>405</v>
      </c>
      <c r="C723" s="351"/>
      <c r="D723" s="198" t="s">
        <v>327</v>
      </c>
      <c r="E723" s="198" t="s">
        <v>333</v>
      </c>
      <c r="F723" s="13" t="s">
        <v>555</v>
      </c>
      <c r="G723" s="198" t="s">
        <v>406</v>
      </c>
      <c r="H723" s="198"/>
      <c r="I723" s="199">
        <f>I724</f>
        <v>1494.7</v>
      </c>
      <c r="J723" s="199">
        <f>J724</f>
        <v>0</v>
      </c>
      <c r="K723" s="199">
        <f>K724</f>
        <v>0</v>
      </c>
    </row>
    <row r="724" spans="2:11" ht="12.75" customHeight="1">
      <c r="B724" s="187" t="s">
        <v>387</v>
      </c>
      <c r="C724" s="351"/>
      <c r="D724" s="198" t="s">
        <v>327</v>
      </c>
      <c r="E724" s="198" t="s">
        <v>333</v>
      </c>
      <c r="F724" s="13" t="s">
        <v>555</v>
      </c>
      <c r="G724" s="198" t="s">
        <v>406</v>
      </c>
      <c r="H724" s="198" t="s">
        <v>411</v>
      </c>
      <c r="I724" s="199">
        <v>1494.7</v>
      </c>
      <c r="J724" s="199"/>
      <c r="K724" s="199"/>
    </row>
    <row r="725" spans="2:11" ht="12.75" customHeight="1">
      <c r="B725" s="363" t="s">
        <v>334</v>
      </c>
      <c r="C725" s="351"/>
      <c r="D725" s="197" t="s">
        <v>327</v>
      </c>
      <c r="E725" s="197" t="s">
        <v>335</v>
      </c>
      <c r="F725" s="266"/>
      <c r="G725" s="198"/>
      <c r="H725" s="198"/>
      <c r="I725" s="199">
        <f>I726+I737</f>
        <v>2496.7999999999997</v>
      </c>
      <c r="J725" s="199">
        <f>J726</f>
        <v>2313.4</v>
      </c>
      <c r="K725" s="199">
        <f>K726</f>
        <v>2513.4</v>
      </c>
    </row>
    <row r="726" spans="2:11" ht="12.75" customHeight="1">
      <c r="B726" s="200" t="s">
        <v>391</v>
      </c>
      <c r="C726" s="351"/>
      <c r="D726" s="198" t="s">
        <v>327</v>
      </c>
      <c r="E726" s="198" t="s">
        <v>335</v>
      </c>
      <c r="F726" s="266" t="s">
        <v>418</v>
      </c>
      <c r="G726" s="198"/>
      <c r="H726" s="198"/>
      <c r="I726" s="199">
        <f>I727</f>
        <v>2496.7999999999997</v>
      </c>
      <c r="J726" s="199">
        <f>J727</f>
        <v>2313.4</v>
      </c>
      <c r="K726" s="199">
        <f>K727</f>
        <v>2513.4</v>
      </c>
    </row>
    <row r="727" spans="2:11" ht="14.25" customHeight="1">
      <c r="B727" s="202" t="s">
        <v>417</v>
      </c>
      <c r="C727" s="354"/>
      <c r="D727" s="198" t="s">
        <v>327</v>
      </c>
      <c r="E727" s="198" t="s">
        <v>335</v>
      </c>
      <c r="F727" s="266" t="s">
        <v>418</v>
      </c>
      <c r="G727" s="198"/>
      <c r="H727" s="198"/>
      <c r="I727" s="199">
        <f>I730+I733+I736</f>
        <v>2496.7999999999997</v>
      </c>
      <c r="J727" s="199">
        <f>J730+J733+J736</f>
        <v>2313.4</v>
      </c>
      <c r="K727" s="199">
        <f>K730+K733+K736</f>
        <v>2513.4</v>
      </c>
    </row>
    <row r="728" spans="2:11" ht="40.5" customHeight="1">
      <c r="B728" s="204" t="s">
        <v>395</v>
      </c>
      <c r="C728" s="351"/>
      <c r="D728" s="198" t="s">
        <v>327</v>
      </c>
      <c r="E728" s="198" t="s">
        <v>335</v>
      </c>
      <c r="F728" s="266" t="s">
        <v>418</v>
      </c>
      <c r="G728" s="198" t="s">
        <v>396</v>
      </c>
      <c r="H728" s="198"/>
      <c r="I728" s="199">
        <f>I729</f>
        <v>2274.2</v>
      </c>
      <c r="J728" s="199">
        <f>J729</f>
        <v>2213.4</v>
      </c>
      <c r="K728" s="199">
        <f>K729</f>
        <v>2413.4</v>
      </c>
    </row>
    <row r="729" spans="2:11" ht="12.75" customHeight="1">
      <c r="B729" s="200" t="s">
        <v>397</v>
      </c>
      <c r="C729" s="351"/>
      <c r="D729" s="198" t="s">
        <v>327</v>
      </c>
      <c r="E729" s="198" t="s">
        <v>335</v>
      </c>
      <c r="F729" s="266" t="s">
        <v>418</v>
      </c>
      <c r="G729" s="198" t="s">
        <v>398</v>
      </c>
      <c r="H729" s="198"/>
      <c r="I729" s="199">
        <f>I730</f>
        <v>2274.2</v>
      </c>
      <c r="J729" s="199">
        <f>J730</f>
        <v>2213.4</v>
      </c>
      <c r="K729" s="199">
        <f>K730</f>
        <v>2413.4</v>
      </c>
    </row>
    <row r="730" spans="2:11" ht="14.25" customHeight="1">
      <c r="B730" s="200" t="s">
        <v>387</v>
      </c>
      <c r="C730" s="358"/>
      <c r="D730" s="198" t="s">
        <v>327</v>
      </c>
      <c r="E730" s="198" t="s">
        <v>335</v>
      </c>
      <c r="F730" s="266" t="s">
        <v>418</v>
      </c>
      <c r="G730" s="198" t="s">
        <v>398</v>
      </c>
      <c r="H730" s="198">
        <v>2</v>
      </c>
      <c r="I730" s="199">
        <v>2274.2</v>
      </c>
      <c r="J730" s="199">
        <v>2213.4</v>
      </c>
      <c r="K730" s="199">
        <v>2413.4</v>
      </c>
    </row>
    <row r="731" spans="2:11" ht="12.75" customHeight="1">
      <c r="B731" s="205" t="s">
        <v>403</v>
      </c>
      <c r="C731" s="358"/>
      <c r="D731" s="198" t="s">
        <v>327</v>
      </c>
      <c r="E731" s="198" t="s">
        <v>335</v>
      </c>
      <c r="F731" s="266" t="s">
        <v>418</v>
      </c>
      <c r="G731" s="198" t="s">
        <v>404</v>
      </c>
      <c r="H731" s="198"/>
      <c r="I731" s="199">
        <f>I732</f>
        <v>212.6</v>
      </c>
      <c r="J731" s="199">
        <f>J732</f>
        <v>100</v>
      </c>
      <c r="K731" s="199">
        <f>K732</f>
        <v>100</v>
      </c>
    </row>
    <row r="732" spans="2:11" ht="12.75" customHeight="1">
      <c r="B732" s="205" t="s">
        <v>405</v>
      </c>
      <c r="C732" s="358"/>
      <c r="D732" s="198" t="s">
        <v>327</v>
      </c>
      <c r="E732" s="198" t="s">
        <v>335</v>
      </c>
      <c r="F732" s="266" t="s">
        <v>418</v>
      </c>
      <c r="G732" s="198" t="s">
        <v>406</v>
      </c>
      <c r="H732" s="198"/>
      <c r="I732" s="199">
        <f>I733</f>
        <v>212.6</v>
      </c>
      <c r="J732" s="199">
        <f>J733</f>
        <v>100</v>
      </c>
      <c r="K732" s="199">
        <f>K733</f>
        <v>100</v>
      </c>
    </row>
    <row r="733" spans="2:11" ht="12.75" customHeight="1">
      <c r="B733" s="200" t="s">
        <v>387</v>
      </c>
      <c r="C733" s="358"/>
      <c r="D733" s="198" t="s">
        <v>327</v>
      </c>
      <c r="E733" s="198" t="s">
        <v>335</v>
      </c>
      <c r="F733" s="266" t="s">
        <v>418</v>
      </c>
      <c r="G733" s="198" t="s">
        <v>406</v>
      </c>
      <c r="H733" s="198">
        <v>2</v>
      </c>
      <c r="I733" s="199">
        <v>212.6</v>
      </c>
      <c r="J733" s="199">
        <v>100</v>
      </c>
      <c r="K733" s="199">
        <v>100</v>
      </c>
    </row>
    <row r="734" spans="2:11" ht="12.75" customHeight="1">
      <c r="B734" s="206" t="s">
        <v>407</v>
      </c>
      <c r="C734" s="358"/>
      <c r="D734" s="198" t="s">
        <v>327</v>
      </c>
      <c r="E734" s="198" t="s">
        <v>335</v>
      </c>
      <c r="F734" s="266" t="s">
        <v>418</v>
      </c>
      <c r="G734" s="352">
        <v>800</v>
      </c>
      <c r="H734" s="357"/>
      <c r="I734" s="199">
        <f>I735</f>
        <v>10</v>
      </c>
      <c r="J734" s="199">
        <f>J735</f>
        <v>0</v>
      </c>
      <c r="K734" s="199">
        <f>K735</f>
        <v>0</v>
      </c>
    </row>
    <row r="735" spans="2:11" ht="12.75" customHeight="1">
      <c r="B735" s="206" t="s">
        <v>409</v>
      </c>
      <c r="C735" s="358"/>
      <c r="D735" s="198" t="s">
        <v>327</v>
      </c>
      <c r="E735" s="198" t="s">
        <v>335</v>
      </c>
      <c r="F735" s="266" t="s">
        <v>418</v>
      </c>
      <c r="G735" s="352">
        <v>850</v>
      </c>
      <c r="H735" s="357"/>
      <c r="I735" s="199">
        <f>I736</f>
        <v>10</v>
      </c>
      <c r="J735" s="199">
        <f>J736</f>
        <v>0</v>
      </c>
      <c r="K735" s="199">
        <f>K736</f>
        <v>0</v>
      </c>
    </row>
    <row r="736" spans="2:11" ht="14.25" customHeight="1">
      <c r="B736" s="206" t="s">
        <v>387</v>
      </c>
      <c r="C736" s="358"/>
      <c r="D736" s="198" t="s">
        <v>327</v>
      </c>
      <c r="E736" s="198" t="s">
        <v>335</v>
      </c>
      <c r="F736" s="266" t="s">
        <v>418</v>
      </c>
      <c r="G736" s="352">
        <v>850</v>
      </c>
      <c r="H736" s="352">
        <v>2</v>
      </c>
      <c r="I736" s="199">
        <v>10</v>
      </c>
      <c r="J736" s="199"/>
      <c r="K736" s="199"/>
    </row>
    <row r="737" spans="2:11" ht="41.25" customHeight="1" hidden="1">
      <c r="B737" s="353" t="s">
        <v>399</v>
      </c>
      <c r="C737" s="441"/>
      <c r="D737" s="198" t="s">
        <v>327</v>
      </c>
      <c r="E737" s="198" t="s">
        <v>335</v>
      </c>
      <c r="F737" s="266" t="s">
        <v>400</v>
      </c>
      <c r="G737" s="442"/>
      <c r="H737" s="442"/>
      <c r="I737" s="443">
        <f>I738</f>
        <v>0</v>
      </c>
      <c r="J737" s="443">
        <f>J738</f>
        <v>0</v>
      </c>
      <c r="K737" s="443">
        <f>K738</f>
        <v>0</v>
      </c>
    </row>
    <row r="738" spans="2:11" ht="41.25" customHeight="1" hidden="1">
      <c r="B738" s="355" t="s">
        <v>395</v>
      </c>
      <c r="C738" s="441"/>
      <c r="D738" s="198" t="s">
        <v>327</v>
      </c>
      <c r="E738" s="198" t="s">
        <v>335</v>
      </c>
      <c r="F738" s="266" t="s">
        <v>400</v>
      </c>
      <c r="G738" s="198" t="s">
        <v>396</v>
      </c>
      <c r="H738" s="198"/>
      <c r="I738" s="443">
        <f>I739</f>
        <v>0</v>
      </c>
      <c r="J738" s="443">
        <f>J739</f>
        <v>0</v>
      </c>
      <c r="K738" s="443">
        <f>K739</f>
        <v>0</v>
      </c>
    </row>
    <row r="739" spans="2:11" ht="14.25" customHeight="1" hidden="1">
      <c r="B739" s="200" t="s">
        <v>397</v>
      </c>
      <c r="C739" s="358"/>
      <c r="D739" s="198" t="s">
        <v>327</v>
      </c>
      <c r="E739" s="198" t="s">
        <v>335</v>
      </c>
      <c r="F739" s="266" t="s">
        <v>400</v>
      </c>
      <c r="G739" s="198" t="s">
        <v>398</v>
      </c>
      <c r="H739" s="198"/>
      <c r="I739" s="199">
        <f>I740</f>
        <v>0</v>
      </c>
      <c r="J739" s="199">
        <f>J740</f>
        <v>0</v>
      </c>
      <c r="K739" s="199">
        <f>K740</f>
        <v>0</v>
      </c>
    </row>
    <row r="740" spans="2:11" ht="14.25" customHeight="1" hidden="1">
      <c r="B740" s="200" t="s">
        <v>388</v>
      </c>
      <c r="C740" s="358"/>
      <c r="D740" s="198" t="s">
        <v>327</v>
      </c>
      <c r="E740" s="198" t="s">
        <v>335</v>
      </c>
      <c r="F740" s="266" t="s">
        <v>400</v>
      </c>
      <c r="G740" s="198" t="s">
        <v>398</v>
      </c>
      <c r="H740" s="198" t="s">
        <v>449</v>
      </c>
      <c r="I740" s="199"/>
      <c r="J740" s="199"/>
      <c r="K740" s="199"/>
    </row>
    <row r="741" spans="1:66" s="433" customFormat="1" ht="14.25" customHeight="1" hidden="1">
      <c r="A741" s="430"/>
      <c r="B741" s="420" t="s">
        <v>336</v>
      </c>
      <c r="C741" s="413"/>
      <c r="D741" s="219" t="s">
        <v>337</v>
      </c>
      <c r="E741" s="219"/>
      <c r="F741" s="402"/>
      <c r="G741" s="421"/>
      <c r="H741" s="421"/>
      <c r="I741" s="343">
        <f>I742</f>
        <v>0</v>
      </c>
      <c r="J741" s="343">
        <f>J742</f>
        <v>0</v>
      </c>
      <c r="K741" s="343">
        <f>K742</f>
        <v>0</v>
      </c>
      <c r="L741" s="323"/>
      <c r="M741" s="323"/>
      <c r="N741" s="323"/>
      <c r="O741" s="323"/>
      <c r="P741" s="324"/>
      <c r="Q741" s="324"/>
      <c r="R741" s="324"/>
      <c r="S741" s="324"/>
      <c r="T741" s="324"/>
      <c r="U741" s="324"/>
      <c r="V741" s="324"/>
      <c r="W741" s="324"/>
      <c r="X741" s="324"/>
      <c r="Y741" s="324"/>
      <c r="Z741" s="324"/>
      <c r="AA741" s="324"/>
      <c r="AB741" s="324"/>
      <c r="AC741" s="324"/>
      <c r="AD741" s="324"/>
      <c r="AE741" s="324"/>
      <c r="AF741" s="432"/>
      <c r="AG741" s="432"/>
      <c r="AH741" s="432"/>
      <c r="AI741" s="432"/>
      <c r="AJ741" s="432"/>
      <c r="AK741" s="432"/>
      <c r="AL741" s="432"/>
      <c r="AM741" s="432"/>
      <c r="AN741" s="432"/>
      <c r="AO741" s="432"/>
      <c r="AP741" s="432"/>
      <c r="AQ741" s="432"/>
      <c r="AR741" s="432"/>
      <c r="AS741" s="432"/>
      <c r="AT741" s="432"/>
      <c r="AU741" s="432"/>
      <c r="AV741" s="432"/>
      <c r="AW741" s="432"/>
      <c r="AX741" s="432"/>
      <c r="AY741" s="432"/>
      <c r="AZ741" s="432"/>
      <c r="BA741" s="432"/>
      <c r="BB741" s="432"/>
      <c r="BC741" s="432"/>
      <c r="BD741" s="432"/>
      <c r="BE741" s="432"/>
      <c r="BF741" s="432"/>
      <c r="BG741" s="432"/>
      <c r="BH741" s="432"/>
      <c r="BI741" s="432"/>
      <c r="BJ741" s="432"/>
      <c r="BK741" s="432"/>
      <c r="BL741" s="432"/>
      <c r="BM741" s="432"/>
      <c r="BN741" s="432"/>
    </row>
    <row r="742" spans="1:66" s="450" customFormat="1" ht="14.25" customHeight="1" hidden="1">
      <c r="A742" s="444"/>
      <c r="B742" s="445" t="s">
        <v>338</v>
      </c>
      <c r="C742" s="446"/>
      <c r="D742" s="197" t="s">
        <v>337</v>
      </c>
      <c r="E742" s="197" t="s">
        <v>339</v>
      </c>
      <c r="F742" s="447"/>
      <c r="G742" s="448"/>
      <c r="H742" s="448"/>
      <c r="I742" s="239">
        <f>I744+I747</f>
        <v>0</v>
      </c>
      <c r="J742" s="239">
        <f>J744</f>
        <v>0</v>
      </c>
      <c r="K742" s="239">
        <f>K744</f>
        <v>0</v>
      </c>
      <c r="L742" s="323"/>
      <c r="M742" s="323"/>
      <c r="N742" s="323"/>
      <c r="O742" s="323"/>
      <c r="P742" s="324"/>
      <c r="Q742" s="324"/>
      <c r="R742" s="324"/>
      <c r="S742" s="324"/>
      <c r="T742" s="324"/>
      <c r="U742" s="324"/>
      <c r="V742" s="324"/>
      <c r="W742" s="324"/>
      <c r="X742" s="324"/>
      <c r="Y742" s="324"/>
      <c r="Z742" s="324"/>
      <c r="AA742" s="324"/>
      <c r="AB742" s="324"/>
      <c r="AC742" s="324"/>
      <c r="AD742" s="324"/>
      <c r="AE742" s="324"/>
      <c r="AF742" s="449"/>
      <c r="AG742" s="449"/>
      <c r="AH742" s="449"/>
      <c r="AI742" s="449"/>
      <c r="AJ742" s="449"/>
      <c r="AK742" s="449"/>
      <c r="AL742" s="449"/>
      <c r="AM742" s="449"/>
      <c r="AN742" s="449"/>
      <c r="AO742" s="449"/>
      <c r="AP742" s="449"/>
      <c r="AQ742" s="449"/>
      <c r="AR742" s="449"/>
      <c r="AS742" s="449"/>
      <c r="AT742" s="449"/>
      <c r="AU742" s="449"/>
      <c r="AV742" s="449"/>
      <c r="AW742" s="449"/>
      <c r="AX742" s="449"/>
      <c r="AY742" s="449"/>
      <c r="AZ742" s="449"/>
      <c r="BA742" s="449"/>
      <c r="BB742" s="449"/>
      <c r="BC742" s="449"/>
      <c r="BD742" s="449"/>
      <c r="BE742" s="449"/>
      <c r="BF742" s="449"/>
      <c r="BG742" s="449"/>
      <c r="BH742" s="449"/>
      <c r="BI742" s="449"/>
      <c r="BJ742" s="449"/>
      <c r="BK742" s="449"/>
      <c r="BL742" s="449"/>
      <c r="BM742" s="449"/>
      <c r="BN742" s="449"/>
    </row>
    <row r="743" spans="1:66" s="450" customFormat="1" ht="28.5" customHeight="1" hidden="1">
      <c r="A743" s="444"/>
      <c r="B743" s="418" t="s">
        <v>566</v>
      </c>
      <c r="C743" s="446"/>
      <c r="D743" s="198" t="s">
        <v>337</v>
      </c>
      <c r="E743" s="198" t="s">
        <v>339</v>
      </c>
      <c r="F743" s="266" t="s">
        <v>543</v>
      </c>
      <c r="G743" s="352"/>
      <c r="H743" s="352"/>
      <c r="I743" s="199">
        <f>I744</f>
        <v>0</v>
      </c>
      <c r="J743" s="199">
        <f>J744</f>
        <v>0</v>
      </c>
      <c r="K743" s="199">
        <f>K744</f>
        <v>0</v>
      </c>
      <c r="L743" s="323"/>
      <c r="M743" s="323"/>
      <c r="N743" s="323"/>
      <c r="O743" s="323"/>
      <c r="P743" s="324"/>
      <c r="Q743" s="324"/>
      <c r="R743" s="324"/>
      <c r="S743" s="324"/>
      <c r="T743" s="324"/>
      <c r="U743" s="324"/>
      <c r="V743" s="324"/>
      <c r="W743" s="324"/>
      <c r="X743" s="324"/>
      <c r="Y743" s="324"/>
      <c r="Z743" s="324"/>
      <c r="AA743" s="324"/>
      <c r="AB743" s="324"/>
      <c r="AC743" s="324"/>
      <c r="AD743" s="324"/>
      <c r="AE743" s="324"/>
      <c r="AF743" s="449"/>
      <c r="AG743" s="449"/>
      <c r="AH743" s="449"/>
      <c r="AI743" s="449"/>
      <c r="AJ743" s="449"/>
      <c r="AK743" s="449"/>
      <c r="AL743" s="449"/>
      <c r="AM743" s="449"/>
      <c r="AN743" s="449"/>
      <c r="AO743" s="449"/>
      <c r="AP743" s="449"/>
      <c r="AQ743" s="449"/>
      <c r="AR743" s="449"/>
      <c r="AS743" s="449"/>
      <c r="AT743" s="449"/>
      <c r="AU743" s="449"/>
      <c r="AV743" s="449"/>
      <c r="AW743" s="449"/>
      <c r="AX743" s="449"/>
      <c r="AY743" s="449"/>
      <c r="AZ743" s="449"/>
      <c r="BA743" s="449"/>
      <c r="BB743" s="449"/>
      <c r="BC743" s="449"/>
      <c r="BD743" s="449"/>
      <c r="BE743" s="449"/>
      <c r="BF743" s="449"/>
      <c r="BG743" s="449"/>
      <c r="BH743" s="449"/>
      <c r="BI743" s="449"/>
      <c r="BJ743" s="449"/>
      <c r="BK743" s="449"/>
      <c r="BL743" s="449"/>
      <c r="BM743" s="449"/>
      <c r="BN743" s="449"/>
    </row>
    <row r="744" spans="2:11" ht="28.5" customHeight="1" hidden="1">
      <c r="B744" s="451" t="s">
        <v>567</v>
      </c>
      <c r="C744" s="358"/>
      <c r="D744" s="198" t="s">
        <v>337</v>
      </c>
      <c r="E744" s="198" t="s">
        <v>339</v>
      </c>
      <c r="F744" s="266" t="s">
        <v>568</v>
      </c>
      <c r="G744" s="352"/>
      <c r="H744" s="352"/>
      <c r="I744" s="199">
        <f>I745</f>
        <v>0</v>
      </c>
      <c r="J744" s="199">
        <f>J745</f>
        <v>0</v>
      </c>
      <c r="K744" s="199">
        <f>K745</f>
        <v>0</v>
      </c>
    </row>
    <row r="745" spans="2:11" ht="14.25" customHeight="1" hidden="1">
      <c r="B745" s="205" t="s">
        <v>403</v>
      </c>
      <c r="C745" s="358"/>
      <c r="D745" s="198" t="s">
        <v>337</v>
      </c>
      <c r="E745" s="198" t="s">
        <v>339</v>
      </c>
      <c r="F745" s="266" t="s">
        <v>568</v>
      </c>
      <c r="G745" s="352">
        <v>200</v>
      </c>
      <c r="H745" s="352"/>
      <c r="I745" s="199">
        <f>I746</f>
        <v>0</v>
      </c>
      <c r="J745" s="199">
        <f>J746</f>
        <v>0</v>
      </c>
      <c r="K745" s="199">
        <f>K746</f>
        <v>0</v>
      </c>
    </row>
    <row r="746" spans="2:11" ht="14.25" customHeight="1" hidden="1">
      <c r="B746" s="205" t="s">
        <v>405</v>
      </c>
      <c r="C746" s="358"/>
      <c r="D746" s="198" t="s">
        <v>337</v>
      </c>
      <c r="E746" s="198" t="s">
        <v>339</v>
      </c>
      <c r="F746" s="266" t="s">
        <v>568</v>
      </c>
      <c r="G746" s="352">
        <v>240</v>
      </c>
      <c r="H746" s="352"/>
      <c r="I746" s="199">
        <f>I748</f>
        <v>0</v>
      </c>
      <c r="J746" s="199">
        <f>J748</f>
        <v>0</v>
      </c>
      <c r="K746" s="199">
        <f>K748</f>
        <v>0</v>
      </c>
    </row>
    <row r="747" spans="2:11" ht="14.25" customHeight="1" hidden="1">
      <c r="B747" s="200" t="s">
        <v>387</v>
      </c>
      <c r="C747" s="358"/>
      <c r="D747" s="198" t="s">
        <v>337</v>
      </c>
      <c r="E747" s="198" t="s">
        <v>339</v>
      </c>
      <c r="F747" s="266" t="s">
        <v>568</v>
      </c>
      <c r="G747" s="352">
        <v>240</v>
      </c>
      <c r="H747" s="352">
        <v>2</v>
      </c>
      <c r="I747" s="199"/>
      <c r="J747" s="199"/>
      <c r="K747" s="199"/>
    </row>
    <row r="748" spans="2:11" ht="14.25" customHeight="1" hidden="1">
      <c r="B748" s="200" t="s">
        <v>388</v>
      </c>
      <c r="C748" s="358"/>
      <c r="D748" s="198" t="s">
        <v>337</v>
      </c>
      <c r="E748" s="198" t="s">
        <v>339</v>
      </c>
      <c r="F748" s="266" t="s">
        <v>568</v>
      </c>
      <c r="G748" s="352">
        <v>240</v>
      </c>
      <c r="H748" s="352">
        <v>3</v>
      </c>
      <c r="I748" s="199"/>
      <c r="J748" s="199"/>
      <c r="K748" s="199"/>
    </row>
    <row r="749" spans="2:12" ht="31.5" customHeight="1">
      <c r="B749" s="452" t="s">
        <v>768</v>
      </c>
      <c r="C749" s="413">
        <v>907</v>
      </c>
      <c r="D749" s="219"/>
      <c r="E749" s="219"/>
      <c r="F749" s="453"/>
      <c r="G749" s="219"/>
      <c r="H749" s="219"/>
      <c r="I749" s="343">
        <f>I755+I786+I963+I981</f>
        <v>166719.20000000004</v>
      </c>
      <c r="J749" s="343">
        <f>J755+J786+J963+J981</f>
        <v>147880.9</v>
      </c>
      <c r="K749" s="343">
        <f>K755+K786+K963+K981</f>
        <v>150502.5</v>
      </c>
      <c r="L749" s="344"/>
    </row>
    <row r="750" spans="2:11" ht="14.25" customHeight="1" hidden="1">
      <c r="B750" s="340" t="s">
        <v>386</v>
      </c>
      <c r="C750" s="413"/>
      <c r="D750" s="219"/>
      <c r="E750" s="219"/>
      <c r="F750" s="453"/>
      <c r="G750" s="219"/>
      <c r="H750" s="219" t="s">
        <v>659</v>
      </c>
      <c r="I750" s="343"/>
      <c r="J750" s="343"/>
      <c r="K750" s="343"/>
    </row>
    <row r="751" spans="2:11" ht="14.25" customHeight="1">
      <c r="B751" s="340" t="s">
        <v>387</v>
      </c>
      <c r="C751" s="413"/>
      <c r="D751" s="219"/>
      <c r="E751" s="219"/>
      <c r="F751" s="453"/>
      <c r="G751" s="219"/>
      <c r="H751" s="219" t="s">
        <v>411</v>
      </c>
      <c r="I751" s="343">
        <f>I775+I794+I823+I829+I833+I855+I861+I887+I913+I924+I942+I945+I948+I953+I956+I968+I975+I986+I992+I782+I918+I989+I818+I891+I894+I897+I900+I764+I879+I872+I809+I959+I785+I930+I935</f>
        <v>61955.39999999999</v>
      </c>
      <c r="J751" s="343">
        <f>J775+J794+J823+J829+J833+J855+J861+J887+J913+J924+J942+J945+J948+J953+J956+J968+J975+J986+J992+J782+J918+J989+J818+J891+J894+J897+J900+J764+J879+J872+J809+J959+J785+J930+J935</f>
        <v>59169.49999999999</v>
      </c>
      <c r="K751" s="343">
        <f>K775+K794+K823+K829+K833+K855+K861+K887+K913+K924+K942+K945+K948+K953+K956+K968+K975+K986+K992+K782+K918+K989+K818+K891+K894+K897+K900+K764+K879+K872+K809+K959+K785+K930+K935</f>
        <v>53885.1</v>
      </c>
    </row>
    <row r="752" spans="2:11" ht="14.25" customHeight="1">
      <c r="B752" s="340" t="s">
        <v>388</v>
      </c>
      <c r="C752" s="413"/>
      <c r="D752" s="219"/>
      <c r="E752" s="219"/>
      <c r="F752" s="453"/>
      <c r="G752" s="219"/>
      <c r="H752" s="219" t="s">
        <v>449</v>
      </c>
      <c r="I752" s="343">
        <f>I768+I771+I799+I804+I828+I834+I839+I844+I856+I862+I867+I976+I980+I919+I962+I760+I880</f>
        <v>93425.8</v>
      </c>
      <c r="J752" s="343">
        <f>J768+J771+J799+J804+J828+J834+J839+J844+J856+J862+J867+J976+J980+J919+J962+J760+J880+J905</f>
        <v>77598.09999999999</v>
      </c>
      <c r="K752" s="343">
        <f>K768+K771+K799+K804+K828+K834+K839+K844+K856+K862+K867+K976+K980+K919+K962+K760+K880+K996</f>
        <v>85741.9</v>
      </c>
    </row>
    <row r="753" spans="2:11" ht="14.25" customHeight="1">
      <c r="B753" s="340" t="s">
        <v>389</v>
      </c>
      <c r="C753" s="413"/>
      <c r="D753" s="219"/>
      <c r="E753" s="219"/>
      <c r="F753" s="453"/>
      <c r="G753" s="219"/>
      <c r="H753" s="219" t="s">
        <v>421</v>
      </c>
      <c r="I753" s="343">
        <f>I835+I863+I850+I881</f>
        <v>11338</v>
      </c>
      <c r="J753" s="343">
        <f>J835+J863+J850+J881+J906</f>
        <v>11113.3</v>
      </c>
      <c r="K753" s="343">
        <f>K835+K863+K850+K881+K906</f>
        <v>10875.5</v>
      </c>
    </row>
    <row r="754" spans="2:11" ht="14.25" customHeight="1" hidden="1">
      <c r="B754" s="340" t="s">
        <v>390</v>
      </c>
      <c r="C754" s="413"/>
      <c r="D754" s="219"/>
      <c r="E754" s="219"/>
      <c r="F754" s="453"/>
      <c r="G754" s="219"/>
      <c r="H754" s="219" t="s">
        <v>660</v>
      </c>
      <c r="I754" s="343"/>
      <c r="J754" s="343"/>
      <c r="K754" s="343"/>
    </row>
    <row r="755" spans="2:11" ht="12.75" customHeight="1">
      <c r="B755" s="345" t="s">
        <v>298</v>
      </c>
      <c r="C755" s="358"/>
      <c r="D755" s="219" t="s">
        <v>299</v>
      </c>
      <c r="E755" s="219"/>
      <c r="F755" s="453"/>
      <c r="G755" s="219"/>
      <c r="H755" s="219"/>
      <c r="I755" s="343">
        <f>I756</f>
        <v>516.7</v>
      </c>
      <c r="J755" s="343">
        <f>J756</f>
        <v>429.1</v>
      </c>
      <c r="K755" s="343">
        <f>K756</f>
        <v>436.70000000000005</v>
      </c>
    </row>
    <row r="756" spans="2:11" ht="12.75" customHeight="1">
      <c r="B756" s="356" t="s">
        <v>312</v>
      </c>
      <c r="C756" s="358"/>
      <c r="D756" s="197" t="s">
        <v>299</v>
      </c>
      <c r="E756" s="197" t="s">
        <v>313</v>
      </c>
      <c r="F756" s="454"/>
      <c r="G756" s="198"/>
      <c r="H756" s="198"/>
      <c r="I756" s="199">
        <f>I765+I772+I776+I757+I761</f>
        <v>516.7</v>
      </c>
      <c r="J756" s="199">
        <f>J765+J772</f>
        <v>429.1</v>
      </c>
      <c r="K756" s="199">
        <f>K765+K772</f>
        <v>436.70000000000005</v>
      </c>
    </row>
    <row r="757" spans="2:11" ht="42.75" customHeight="1" hidden="1">
      <c r="B757" s="353" t="s">
        <v>399</v>
      </c>
      <c r="C757" s="358"/>
      <c r="D757" s="198" t="s">
        <v>299</v>
      </c>
      <c r="E757" s="198" t="s">
        <v>313</v>
      </c>
      <c r="F757" s="203" t="s">
        <v>400</v>
      </c>
      <c r="G757" s="198"/>
      <c r="H757" s="198"/>
      <c r="I757" s="199">
        <f>I758</f>
        <v>0</v>
      </c>
      <c r="J757" s="199">
        <f>J758</f>
        <v>0</v>
      </c>
      <c r="K757" s="199">
        <f>K758</f>
        <v>0</v>
      </c>
    </row>
    <row r="758" spans="2:11" ht="41.25" customHeight="1" hidden="1">
      <c r="B758" s="355" t="s">
        <v>395</v>
      </c>
      <c r="C758" s="358"/>
      <c r="D758" s="198" t="s">
        <v>299</v>
      </c>
      <c r="E758" s="198" t="s">
        <v>313</v>
      </c>
      <c r="F758" s="203" t="s">
        <v>400</v>
      </c>
      <c r="G758" s="198" t="s">
        <v>396</v>
      </c>
      <c r="H758" s="198"/>
      <c r="I758" s="199">
        <f>I759</f>
        <v>0</v>
      </c>
      <c r="J758" s="199">
        <f>J759</f>
        <v>0</v>
      </c>
      <c r="K758" s="199">
        <f>K759</f>
        <v>0</v>
      </c>
    </row>
    <row r="759" spans="2:11" ht="14.25" customHeight="1" hidden="1">
      <c r="B759" s="355" t="s">
        <v>397</v>
      </c>
      <c r="C759" s="358"/>
      <c r="D759" s="198" t="s">
        <v>299</v>
      </c>
      <c r="E759" s="198" t="s">
        <v>313</v>
      </c>
      <c r="F759" s="203" t="s">
        <v>400</v>
      </c>
      <c r="G759" s="198" t="s">
        <v>398</v>
      </c>
      <c r="H759" s="198"/>
      <c r="I759" s="199">
        <f>I760</f>
        <v>0</v>
      </c>
      <c r="J759" s="199">
        <f>J760</f>
        <v>0</v>
      </c>
      <c r="K759" s="199">
        <f>K760</f>
        <v>0</v>
      </c>
    </row>
    <row r="760" spans="2:11" ht="12.75" customHeight="1" hidden="1">
      <c r="B760" s="355" t="s">
        <v>388</v>
      </c>
      <c r="C760" s="358"/>
      <c r="D760" s="198" t="s">
        <v>299</v>
      </c>
      <c r="E760" s="198" t="s">
        <v>313</v>
      </c>
      <c r="F760" s="203" t="s">
        <v>400</v>
      </c>
      <c r="G760" s="198" t="s">
        <v>398</v>
      </c>
      <c r="H760" s="198">
        <v>3</v>
      </c>
      <c r="I760" s="199"/>
      <c r="J760" s="199"/>
      <c r="K760" s="199"/>
    </row>
    <row r="761" spans="2:11" ht="42" customHeight="1" hidden="1">
      <c r="B761" s="455" t="s">
        <v>454</v>
      </c>
      <c r="C761" s="358"/>
      <c r="D761" s="198" t="s">
        <v>299</v>
      </c>
      <c r="E761" s="198" t="s">
        <v>313</v>
      </c>
      <c r="F761" s="203" t="s">
        <v>455</v>
      </c>
      <c r="G761" s="198"/>
      <c r="H761" s="198"/>
      <c r="I761" s="199">
        <f>I762</f>
        <v>0</v>
      </c>
      <c r="J761" s="199">
        <f>J762</f>
        <v>0</v>
      </c>
      <c r="K761" s="199">
        <f>K762</f>
        <v>0</v>
      </c>
    </row>
    <row r="762" spans="2:11" ht="41.25" customHeight="1" hidden="1">
      <c r="B762" s="456" t="s">
        <v>395</v>
      </c>
      <c r="C762" s="358"/>
      <c r="D762" s="198" t="s">
        <v>299</v>
      </c>
      <c r="E762" s="198" t="s">
        <v>313</v>
      </c>
      <c r="F762" s="203" t="s">
        <v>455</v>
      </c>
      <c r="G762" s="198" t="s">
        <v>396</v>
      </c>
      <c r="H762" s="198"/>
      <c r="I762" s="199">
        <f>I763</f>
        <v>0</v>
      </c>
      <c r="J762" s="199">
        <f>J763</f>
        <v>0</v>
      </c>
      <c r="K762" s="199">
        <f>K763</f>
        <v>0</v>
      </c>
    </row>
    <row r="763" spans="2:11" ht="12.75" customHeight="1" hidden="1">
      <c r="B763" s="200" t="s">
        <v>397</v>
      </c>
      <c r="C763" s="358"/>
      <c r="D763" s="198" t="s">
        <v>299</v>
      </c>
      <c r="E763" s="198" t="s">
        <v>313</v>
      </c>
      <c r="F763" s="203" t="s">
        <v>455</v>
      </c>
      <c r="G763" s="198" t="s">
        <v>398</v>
      </c>
      <c r="H763" s="198"/>
      <c r="I763" s="199">
        <f>I764</f>
        <v>0</v>
      </c>
      <c r="J763" s="199">
        <f>J764</f>
        <v>0</v>
      </c>
      <c r="K763" s="199">
        <f>K764</f>
        <v>0</v>
      </c>
    </row>
    <row r="764" spans="2:11" ht="12.75" customHeight="1" hidden="1">
      <c r="B764" s="200" t="s">
        <v>387</v>
      </c>
      <c r="C764" s="358"/>
      <c r="D764" s="198" t="s">
        <v>299</v>
      </c>
      <c r="E764" s="198" t="s">
        <v>313</v>
      </c>
      <c r="F764" s="203" t="s">
        <v>455</v>
      </c>
      <c r="G764" s="198" t="s">
        <v>398</v>
      </c>
      <c r="H764" s="198" t="s">
        <v>411</v>
      </c>
      <c r="I764" s="199"/>
      <c r="J764" s="199"/>
      <c r="K764" s="199"/>
    </row>
    <row r="765" spans="2:11" ht="42.75">
      <c r="B765" s="221" t="s">
        <v>450</v>
      </c>
      <c r="C765" s="358"/>
      <c r="D765" s="198" t="s">
        <v>299</v>
      </c>
      <c r="E765" s="198" t="s">
        <v>313</v>
      </c>
      <c r="F765" s="203" t="s">
        <v>451</v>
      </c>
      <c r="G765" s="198"/>
      <c r="H765" s="198"/>
      <c r="I765" s="199">
        <f>I766+I769</f>
        <v>373.70000000000005</v>
      </c>
      <c r="J765" s="199">
        <f>J766+J769</f>
        <v>373.70000000000005</v>
      </c>
      <c r="K765" s="199">
        <f>K766+K769</f>
        <v>373.70000000000005</v>
      </c>
    </row>
    <row r="766" spans="2:11" ht="29.25" customHeight="1">
      <c r="B766" s="204" t="s">
        <v>395</v>
      </c>
      <c r="C766" s="358"/>
      <c r="D766" s="198" t="s">
        <v>299</v>
      </c>
      <c r="E766" s="198" t="s">
        <v>313</v>
      </c>
      <c r="F766" s="203" t="s">
        <v>451</v>
      </c>
      <c r="G766" s="198" t="s">
        <v>396</v>
      </c>
      <c r="H766" s="198"/>
      <c r="I766" s="199">
        <f>I767</f>
        <v>323.1</v>
      </c>
      <c r="J766" s="199">
        <f>J767</f>
        <v>366.1</v>
      </c>
      <c r="K766" s="199">
        <f>K767</f>
        <v>366.1</v>
      </c>
    </row>
    <row r="767" spans="2:11" ht="14.25" customHeight="1">
      <c r="B767" s="200" t="s">
        <v>397</v>
      </c>
      <c r="C767" s="358"/>
      <c r="D767" s="198" t="s">
        <v>299</v>
      </c>
      <c r="E767" s="198" t="s">
        <v>313</v>
      </c>
      <c r="F767" s="203" t="s">
        <v>451</v>
      </c>
      <c r="G767" s="198" t="s">
        <v>398</v>
      </c>
      <c r="H767" s="198"/>
      <c r="I767" s="199">
        <f>I768</f>
        <v>323.1</v>
      </c>
      <c r="J767" s="199">
        <f>J768</f>
        <v>366.1</v>
      </c>
      <c r="K767" s="199">
        <f>K768</f>
        <v>366.1</v>
      </c>
    </row>
    <row r="768" spans="2:11" ht="12.75" customHeight="1">
      <c r="B768" s="200" t="s">
        <v>388</v>
      </c>
      <c r="C768" s="358"/>
      <c r="D768" s="198" t="s">
        <v>299</v>
      </c>
      <c r="E768" s="198" t="s">
        <v>313</v>
      </c>
      <c r="F768" s="203" t="s">
        <v>451</v>
      </c>
      <c r="G768" s="198" t="s">
        <v>398</v>
      </c>
      <c r="H768" s="198">
        <v>3</v>
      </c>
      <c r="I768" s="199">
        <v>323.1</v>
      </c>
      <c r="J768" s="199">
        <v>366.1</v>
      </c>
      <c r="K768" s="199">
        <v>366.1</v>
      </c>
    </row>
    <row r="769" spans="2:11" ht="12.75" customHeight="1">
      <c r="B769" s="205" t="s">
        <v>403</v>
      </c>
      <c r="C769" s="358"/>
      <c r="D769" s="198" t="s">
        <v>299</v>
      </c>
      <c r="E769" s="198" t="s">
        <v>313</v>
      </c>
      <c r="F769" s="203" t="s">
        <v>451</v>
      </c>
      <c r="G769" s="240">
        <v>200</v>
      </c>
      <c r="H769" s="198"/>
      <c r="I769" s="199">
        <f>I770</f>
        <v>50.6</v>
      </c>
      <c r="J769" s="199">
        <f>J770</f>
        <v>7.6</v>
      </c>
      <c r="K769" s="199">
        <f>K770</f>
        <v>7.6</v>
      </c>
    </row>
    <row r="770" spans="2:11" ht="12.75" customHeight="1">
      <c r="B770" s="205" t="s">
        <v>405</v>
      </c>
      <c r="C770" s="358"/>
      <c r="D770" s="198" t="s">
        <v>299</v>
      </c>
      <c r="E770" s="198" t="s">
        <v>313</v>
      </c>
      <c r="F770" s="203" t="s">
        <v>451</v>
      </c>
      <c r="G770" s="240">
        <v>240</v>
      </c>
      <c r="H770" s="198"/>
      <c r="I770" s="199">
        <f>I771</f>
        <v>50.6</v>
      </c>
      <c r="J770" s="199">
        <f>J771</f>
        <v>7.6</v>
      </c>
      <c r="K770" s="199">
        <f>K771</f>
        <v>7.6</v>
      </c>
    </row>
    <row r="771" spans="2:11" ht="14.25" customHeight="1">
      <c r="B771" s="200" t="s">
        <v>388</v>
      </c>
      <c r="C771" s="358"/>
      <c r="D771" s="198" t="s">
        <v>299</v>
      </c>
      <c r="E771" s="198" t="s">
        <v>313</v>
      </c>
      <c r="F771" s="203" t="s">
        <v>451</v>
      </c>
      <c r="G771" s="240">
        <v>240</v>
      </c>
      <c r="H771" s="198" t="s">
        <v>449</v>
      </c>
      <c r="I771" s="199">
        <v>50.6</v>
      </c>
      <c r="J771" s="199">
        <v>7.6</v>
      </c>
      <c r="K771" s="199">
        <v>7.6</v>
      </c>
    </row>
    <row r="772" spans="2:11" ht="25.5" customHeight="1">
      <c r="B772" s="204" t="s">
        <v>458</v>
      </c>
      <c r="C772" s="358"/>
      <c r="D772" s="198" t="s">
        <v>299</v>
      </c>
      <c r="E772" s="198" t="s">
        <v>313</v>
      </c>
      <c r="F772" s="203" t="s">
        <v>459</v>
      </c>
      <c r="G772" s="198"/>
      <c r="H772" s="198"/>
      <c r="I772" s="199">
        <f>I773+I783</f>
        <v>143</v>
      </c>
      <c r="J772" s="199">
        <f>J773</f>
        <v>55.4</v>
      </c>
      <c r="K772" s="199">
        <f>K773</f>
        <v>63</v>
      </c>
    </row>
    <row r="773" spans="2:11" ht="27.75" customHeight="1">
      <c r="B773" s="204" t="s">
        <v>395</v>
      </c>
      <c r="C773" s="358"/>
      <c r="D773" s="198" t="s">
        <v>299</v>
      </c>
      <c r="E773" s="198" t="s">
        <v>313</v>
      </c>
      <c r="F773" s="203" t="s">
        <v>459</v>
      </c>
      <c r="G773" s="198" t="s">
        <v>396</v>
      </c>
      <c r="H773" s="198"/>
      <c r="I773" s="199">
        <f>I774</f>
        <v>143</v>
      </c>
      <c r="J773" s="199">
        <f>J774</f>
        <v>55.4</v>
      </c>
      <c r="K773" s="199">
        <f>K774</f>
        <v>63</v>
      </c>
    </row>
    <row r="774" spans="2:11" ht="12.75" customHeight="1">
      <c r="B774" s="200" t="s">
        <v>397</v>
      </c>
      <c r="C774" s="358"/>
      <c r="D774" s="198" t="s">
        <v>299</v>
      </c>
      <c r="E774" s="198" t="s">
        <v>313</v>
      </c>
      <c r="F774" s="203" t="s">
        <v>459</v>
      </c>
      <c r="G774" s="198" t="s">
        <v>398</v>
      </c>
      <c r="H774" s="198"/>
      <c r="I774" s="199">
        <f>I775</f>
        <v>143</v>
      </c>
      <c r="J774" s="199">
        <f>J775</f>
        <v>55.4</v>
      </c>
      <c r="K774" s="199">
        <f>K775</f>
        <v>63</v>
      </c>
    </row>
    <row r="775" spans="2:11" ht="12.75" customHeight="1">
      <c r="B775" s="200" t="s">
        <v>387</v>
      </c>
      <c r="C775" s="358"/>
      <c r="D775" s="198" t="s">
        <v>299</v>
      </c>
      <c r="E775" s="198" t="s">
        <v>313</v>
      </c>
      <c r="F775" s="203" t="s">
        <v>459</v>
      </c>
      <c r="G775" s="198" t="s">
        <v>398</v>
      </c>
      <c r="H775" s="198" t="s">
        <v>411</v>
      </c>
      <c r="I775" s="199">
        <v>143</v>
      </c>
      <c r="J775" s="199">
        <v>55.4</v>
      </c>
      <c r="K775" s="199">
        <v>63</v>
      </c>
    </row>
    <row r="776" spans="2:11" ht="40.5" customHeight="1" hidden="1">
      <c r="B776" s="457" t="s">
        <v>440</v>
      </c>
      <c r="C776" s="357"/>
      <c r="D776" s="198" t="s">
        <v>299</v>
      </c>
      <c r="E776" s="198" t="s">
        <v>313</v>
      </c>
      <c r="F776" s="374" t="s">
        <v>441</v>
      </c>
      <c r="G776" s="198"/>
      <c r="H776" s="198"/>
      <c r="I776" s="199">
        <f>I779</f>
        <v>0</v>
      </c>
      <c r="J776" s="199">
        <f>J779</f>
        <v>0</v>
      </c>
      <c r="K776" s="199">
        <f>K779</f>
        <v>0</v>
      </c>
    </row>
    <row r="777" spans="2:11" ht="12.75" customHeight="1" hidden="1">
      <c r="B777" s="202"/>
      <c r="C777" s="357"/>
      <c r="D777" s="198"/>
      <c r="E777" s="198"/>
      <c r="F777" s="374" t="s">
        <v>432</v>
      </c>
      <c r="G777" s="198"/>
      <c r="H777" s="198"/>
      <c r="I777" s="199">
        <f>I778</f>
        <v>0</v>
      </c>
      <c r="J777" s="199"/>
      <c r="K777" s="199"/>
    </row>
    <row r="778" spans="2:11" ht="15.75" customHeight="1" hidden="1">
      <c r="B778" s="202"/>
      <c r="C778" s="351"/>
      <c r="D778" s="198"/>
      <c r="E778" s="198"/>
      <c r="F778" s="374" t="s">
        <v>432</v>
      </c>
      <c r="G778" s="198"/>
      <c r="H778" s="198"/>
      <c r="I778" s="199">
        <f>I779</f>
        <v>0</v>
      </c>
      <c r="J778" s="199"/>
      <c r="K778" s="199"/>
    </row>
    <row r="779" spans="2:11" ht="12.75" customHeight="1" hidden="1">
      <c r="B779" s="202" t="s">
        <v>415</v>
      </c>
      <c r="C779" s="351"/>
      <c r="D779" s="198" t="s">
        <v>299</v>
      </c>
      <c r="E779" s="198" t="s">
        <v>313</v>
      </c>
      <c r="F779" s="266" t="s">
        <v>442</v>
      </c>
      <c r="G779" s="198"/>
      <c r="H779" s="198"/>
      <c r="I779" s="199">
        <f>I780</f>
        <v>0</v>
      </c>
      <c r="J779" s="199">
        <f>J780</f>
        <v>0</v>
      </c>
      <c r="K779" s="199">
        <f>K780</f>
        <v>0</v>
      </c>
    </row>
    <row r="780" spans="2:11" ht="12.75" customHeight="1" hidden="1">
      <c r="B780" s="205" t="s">
        <v>403</v>
      </c>
      <c r="C780" s="351"/>
      <c r="D780" s="198" t="s">
        <v>299</v>
      </c>
      <c r="E780" s="198" t="s">
        <v>313</v>
      </c>
      <c r="F780" s="266" t="s">
        <v>442</v>
      </c>
      <c r="G780" s="198" t="s">
        <v>404</v>
      </c>
      <c r="H780" s="198"/>
      <c r="I780" s="199">
        <f>I781</f>
        <v>0</v>
      </c>
      <c r="J780" s="199">
        <f>J781</f>
        <v>0</v>
      </c>
      <c r="K780" s="199">
        <f>K781</f>
        <v>0</v>
      </c>
    </row>
    <row r="781" spans="2:11" ht="12.75" customHeight="1" hidden="1">
      <c r="B781" s="205" t="s">
        <v>405</v>
      </c>
      <c r="C781" s="351"/>
      <c r="D781" s="198" t="s">
        <v>299</v>
      </c>
      <c r="E781" s="198" t="s">
        <v>313</v>
      </c>
      <c r="F781" s="266" t="s">
        <v>442</v>
      </c>
      <c r="G781" s="198" t="s">
        <v>406</v>
      </c>
      <c r="H781" s="198"/>
      <c r="I781" s="199">
        <f>I782</f>
        <v>0</v>
      </c>
      <c r="J781" s="199">
        <f>J782</f>
        <v>0</v>
      </c>
      <c r="K781" s="199">
        <f>K782</f>
        <v>0</v>
      </c>
    </row>
    <row r="782" spans="2:11" ht="12.75" customHeight="1" hidden="1">
      <c r="B782" s="200" t="s">
        <v>387</v>
      </c>
      <c r="C782" s="351"/>
      <c r="D782" s="198" t="s">
        <v>299</v>
      </c>
      <c r="E782" s="198" t="s">
        <v>313</v>
      </c>
      <c r="F782" s="266" t="s">
        <v>442</v>
      </c>
      <c r="G782" s="198" t="s">
        <v>406</v>
      </c>
      <c r="H782" s="198">
        <v>2</v>
      </c>
      <c r="I782" s="199"/>
      <c r="J782" s="199"/>
      <c r="K782" s="199"/>
    </row>
    <row r="783" spans="2:11" ht="12.75" customHeight="1" hidden="1">
      <c r="B783" s="205" t="s">
        <v>403</v>
      </c>
      <c r="C783" s="351"/>
      <c r="D783" s="198" t="s">
        <v>299</v>
      </c>
      <c r="E783" s="198" t="s">
        <v>313</v>
      </c>
      <c r="F783" s="394" t="s">
        <v>459</v>
      </c>
      <c r="G783" s="240">
        <v>200</v>
      </c>
      <c r="H783" s="240"/>
      <c r="I783" s="199">
        <f>I785</f>
        <v>0</v>
      </c>
      <c r="J783" s="199"/>
      <c r="K783" s="199"/>
    </row>
    <row r="784" spans="2:11" ht="12.75" customHeight="1" hidden="1">
      <c r="B784" s="205" t="s">
        <v>405</v>
      </c>
      <c r="C784" s="351"/>
      <c r="D784" s="198" t="s">
        <v>299</v>
      </c>
      <c r="E784" s="198" t="s">
        <v>313</v>
      </c>
      <c r="F784" s="394" t="s">
        <v>459</v>
      </c>
      <c r="G784" s="240">
        <v>240</v>
      </c>
      <c r="H784" s="240"/>
      <c r="I784" s="199">
        <f>I785</f>
        <v>0</v>
      </c>
      <c r="J784" s="199"/>
      <c r="K784" s="199"/>
    </row>
    <row r="785" spans="2:11" ht="12.75" customHeight="1" hidden="1">
      <c r="B785" s="200" t="s">
        <v>387</v>
      </c>
      <c r="C785" s="351"/>
      <c r="D785" s="198" t="s">
        <v>299</v>
      </c>
      <c r="E785" s="198" t="s">
        <v>313</v>
      </c>
      <c r="F785" s="394" t="s">
        <v>459</v>
      </c>
      <c r="G785" s="240">
        <v>240</v>
      </c>
      <c r="H785" s="240">
        <v>2</v>
      </c>
      <c r="I785" s="199"/>
      <c r="J785" s="199"/>
      <c r="K785" s="199"/>
    </row>
    <row r="786" spans="2:11" ht="14.25" customHeight="1">
      <c r="B786" s="345" t="s">
        <v>340</v>
      </c>
      <c r="C786" s="413"/>
      <c r="D786" s="219" t="s">
        <v>341</v>
      </c>
      <c r="E786" s="458"/>
      <c r="F786" s="219"/>
      <c r="G786" s="219"/>
      <c r="H786" s="219"/>
      <c r="I786" s="343">
        <f>I787+I810+I873+I907+I936</f>
        <v>165257.00000000003</v>
      </c>
      <c r="J786" s="343">
        <f>J787+J810+J873+J907+J936</f>
        <v>146317.4</v>
      </c>
      <c r="K786" s="343">
        <f>K787+K810+K873+K907+K936</f>
        <v>136448.4</v>
      </c>
    </row>
    <row r="787" spans="2:11" ht="12.75" customHeight="1">
      <c r="B787" s="359" t="s">
        <v>342</v>
      </c>
      <c r="C787" s="358"/>
      <c r="D787" s="197" t="s">
        <v>341</v>
      </c>
      <c r="E787" s="197" t="s">
        <v>343</v>
      </c>
      <c r="F787" s="219"/>
      <c r="G787" s="219"/>
      <c r="H787" s="219"/>
      <c r="I787" s="199">
        <f>I788+I795+I800+I805</f>
        <v>24967.9</v>
      </c>
      <c r="J787" s="199">
        <f>J788+J795+J800+J805</f>
        <v>23138.6</v>
      </c>
      <c r="K787" s="199">
        <f>K788+K795+K800+K805</f>
        <v>18894.7</v>
      </c>
    </row>
    <row r="788" spans="2:11" ht="26.25" customHeight="1">
      <c r="B788" s="360" t="s">
        <v>569</v>
      </c>
      <c r="C788" s="358"/>
      <c r="D788" s="198" t="s">
        <v>341</v>
      </c>
      <c r="E788" s="198" t="s">
        <v>343</v>
      </c>
      <c r="F788" s="374" t="s">
        <v>570</v>
      </c>
      <c r="G788" s="198"/>
      <c r="H788" s="198"/>
      <c r="I788" s="199">
        <f aca="true" t="shared" si="12" ref="I788:I793">I789</f>
        <v>10515.9</v>
      </c>
      <c r="J788" s="199">
        <f aca="true" t="shared" si="13" ref="J788:J793">J789</f>
        <v>10926.9</v>
      </c>
      <c r="K788" s="199">
        <f aca="true" t="shared" si="14" ref="K788:K793">K789</f>
        <v>7106.6</v>
      </c>
    </row>
    <row r="789" spans="2:11" ht="12.75" customHeight="1">
      <c r="B789" s="377" t="s">
        <v>571</v>
      </c>
      <c r="C789" s="358"/>
      <c r="D789" s="198" t="s">
        <v>341</v>
      </c>
      <c r="E789" s="198" t="s">
        <v>343</v>
      </c>
      <c r="F789" s="266" t="s">
        <v>572</v>
      </c>
      <c r="G789" s="198"/>
      <c r="H789" s="198"/>
      <c r="I789" s="199">
        <f t="shared" si="12"/>
        <v>10515.9</v>
      </c>
      <c r="J789" s="199">
        <f t="shared" si="13"/>
        <v>10926.9</v>
      </c>
      <c r="K789" s="199">
        <f t="shared" si="14"/>
        <v>7106.6</v>
      </c>
    </row>
    <row r="790" spans="2:11" ht="14.25" customHeight="1">
      <c r="B790" s="377" t="s">
        <v>573</v>
      </c>
      <c r="C790" s="358"/>
      <c r="D790" s="198" t="s">
        <v>341</v>
      </c>
      <c r="E790" s="198" t="s">
        <v>343</v>
      </c>
      <c r="F790" s="266" t="s">
        <v>574</v>
      </c>
      <c r="G790" s="198"/>
      <c r="H790" s="198"/>
      <c r="I790" s="199">
        <f t="shared" si="12"/>
        <v>10515.9</v>
      </c>
      <c r="J790" s="199">
        <f t="shared" si="13"/>
        <v>10926.9</v>
      </c>
      <c r="K790" s="199">
        <f t="shared" si="14"/>
        <v>7106.6</v>
      </c>
    </row>
    <row r="791" spans="2:11" ht="12.75" customHeight="1">
      <c r="B791" s="376" t="s">
        <v>575</v>
      </c>
      <c r="C791" s="358"/>
      <c r="D791" s="198" t="s">
        <v>341</v>
      </c>
      <c r="E791" s="198" t="s">
        <v>343</v>
      </c>
      <c r="F791" s="374" t="s">
        <v>576</v>
      </c>
      <c r="G791" s="198"/>
      <c r="H791" s="198"/>
      <c r="I791" s="199">
        <f t="shared" si="12"/>
        <v>10515.9</v>
      </c>
      <c r="J791" s="199">
        <f t="shared" si="13"/>
        <v>10926.9</v>
      </c>
      <c r="K791" s="199">
        <f t="shared" si="14"/>
        <v>7106.6</v>
      </c>
    </row>
    <row r="792" spans="2:11" ht="14.25" customHeight="1">
      <c r="B792" s="200" t="s">
        <v>577</v>
      </c>
      <c r="C792" s="358"/>
      <c r="D792" s="198" t="s">
        <v>341</v>
      </c>
      <c r="E792" s="198" t="s">
        <v>343</v>
      </c>
      <c r="F792" s="374" t="s">
        <v>576</v>
      </c>
      <c r="G792" s="198" t="s">
        <v>479</v>
      </c>
      <c r="H792" s="198"/>
      <c r="I792" s="199">
        <f t="shared" si="12"/>
        <v>10515.9</v>
      </c>
      <c r="J792" s="199">
        <f t="shared" si="13"/>
        <v>10926.9</v>
      </c>
      <c r="K792" s="199">
        <f t="shared" si="14"/>
        <v>7106.6</v>
      </c>
    </row>
    <row r="793" spans="2:11" ht="12.75" customHeight="1">
      <c r="B793" s="200" t="s">
        <v>578</v>
      </c>
      <c r="C793" s="358"/>
      <c r="D793" s="198" t="s">
        <v>341</v>
      </c>
      <c r="E793" s="198" t="s">
        <v>343</v>
      </c>
      <c r="F793" s="374" t="s">
        <v>576</v>
      </c>
      <c r="G793" s="198">
        <v>610</v>
      </c>
      <c r="H793" s="198"/>
      <c r="I793" s="199">
        <f t="shared" si="12"/>
        <v>10515.9</v>
      </c>
      <c r="J793" s="199">
        <f t="shared" si="13"/>
        <v>10926.9</v>
      </c>
      <c r="K793" s="199">
        <f t="shared" si="14"/>
        <v>7106.6</v>
      </c>
    </row>
    <row r="794" spans="2:11" ht="12.75" customHeight="1">
      <c r="B794" s="200" t="s">
        <v>387</v>
      </c>
      <c r="C794" s="358"/>
      <c r="D794" s="198" t="s">
        <v>341</v>
      </c>
      <c r="E794" s="198" t="s">
        <v>343</v>
      </c>
      <c r="F794" s="374" t="s">
        <v>576</v>
      </c>
      <c r="G794" s="198">
        <v>610</v>
      </c>
      <c r="H794" s="198">
        <v>2</v>
      </c>
      <c r="I794" s="199">
        <v>10515.9</v>
      </c>
      <c r="J794" s="199">
        <v>10926.9</v>
      </c>
      <c r="K794" s="199">
        <v>7106.6</v>
      </c>
    </row>
    <row r="795" spans="2:11" ht="66.75" customHeight="1">
      <c r="B795" s="459" t="s">
        <v>579</v>
      </c>
      <c r="C795" s="358"/>
      <c r="D795" s="198" t="s">
        <v>341</v>
      </c>
      <c r="E795" s="198" t="s">
        <v>343</v>
      </c>
      <c r="F795" s="454" t="s">
        <v>580</v>
      </c>
      <c r="G795" s="198"/>
      <c r="H795" s="198"/>
      <c r="I795" s="199">
        <f>I796</f>
        <v>14452</v>
      </c>
      <c r="J795" s="199">
        <f>J796</f>
        <v>12211.7</v>
      </c>
      <c r="K795" s="199">
        <f>K796</f>
        <v>11788.1</v>
      </c>
    </row>
    <row r="796" spans="2:11" ht="12.75" customHeight="1">
      <c r="B796" s="377" t="s">
        <v>573</v>
      </c>
      <c r="C796" s="351"/>
      <c r="D796" s="198" t="s">
        <v>341</v>
      </c>
      <c r="E796" s="198" t="s">
        <v>343</v>
      </c>
      <c r="F796" s="454" t="s">
        <v>581</v>
      </c>
      <c r="G796" s="198"/>
      <c r="H796" s="198"/>
      <c r="I796" s="199">
        <f>I797</f>
        <v>14452</v>
      </c>
      <c r="J796" s="199">
        <f>J797</f>
        <v>12211.7</v>
      </c>
      <c r="K796" s="199">
        <f>K797</f>
        <v>11788.1</v>
      </c>
    </row>
    <row r="797" spans="2:11" ht="14.25" customHeight="1">
      <c r="B797" s="200" t="s">
        <v>577</v>
      </c>
      <c r="C797" s="351"/>
      <c r="D797" s="198" t="s">
        <v>341</v>
      </c>
      <c r="E797" s="198" t="s">
        <v>343</v>
      </c>
      <c r="F797" s="454" t="s">
        <v>581</v>
      </c>
      <c r="G797" s="198" t="s">
        <v>479</v>
      </c>
      <c r="H797" s="198"/>
      <c r="I797" s="199">
        <f>I798</f>
        <v>14452</v>
      </c>
      <c r="J797" s="199">
        <f>J798</f>
        <v>12211.7</v>
      </c>
      <c r="K797" s="199">
        <f>K798</f>
        <v>11788.1</v>
      </c>
    </row>
    <row r="798" spans="2:11" ht="12.75" customHeight="1">
      <c r="B798" s="200" t="s">
        <v>578</v>
      </c>
      <c r="C798" s="351"/>
      <c r="D798" s="198" t="s">
        <v>341</v>
      </c>
      <c r="E798" s="198" t="s">
        <v>343</v>
      </c>
      <c r="F798" s="454" t="s">
        <v>581</v>
      </c>
      <c r="G798" s="198">
        <v>610</v>
      </c>
      <c r="H798" s="198"/>
      <c r="I798" s="199">
        <f>I799</f>
        <v>14452</v>
      </c>
      <c r="J798" s="199">
        <f>J799</f>
        <v>12211.7</v>
      </c>
      <c r="K798" s="199">
        <f>K799</f>
        <v>11788.1</v>
      </c>
    </row>
    <row r="799" spans="2:11" ht="14.25" customHeight="1">
      <c r="B799" s="377" t="s">
        <v>388</v>
      </c>
      <c r="C799" s="351"/>
      <c r="D799" s="198" t="s">
        <v>341</v>
      </c>
      <c r="E799" s="198" t="s">
        <v>343</v>
      </c>
      <c r="F799" s="454" t="s">
        <v>581</v>
      </c>
      <c r="G799" s="198">
        <v>610</v>
      </c>
      <c r="H799" s="198" t="s">
        <v>449</v>
      </c>
      <c r="I799" s="199">
        <v>14452</v>
      </c>
      <c r="J799" s="199">
        <v>12211.7</v>
      </c>
      <c r="K799" s="199">
        <v>11788.1</v>
      </c>
    </row>
    <row r="800" spans="2:11" ht="12.75" customHeight="1" hidden="1">
      <c r="B800" s="200" t="s">
        <v>391</v>
      </c>
      <c r="C800" s="351"/>
      <c r="D800" s="198" t="s">
        <v>341</v>
      </c>
      <c r="E800" s="198" t="s">
        <v>343</v>
      </c>
      <c r="F800" s="374" t="s">
        <v>392</v>
      </c>
      <c r="G800" s="198"/>
      <c r="H800" s="198"/>
      <c r="I800" s="199">
        <f>I801</f>
        <v>0</v>
      </c>
      <c r="J800" s="199">
        <f>J801</f>
        <v>0</v>
      </c>
      <c r="K800" s="199">
        <f>K801</f>
        <v>0</v>
      </c>
    </row>
    <row r="801" spans="2:11" ht="26.25" customHeight="1" hidden="1">
      <c r="B801" s="204" t="s">
        <v>540</v>
      </c>
      <c r="C801" s="351"/>
      <c r="D801" s="198" t="s">
        <v>341</v>
      </c>
      <c r="E801" s="198" t="s">
        <v>343</v>
      </c>
      <c r="F801" s="374" t="s">
        <v>541</v>
      </c>
      <c r="G801" s="198"/>
      <c r="H801" s="198"/>
      <c r="I801" s="199">
        <f>I802</f>
        <v>0</v>
      </c>
      <c r="J801" s="199">
        <f>J802</f>
        <v>0</v>
      </c>
      <c r="K801" s="199">
        <f>K802</f>
        <v>0</v>
      </c>
    </row>
    <row r="802" spans="2:11" ht="12.75" customHeight="1" hidden="1">
      <c r="B802" s="200" t="s">
        <v>577</v>
      </c>
      <c r="C802" s="351"/>
      <c r="D802" s="198" t="s">
        <v>341</v>
      </c>
      <c r="E802" s="198" t="s">
        <v>343</v>
      </c>
      <c r="F802" s="374" t="s">
        <v>541</v>
      </c>
      <c r="G802" s="198" t="s">
        <v>479</v>
      </c>
      <c r="H802" s="198"/>
      <c r="I802" s="199">
        <f>I803</f>
        <v>0</v>
      </c>
      <c r="J802" s="199">
        <f>J803</f>
        <v>0</v>
      </c>
      <c r="K802" s="199">
        <f>K803</f>
        <v>0</v>
      </c>
    </row>
    <row r="803" spans="2:11" ht="14.25" customHeight="1" hidden="1">
      <c r="B803" s="200" t="s">
        <v>578</v>
      </c>
      <c r="C803" s="351"/>
      <c r="D803" s="198" t="s">
        <v>341</v>
      </c>
      <c r="E803" s="198" t="s">
        <v>343</v>
      </c>
      <c r="F803" s="374" t="s">
        <v>541</v>
      </c>
      <c r="G803" s="198">
        <v>610</v>
      </c>
      <c r="H803" s="198"/>
      <c r="I803" s="199">
        <f>I804</f>
        <v>0</v>
      </c>
      <c r="J803" s="199">
        <f>J804</f>
        <v>0</v>
      </c>
      <c r="K803" s="199">
        <f>K804</f>
        <v>0</v>
      </c>
    </row>
    <row r="804" spans="2:11" ht="12.75" customHeight="1" hidden="1">
      <c r="B804" s="377" t="s">
        <v>388</v>
      </c>
      <c r="C804" s="351"/>
      <c r="D804" s="198" t="s">
        <v>341</v>
      </c>
      <c r="E804" s="198" t="s">
        <v>343</v>
      </c>
      <c r="F804" s="374" t="s">
        <v>541</v>
      </c>
      <c r="G804" s="198">
        <v>610</v>
      </c>
      <c r="H804" s="198" t="s">
        <v>449</v>
      </c>
      <c r="I804" s="199"/>
      <c r="J804" s="199"/>
      <c r="K804" s="199"/>
    </row>
    <row r="805" spans="2:11" ht="28.5" customHeight="1" hidden="1">
      <c r="B805" s="218" t="s">
        <v>443</v>
      </c>
      <c r="C805" s="351"/>
      <c r="D805" s="198" t="s">
        <v>341</v>
      </c>
      <c r="E805" s="198" t="s">
        <v>343</v>
      </c>
      <c r="F805" s="460" t="s">
        <v>432</v>
      </c>
      <c r="G805" s="198"/>
      <c r="H805" s="198"/>
      <c r="I805" s="199">
        <f>I806</f>
        <v>0</v>
      </c>
      <c r="J805" s="199">
        <f>J806</f>
        <v>0</v>
      </c>
      <c r="K805" s="199">
        <f>K806</f>
        <v>0</v>
      </c>
    </row>
    <row r="806" spans="2:11" ht="12.75" customHeight="1" hidden="1">
      <c r="B806" s="202" t="s">
        <v>415</v>
      </c>
      <c r="C806" s="351"/>
      <c r="D806" s="198" t="s">
        <v>341</v>
      </c>
      <c r="E806" s="198" t="s">
        <v>343</v>
      </c>
      <c r="F806" s="222" t="s">
        <v>444</v>
      </c>
      <c r="G806" s="198"/>
      <c r="H806" s="198"/>
      <c r="I806" s="199">
        <f>I807</f>
        <v>0</v>
      </c>
      <c r="J806" s="199">
        <f>J807</f>
        <v>0</v>
      </c>
      <c r="K806" s="199">
        <f>K807</f>
        <v>0</v>
      </c>
    </row>
    <row r="807" spans="2:11" ht="12.75" customHeight="1" hidden="1">
      <c r="B807" s="200" t="s">
        <v>577</v>
      </c>
      <c r="C807" s="351"/>
      <c r="D807" s="198" t="s">
        <v>341</v>
      </c>
      <c r="E807" s="198" t="s">
        <v>343</v>
      </c>
      <c r="F807" s="222" t="s">
        <v>444</v>
      </c>
      <c r="G807" s="198" t="s">
        <v>479</v>
      </c>
      <c r="H807" s="198"/>
      <c r="I807" s="199">
        <f>I808</f>
        <v>0</v>
      </c>
      <c r="J807" s="199">
        <f>J808</f>
        <v>0</v>
      </c>
      <c r="K807" s="199">
        <f>K808</f>
        <v>0</v>
      </c>
    </row>
    <row r="808" spans="2:11" ht="12.75" customHeight="1" hidden="1">
      <c r="B808" s="200" t="s">
        <v>578</v>
      </c>
      <c r="C808" s="351"/>
      <c r="D808" s="198" t="s">
        <v>341</v>
      </c>
      <c r="E808" s="198" t="s">
        <v>343</v>
      </c>
      <c r="F808" s="222" t="s">
        <v>444</v>
      </c>
      <c r="G808" s="198" t="s">
        <v>582</v>
      </c>
      <c r="H808" s="198"/>
      <c r="I808" s="199">
        <f>I809</f>
        <v>0</v>
      </c>
      <c r="J808" s="199">
        <f>J809</f>
        <v>0</v>
      </c>
      <c r="K808" s="199">
        <f>K809</f>
        <v>0</v>
      </c>
    </row>
    <row r="809" spans="2:11" ht="12.75" customHeight="1" hidden="1">
      <c r="B809" s="200" t="s">
        <v>387</v>
      </c>
      <c r="C809" s="351"/>
      <c r="D809" s="198" t="s">
        <v>341</v>
      </c>
      <c r="E809" s="198" t="s">
        <v>343</v>
      </c>
      <c r="F809" s="222" t="s">
        <v>444</v>
      </c>
      <c r="G809" s="198" t="s">
        <v>582</v>
      </c>
      <c r="H809" s="198" t="s">
        <v>411</v>
      </c>
      <c r="I809" s="199"/>
      <c r="J809" s="199"/>
      <c r="K809" s="199"/>
    </row>
    <row r="810" spans="2:11" ht="14.25" customHeight="1">
      <c r="B810" s="359" t="s">
        <v>344</v>
      </c>
      <c r="C810" s="351"/>
      <c r="D810" s="197" t="s">
        <v>341</v>
      </c>
      <c r="E810" s="197" t="s">
        <v>345</v>
      </c>
      <c r="F810" s="198"/>
      <c r="G810" s="198"/>
      <c r="H810" s="198"/>
      <c r="I810" s="239">
        <f>IK812+I819+I825+I830+I836+I840+I845+I857+I864+I812+I868</f>
        <v>126028.00000000001</v>
      </c>
      <c r="J810" s="239">
        <f>IL812+J819+J825+J830+J836+J840+J845+J857+J864+J812+J868</f>
        <v>110646.2</v>
      </c>
      <c r="K810" s="239">
        <f>IM812+K819+K825+K830+K836+K840+K845+K857+K864+K812+K868</f>
        <v>104441.09999999999</v>
      </c>
    </row>
    <row r="811" spans="2:11" ht="14.25" customHeight="1">
      <c r="B811" s="377" t="s">
        <v>583</v>
      </c>
      <c r="C811" s="351"/>
      <c r="D811" s="198" t="s">
        <v>341</v>
      </c>
      <c r="E811" s="198" t="s">
        <v>345</v>
      </c>
      <c r="F811" s="374" t="s">
        <v>584</v>
      </c>
      <c r="G811" s="198"/>
      <c r="H811" s="198"/>
      <c r="I811" s="199">
        <f>I819+I824+I830+I836+I840+I845+I857</f>
        <v>125890.50000000001</v>
      </c>
      <c r="J811" s="199">
        <f>J819+J824+J830+J836+J840+J845+J857</f>
        <v>110646.2</v>
      </c>
      <c r="K811" s="199">
        <f>K819+K824+K830+K836+K840+K845+K857</f>
        <v>104441.09999999999</v>
      </c>
    </row>
    <row r="812" spans="2:11" ht="43.5" customHeight="1">
      <c r="B812" s="360" t="s">
        <v>440</v>
      </c>
      <c r="C812" s="357"/>
      <c r="D812" s="198" t="s">
        <v>341</v>
      </c>
      <c r="E812" s="198" t="s">
        <v>345</v>
      </c>
      <c r="F812" s="374" t="s">
        <v>441</v>
      </c>
      <c r="G812" s="198"/>
      <c r="H812" s="198"/>
      <c r="I812" s="199">
        <f>I815</f>
        <v>37.5</v>
      </c>
      <c r="J812" s="199">
        <f>J815</f>
        <v>0</v>
      </c>
      <c r="K812" s="199">
        <f>K815</f>
        <v>0</v>
      </c>
    </row>
    <row r="813" spans="2:11" ht="14.25" customHeight="1" hidden="1">
      <c r="B813" s="202"/>
      <c r="C813" s="357"/>
      <c r="D813" s="198" t="s">
        <v>341</v>
      </c>
      <c r="E813" s="198" t="s">
        <v>345</v>
      </c>
      <c r="F813" s="374" t="s">
        <v>432</v>
      </c>
      <c r="G813" s="198"/>
      <c r="H813" s="198"/>
      <c r="I813" s="199">
        <f>I814</f>
        <v>37.5</v>
      </c>
      <c r="J813" s="199"/>
      <c r="K813" s="199"/>
    </row>
    <row r="814" spans="2:11" ht="14.25" customHeight="1" hidden="1">
      <c r="B814" s="202"/>
      <c r="C814" s="351"/>
      <c r="D814" s="198" t="s">
        <v>341</v>
      </c>
      <c r="E814" s="198" t="s">
        <v>345</v>
      </c>
      <c r="F814" s="374" t="s">
        <v>432</v>
      </c>
      <c r="G814" s="198"/>
      <c r="H814" s="198"/>
      <c r="I814" s="199">
        <f>I815</f>
        <v>37.5</v>
      </c>
      <c r="J814" s="199"/>
      <c r="K814" s="199"/>
    </row>
    <row r="815" spans="2:11" ht="14.25" customHeight="1">
      <c r="B815" s="202" t="s">
        <v>415</v>
      </c>
      <c r="C815" s="351"/>
      <c r="D815" s="198" t="s">
        <v>341</v>
      </c>
      <c r="E815" s="198" t="s">
        <v>345</v>
      </c>
      <c r="F815" s="266" t="s">
        <v>442</v>
      </c>
      <c r="G815" s="198"/>
      <c r="H815" s="198"/>
      <c r="I815" s="199">
        <f>I816</f>
        <v>37.5</v>
      </c>
      <c r="J815" s="199">
        <f>J816</f>
        <v>0</v>
      </c>
      <c r="K815" s="199">
        <f>K816</f>
        <v>0</v>
      </c>
    </row>
    <row r="816" spans="2:11" ht="14.25" customHeight="1">
      <c r="B816" s="200" t="s">
        <v>577</v>
      </c>
      <c r="C816" s="351"/>
      <c r="D816" s="198" t="s">
        <v>341</v>
      </c>
      <c r="E816" s="198" t="s">
        <v>345</v>
      </c>
      <c r="F816" s="266" t="s">
        <v>442</v>
      </c>
      <c r="G816" s="198" t="s">
        <v>479</v>
      </c>
      <c r="H816" s="198"/>
      <c r="I816" s="199">
        <f>I817</f>
        <v>37.5</v>
      </c>
      <c r="J816" s="199">
        <f>J817</f>
        <v>0</v>
      </c>
      <c r="K816" s="199">
        <f>K817</f>
        <v>0</v>
      </c>
    </row>
    <row r="817" spans="2:11" ht="15.75" customHeight="1">
      <c r="B817" s="200" t="s">
        <v>578</v>
      </c>
      <c r="C817" s="351"/>
      <c r="D817" s="198" t="s">
        <v>341</v>
      </c>
      <c r="E817" s="198" t="s">
        <v>345</v>
      </c>
      <c r="F817" s="266" t="s">
        <v>442</v>
      </c>
      <c r="G817" s="198">
        <v>610</v>
      </c>
      <c r="H817" s="198"/>
      <c r="I817" s="199">
        <f>I818</f>
        <v>37.5</v>
      </c>
      <c r="J817" s="199">
        <f>J818</f>
        <v>0</v>
      </c>
      <c r="K817" s="199">
        <f>K818</f>
        <v>0</v>
      </c>
    </row>
    <row r="818" spans="2:11" ht="12.75" customHeight="1">
      <c r="B818" s="200" t="s">
        <v>387</v>
      </c>
      <c r="C818" s="351"/>
      <c r="D818" s="198" t="s">
        <v>341</v>
      </c>
      <c r="E818" s="198" t="s">
        <v>345</v>
      </c>
      <c r="F818" s="266" t="s">
        <v>442</v>
      </c>
      <c r="G818" s="198">
        <v>610</v>
      </c>
      <c r="H818" s="198">
        <v>2</v>
      </c>
      <c r="I818" s="199">
        <v>37.5</v>
      </c>
      <c r="J818" s="199"/>
      <c r="K818" s="199"/>
    </row>
    <row r="819" spans="2:11" ht="14.25" customHeight="1">
      <c r="B819" s="204" t="s">
        <v>585</v>
      </c>
      <c r="C819" s="351"/>
      <c r="D819" s="198" t="s">
        <v>341</v>
      </c>
      <c r="E819" s="198" t="s">
        <v>345</v>
      </c>
      <c r="F819" s="374" t="s">
        <v>586</v>
      </c>
      <c r="G819" s="198"/>
      <c r="H819" s="198"/>
      <c r="I819" s="199">
        <f>I820</f>
        <v>33983.2</v>
      </c>
      <c r="J819" s="199">
        <f>J820</f>
        <v>32080.1</v>
      </c>
      <c r="K819" s="199">
        <f>K820</f>
        <v>30102.8</v>
      </c>
    </row>
    <row r="820" spans="2:11" ht="14.25" customHeight="1">
      <c r="B820" s="205" t="s">
        <v>587</v>
      </c>
      <c r="C820" s="351"/>
      <c r="D820" s="198" t="s">
        <v>341</v>
      </c>
      <c r="E820" s="198" t="s">
        <v>345</v>
      </c>
      <c r="F820" s="374" t="s">
        <v>588</v>
      </c>
      <c r="G820" s="198"/>
      <c r="H820" s="198"/>
      <c r="I820" s="199">
        <f>I821</f>
        <v>33983.2</v>
      </c>
      <c r="J820" s="199">
        <f>J821</f>
        <v>32080.1</v>
      </c>
      <c r="K820" s="199">
        <f>K821</f>
        <v>30102.8</v>
      </c>
    </row>
    <row r="821" spans="2:11" ht="12.75" customHeight="1">
      <c r="B821" s="200" t="s">
        <v>577</v>
      </c>
      <c r="C821" s="351"/>
      <c r="D821" s="198" t="s">
        <v>341</v>
      </c>
      <c r="E821" s="198" t="s">
        <v>345</v>
      </c>
      <c r="F821" s="374" t="s">
        <v>588</v>
      </c>
      <c r="G821" s="198" t="s">
        <v>479</v>
      </c>
      <c r="H821" s="198"/>
      <c r="I821" s="199">
        <f>I822</f>
        <v>33983.2</v>
      </c>
      <c r="J821" s="199">
        <f>J822</f>
        <v>32080.1</v>
      </c>
      <c r="K821" s="199">
        <f>K822</f>
        <v>30102.8</v>
      </c>
    </row>
    <row r="822" spans="2:11" ht="12.75" customHeight="1">
      <c r="B822" s="200" t="s">
        <v>578</v>
      </c>
      <c r="C822" s="351"/>
      <c r="D822" s="198" t="s">
        <v>341</v>
      </c>
      <c r="E822" s="198" t="s">
        <v>345</v>
      </c>
      <c r="F822" s="374" t="s">
        <v>588</v>
      </c>
      <c r="G822" s="198">
        <v>610</v>
      </c>
      <c r="H822" s="198"/>
      <c r="I822" s="199">
        <f>I823</f>
        <v>33983.2</v>
      </c>
      <c r="J822" s="199">
        <f>J823</f>
        <v>32080.1</v>
      </c>
      <c r="K822" s="199">
        <f>K823</f>
        <v>30102.8</v>
      </c>
    </row>
    <row r="823" spans="2:11" ht="12.75" customHeight="1">
      <c r="B823" s="200" t="s">
        <v>387</v>
      </c>
      <c r="C823" s="351"/>
      <c r="D823" s="198" t="s">
        <v>341</v>
      </c>
      <c r="E823" s="198" t="s">
        <v>345</v>
      </c>
      <c r="F823" s="374" t="s">
        <v>588</v>
      </c>
      <c r="G823" s="198">
        <v>610</v>
      </c>
      <c r="H823" s="198">
        <v>2</v>
      </c>
      <c r="I823" s="199">
        <v>33983.2</v>
      </c>
      <c r="J823" s="199">
        <v>32080.1</v>
      </c>
      <c r="K823" s="199">
        <v>30102.8</v>
      </c>
    </row>
    <row r="824" spans="2:11" ht="12.75" customHeight="1">
      <c r="B824" s="200" t="s">
        <v>589</v>
      </c>
      <c r="C824" s="351"/>
      <c r="D824" s="198" t="s">
        <v>341</v>
      </c>
      <c r="E824" s="198" t="s">
        <v>345</v>
      </c>
      <c r="F824" s="374" t="s">
        <v>590</v>
      </c>
      <c r="G824" s="198"/>
      <c r="H824" s="198"/>
      <c r="I824" s="199">
        <f>I825</f>
        <v>5197.6</v>
      </c>
      <c r="J824" s="199">
        <f>J825</f>
        <v>6415.8</v>
      </c>
      <c r="K824" s="199">
        <f>K825</f>
        <v>6273</v>
      </c>
    </row>
    <row r="825" spans="2:11" ht="27.75" customHeight="1">
      <c r="B825" s="204" t="s">
        <v>591</v>
      </c>
      <c r="C825" s="351"/>
      <c r="D825" s="198" t="s">
        <v>341</v>
      </c>
      <c r="E825" s="198" t="s">
        <v>345</v>
      </c>
      <c r="F825" s="374" t="s">
        <v>592</v>
      </c>
      <c r="G825" s="198"/>
      <c r="H825" s="198"/>
      <c r="I825" s="199">
        <f>I826</f>
        <v>5197.6</v>
      </c>
      <c r="J825" s="199">
        <f>J826</f>
        <v>6415.8</v>
      </c>
      <c r="K825" s="199">
        <f>K826</f>
        <v>6273</v>
      </c>
    </row>
    <row r="826" spans="2:11" ht="12.75" customHeight="1">
      <c r="B826" s="200" t="s">
        <v>577</v>
      </c>
      <c r="C826" s="351"/>
      <c r="D826" s="198" t="s">
        <v>341</v>
      </c>
      <c r="E826" s="198" t="s">
        <v>345</v>
      </c>
      <c r="F826" s="374" t="s">
        <v>592</v>
      </c>
      <c r="G826" s="198" t="s">
        <v>479</v>
      </c>
      <c r="H826" s="198"/>
      <c r="I826" s="199">
        <f>I827</f>
        <v>5197.6</v>
      </c>
      <c r="J826" s="199">
        <f>J827</f>
        <v>6415.8</v>
      </c>
      <c r="K826" s="199">
        <f>K827</f>
        <v>6273</v>
      </c>
    </row>
    <row r="827" spans="2:11" ht="14.25" customHeight="1">
      <c r="B827" s="200" t="s">
        <v>578</v>
      </c>
      <c r="C827" s="351"/>
      <c r="D827" s="198" t="s">
        <v>341</v>
      </c>
      <c r="E827" s="198" t="s">
        <v>345</v>
      </c>
      <c r="F827" s="374" t="s">
        <v>592</v>
      </c>
      <c r="G827" s="198">
        <v>610</v>
      </c>
      <c r="H827" s="198"/>
      <c r="I827" s="199">
        <f>I829+I828</f>
        <v>5197.6</v>
      </c>
      <c r="J827" s="199">
        <f>J829+J828</f>
        <v>6415.8</v>
      </c>
      <c r="K827" s="199">
        <f>K829+K828</f>
        <v>6273</v>
      </c>
    </row>
    <row r="828" spans="2:11" ht="12.75" customHeight="1">
      <c r="B828" s="377" t="s">
        <v>388</v>
      </c>
      <c r="C828" s="351"/>
      <c r="D828" s="198" t="s">
        <v>341</v>
      </c>
      <c r="E828" s="198" t="s">
        <v>345</v>
      </c>
      <c r="F828" s="374" t="s">
        <v>592</v>
      </c>
      <c r="G828" s="198" t="s">
        <v>582</v>
      </c>
      <c r="H828" s="198" t="s">
        <v>449</v>
      </c>
      <c r="I828" s="199">
        <v>2578.5</v>
      </c>
      <c r="J828" s="199">
        <v>3207.9</v>
      </c>
      <c r="K828" s="199">
        <v>3136.5</v>
      </c>
    </row>
    <row r="829" spans="2:11" ht="14.25" customHeight="1">
      <c r="B829" s="377" t="s">
        <v>387</v>
      </c>
      <c r="C829" s="351"/>
      <c r="D829" s="198" t="s">
        <v>341</v>
      </c>
      <c r="E829" s="198" t="s">
        <v>345</v>
      </c>
      <c r="F829" s="374" t="s">
        <v>593</v>
      </c>
      <c r="G829" s="198">
        <v>610</v>
      </c>
      <c r="H829" s="198" t="s">
        <v>411</v>
      </c>
      <c r="I829" s="199">
        <v>2619.1</v>
      </c>
      <c r="J829" s="199">
        <v>3207.9</v>
      </c>
      <c r="K829" s="199">
        <v>3136.5</v>
      </c>
    </row>
    <row r="830" spans="2:11" ht="26.25" customHeight="1">
      <c r="B830" s="221" t="s">
        <v>594</v>
      </c>
      <c r="C830" s="351"/>
      <c r="D830" s="198" t="s">
        <v>341</v>
      </c>
      <c r="E830" s="198" t="s">
        <v>345</v>
      </c>
      <c r="F830" s="374" t="s">
        <v>595</v>
      </c>
      <c r="G830" s="198"/>
      <c r="H830" s="198"/>
      <c r="I830" s="199">
        <f>I831</f>
        <v>3913.8</v>
      </c>
      <c r="J830" s="199">
        <f>J831</f>
        <v>3664.4</v>
      </c>
      <c r="K830" s="199">
        <f>K831</f>
        <v>3363.5</v>
      </c>
    </row>
    <row r="831" spans="2:11" ht="14.25" customHeight="1">
      <c r="B831" s="200" t="s">
        <v>577</v>
      </c>
      <c r="C831" s="351"/>
      <c r="D831" s="198" t="s">
        <v>341</v>
      </c>
      <c r="E831" s="198" t="s">
        <v>345</v>
      </c>
      <c r="F831" s="374" t="s">
        <v>596</v>
      </c>
      <c r="G831" s="198" t="s">
        <v>479</v>
      </c>
      <c r="H831" s="198"/>
      <c r="I831" s="199">
        <f>I832</f>
        <v>3913.8</v>
      </c>
      <c r="J831" s="199">
        <f>J832</f>
        <v>3664.4</v>
      </c>
      <c r="K831" s="199">
        <f>K832</f>
        <v>3363.5</v>
      </c>
    </row>
    <row r="832" spans="2:11" ht="12.75" customHeight="1">
      <c r="B832" s="200" t="s">
        <v>578</v>
      </c>
      <c r="C832" s="351"/>
      <c r="D832" s="198" t="s">
        <v>341</v>
      </c>
      <c r="E832" s="198" t="s">
        <v>345</v>
      </c>
      <c r="F832" s="374" t="s">
        <v>596</v>
      </c>
      <c r="G832" s="198">
        <v>610</v>
      </c>
      <c r="H832" s="198"/>
      <c r="I832" s="199">
        <f>I834+I833+I835</f>
        <v>3913.8</v>
      </c>
      <c r="J832" s="199">
        <f>J834+J833+J835</f>
        <v>3664.4</v>
      </c>
      <c r="K832" s="199">
        <f>K834+K833+K835</f>
        <v>3363.5</v>
      </c>
    </row>
    <row r="833" spans="2:11" ht="14.25" customHeight="1">
      <c r="B833" s="377" t="s">
        <v>387</v>
      </c>
      <c r="C833" s="351"/>
      <c r="D833" s="198" t="s">
        <v>341</v>
      </c>
      <c r="E833" s="198" t="s">
        <v>345</v>
      </c>
      <c r="F833" s="374" t="s">
        <v>596</v>
      </c>
      <c r="G833" s="198">
        <v>610</v>
      </c>
      <c r="H833" s="198" t="s">
        <v>411</v>
      </c>
      <c r="I833" s="199">
        <v>39.1</v>
      </c>
      <c r="J833" s="199">
        <v>36.6</v>
      </c>
      <c r="K833" s="199">
        <v>33.6</v>
      </c>
    </row>
    <row r="834" spans="1:66" s="410" customFormat="1" ht="15" customHeight="1">
      <c r="A834" s="318"/>
      <c r="B834" s="377" t="s">
        <v>388</v>
      </c>
      <c r="C834" s="351"/>
      <c r="D834" s="198" t="s">
        <v>341</v>
      </c>
      <c r="E834" s="198" t="s">
        <v>345</v>
      </c>
      <c r="F834" s="374" t="s">
        <v>596</v>
      </c>
      <c r="G834" s="198">
        <v>610</v>
      </c>
      <c r="H834" s="198" t="s">
        <v>449</v>
      </c>
      <c r="I834" s="199">
        <v>348.7</v>
      </c>
      <c r="J834" s="199">
        <v>326.5</v>
      </c>
      <c r="K834" s="199">
        <v>266.4</v>
      </c>
      <c r="L834" s="408"/>
      <c r="M834" s="408"/>
      <c r="N834" s="408"/>
      <c r="O834" s="408"/>
      <c r="P834" s="409"/>
      <c r="Q834" s="409"/>
      <c r="R834" s="409"/>
      <c r="S834" s="409"/>
      <c r="T834" s="409"/>
      <c r="U834" s="409"/>
      <c r="V834" s="409"/>
      <c r="W834" s="409"/>
      <c r="X834" s="409"/>
      <c r="Y834" s="409"/>
      <c r="Z834" s="409"/>
      <c r="AA834" s="409"/>
      <c r="AB834" s="409"/>
      <c r="AC834" s="409"/>
      <c r="AD834" s="409"/>
      <c r="AE834" s="409"/>
      <c r="AF834" s="318"/>
      <c r="AG834" s="318"/>
      <c r="AH834" s="318"/>
      <c r="AI834" s="318"/>
      <c r="AJ834" s="318"/>
      <c r="AK834" s="318"/>
      <c r="AL834" s="318"/>
      <c r="AM834" s="318"/>
      <c r="AN834" s="318"/>
      <c r="AO834" s="318"/>
      <c r="AP834" s="318"/>
      <c r="AQ834" s="318"/>
      <c r="AR834" s="318"/>
      <c r="AS834" s="318"/>
      <c r="AT834" s="318"/>
      <c r="AU834" s="318"/>
      <c r="AV834" s="318"/>
      <c r="AW834" s="318"/>
      <c r="AX834" s="318"/>
      <c r="AY834" s="318"/>
      <c r="AZ834" s="318"/>
      <c r="BA834" s="318"/>
      <c r="BB834" s="318"/>
      <c r="BC834" s="318"/>
      <c r="BD834" s="318"/>
      <c r="BE834" s="318"/>
      <c r="BF834" s="318"/>
      <c r="BG834" s="318"/>
      <c r="BH834" s="318"/>
      <c r="BI834" s="318"/>
      <c r="BJ834" s="318"/>
      <c r="BK834" s="318"/>
      <c r="BL834" s="318"/>
      <c r="BM834" s="318"/>
      <c r="BN834" s="318"/>
    </row>
    <row r="835" spans="1:66" s="410" customFormat="1" ht="15" customHeight="1">
      <c r="A835" s="318"/>
      <c r="B835" s="200" t="s">
        <v>389</v>
      </c>
      <c r="C835" s="351"/>
      <c r="D835" s="198" t="s">
        <v>341</v>
      </c>
      <c r="E835" s="198" t="s">
        <v>345</v>
      </c>
      <c r="F835" s="374" t="s">
        <v>596</v>
      </c>
      <c r="G835" s="198">
        <v>610</v>
      </c>
      <c r="H835" s="198" t="s">
        <v>421</v>
      </c>
      <c r="I835" s="199">
        <v>3526</v>
      </c>
      <c r="J835" s="199">
        <v>3301.3</v>
      </c>
      <c r="K835" s="199">
        <v>3063.5</v>
      </c>
      <c r="L835" s="408"/>
      <c r="M835" s="408"/>
      <c r="N835" s="408"/>
      <c r="O835" s="408"/>
      <c r="P835" s="409"/>
      <c r="Q835" s="409"/>
      <c r="R835" s="409"/>
      <c r="S835" s="409"/>
      <c r="T835" s="409"/>
      <c r="U835" s="409"/>
      <c r="V835" s="409"/>
      <c r="W835" s="409"/>
      <c r="X835" s="409"/>
      <c r="Y835" s="409"/>
      <c r="Z835" s="409"/>
      <c r="AA835" s="409"/>
      <c r="AB835" s="409"/>
      <c r="AC835" s="409"/>
      <c r="AD835" s="409"/>
      <c r="AE835" s="409"/>
      <c r="AF835" s="318"/>
      <c r="AG835" s="318"/>
      <c r="AH835" s="318"/>
      <c r="AI835" s="318"/>
      <c r="AJ835" s="318"/>
      <c r="AK835" s="318"/>
      <c r="AL835" s="318"/>
      <c r="AM835" s="318"/>
      <c r="AN835" s="318"/>
      <c r="AO835" s="318"/>
      <c r="AP835" s="318"/>
      <c r="AQ835" s="318"/>
      <c r="AR835" s="318"/>
      <c r="AS835" s="318"/>
      <c r="AT835" s="318"/>
      <c r="AU835" s="318"/>
      <c r="AV835" s="318"/>
      <c r="AW835" s="318"/>
      <c r="AX835" s="318"/>
      <c r="AY835" s="318"/>
      <c r="AZ835" s="318"/>
      <c r="BA835" s="318"/>
      <c r="BB835" s="318"/>
      <c r="BC835" s="318"/>
      <c r="BD835" s="318"/>
      <c r="BE835" s="318"/>
      <c r="BF835" s="318"/>
      <c r="BG835" s="318"/>
      <c r="BH835" s="318"/>
      <c r="BI835" s="318"/>
      <c r="BJ835" s="318"/>
      <c r="BK835" s="318"/>
      <c r="BL835" s="318"/>
      <c r="BM835" s="318"/>
      <c r="BN835" s="318"/>
    </row>
    <row r="836" spans="2:11" ht="66.75" customHeight="1">
      <c r="B836" s="221" t="s">
        <v>597</v>
      </c>
      <c r="C836" s="351"/>
      <c r="D836" s="198" t="s">
        <v>341</v>
      </c>
      <c r="E836" s="198" t="s">
        <v>345</v>
      </c>
      <c r="F836" s="374" t="s">
        <v>598</v>
      </c>
      <c r="G836" s="198"/>
      <c r="H836" s="198"/>
      <c r="I836" s="199">
        <f>I837</f>
        <v>73519.6</v>
      </c>
      <c r="J836" s="199">
        <f>J837</f>
        <v>59157.5</v>
      </c>
      <c r="K836" s="199">
        <f>K837</f>
        <v>55413.6</v>
      </c>
    </row>
    <row r="837" spans="2:11" ht="14.25" customHeight="1">
      <c r="B837" s="200" t="s">
        <v>577</v>
      </c>
      <c r="C837" s="351"/>
      <c r="D837" s="198" t="s">
        <v>341</v>
      </c>
      <c r="E837" s="198" t="s">
        <v>345</v>
      </c>
      <c r="F837" s="374" t="s">
        <v>599</v>
      </c>
      <c r="G837" s="198" t="s">
        <v>479</v>
      </c>
      <c r="H837" s="198"/>
      <c r="I837" s="199">
        <f>I838</f>
        <v>73519.6</v>
      </c>
      <c r="J837" s="199">
        <f>J838</f>
        <v>59157.5</v>
      </c>
      <c r="K837" s="199">
        <f>K838</f>
        <v>55413.6</v>
      </c>
    </row>
    <row r="838" spans="2:11" ht="14.25" customHeight="1">
      <c r="B838" s="200" t="s">
        <v>578</v>
      </c>
      <c r="C838" s="351"/>
      <c r="D838" s="198" t="s">
        <v>341</v>
      </c>
      <c r="E838" s="198" t="s">
        <v>345</v>
      </c>
      <c r="F838" s="374" t="s">
        <v>599</v>
      </c>
      <c r="G838" s="198">
        <v>610</v>
      </c>
      <c r="H838" s="198"/>
      <c r="I838" s="199">
        <f>I839</f>
        <v>73519.6</v>
      </c>
      <c r="J838" s="199">
        <f>J839</f>
        <v>59157.5</v>
      </c>
      <c r="K838" s="199">
        <f>K839</f>
        <v>55413.6</v>
      </c>
    </row>
    <row r="839" spans="2:11" ht="14.25" customHeight="1">
      <c r="B839" s="377" t="s">
        <v>388</v>
      </c>
      <c r="C839" s="351"/>
      <c r="D839" s="198" t="s">
        <v>341</v>
      </c>
      <c r="E839" s="198" t="s">
        <v>345</v>
      </c>
      <c r="F839" s="374" t="s">
        <v>599</v>
      </c>
      <c r="G839" s="198">
        <v>610</v>
      </c>
      <c r="H839" s="198" t="s">
        <v>449</v>
      </c>
      <c r="I839" s="199">
        <v>73519.6</v>
      </c>
      <c r="J839" s="199">
        <v>59157.5</v>
      </c>
      <c r="K839" s="199">
        <v>55413.6</v>
      </c>
    </row>
    <row r="840" spans="2:11" ht="14.25" customHeight="1">
      <c r="B840" s="200" t="s">
        <v>600</v>
      </c>
      <c r="C840" s="351"/>
      <c r="D840" s="198" t="s">
        <v>341</v>
      </c>
      <c r="E840" s="198" t="s">
        <v>345</v>
      </c>
      <c r="F840" s="374" t="s">
        <v>601</v>
      </c>
      <c r="G840" s="198"/>
      <c r="H840" s="198"/>
      <c r="I840" s="199">
        <f>I842</f>
        <v>1464.3</v>
      </c>
      <c r="J840" s="199">
        <f>J842</f>
        <v>1516.4</v>
      </c>
      <c r="K840" s="199">
        <f>K842</f>
        <v>1476.2</v>
      </c>
    </row>
    <row r="841" spans="2:11" ht="14.25" customHeight="1">
      <c r="B841" s="205" t="s">
        <v>415</v>
      </c>
      <c r="C841" s="351"/>
      <c r="D841" s="198" t="s">
        <v>341</v>
      </c>
      <c r="E841" s="198" t="s">
        <v>345</v>
      </c>
      <c r="F841" s="374" t="s">
        <v>602</v>
      </c>
      <c r="G841" s="198"/>
      <c r="H841" s="198"/>
      <c r="I841" s="199">
        <f>I842</f>
        <v>1464.3</v>
      </c>
      <c r="J841" s="199">
        <f>J842</f>
        <v>1516.4</v>
      </c>
      <c r="K841" s="199">
        <f>K842</f>
        <v>1476.2</v>
      </c>
    </row>
    <row r="842" spans="2:11" ht="14.25" customHeight="1">
      <c r="B842" s="200" t="s">
        <v>577</v>
      </c>
      <c r="C842" s="351"/>
      <c r="D842" s="198" t="s">
        <v>341</v>
      </c>
      <c r="E842" s="198" t="s">
        <v>345</v>
      </c>
      <c r="F842" s="374" t="s">
        <v>602</v>
      </c>
      <c r="G842" s="198" t="s">
        <v>479</v>
      </c>
      <c r="H842" s="198"/>
      <c r="I842" s="199">
        <f>I843</f>
        <v>1464.3</v>
      </c>
      <c r="J842" s="199">
        <f>J843</f>
        <v>1516.4</v>
      </c>
      <c r="K842" s="199">
        <f>K843</f>
        <v>1476.2</v>
      </c>
    </row>
    <row r="843" spans="2:11" ht="14.25" customHeight="1">
      <c r="B843" s="200" t="s">
        <v>578</v>
      </c>
      <c r="C843" s="351"/>
      <c r="D843" s="198" t="s">
        <v>341</v>
      </c>
      <c r="E843" s="198" t="s">
        <v>345</v>
      </c>
      <c r="F843" s="374" t="s">
        <v>602</v>
      </c>
      <c r="G843" s="198">
        <v>610</v>
      </c>
      <c r="H843" s="198"/>
      <c r="I843" s="199">
        <f>I844</f>
        <v>1464.3</v>
      </c>
      <c r="J843" s="199">
        <f>J844</f>
        <v>1516.4</v>
      </c>
      <c r="K843" s="199">
        <f>K844</f>
        <v>1476.2</v>
      </c>
    </row>
    <row r="844" spans="2:11" ht="14.25" customHeight="1">
      <c r="B844" s="377" t="s">
        <v>388</v>
      </c>
      <c r="C844" s="351"/>
      <c r="D844" s="198" t="s">
        <v>341</v>
      </c>
      <c r="E844" s="198" t="s">
        <v>345</v>
      </c>
      <c r="F844" s="374" t="s">
        <v>602</v>
      </c>
      <c r="G844" s="198">
        <v>610</v>
      </c>
      <c r="H844" s="198" t="s">
        <v>449</v>
      </c>
      <c r="I844" s="199">
        <v>1464.3</v>
      </c>
      <c r="J844" s="199">
        <v>1516.4</v>
      </c>
      <c r="K844" s="199">
        <v>1476.2</v>
      </c>
    </row>
    <row r="845" spans="2:11" ht="14.25" customHeight="1">
      <c r="B845" s="200" t="s">
        <v>600</v>
      </c>
      <c r="C845" s="351"/>
      <c r="D845" s="198" t="s">
        <v>341</v>
      </c>
      <c r="E845" s="198" t="s">
        <v>345</v>
      </c>
      <c r="F845" s="374" t="s">
        <v>603</v>
      </c>
      <c r="G845" s="198"/>
      <c r="H845" s="198"/>
      <c r="I845" s="199">
        <f>I847</f>
        <v>7812</v>
      </c>
      <c r="J845" s="199">
        <f>J847</f>
        <v>7812</v>
      </c>
      <c r="K845" s="199">
        <f>K847</f>
        <v>7812</v>
      </c>
    </row>
    <row r="846" spans="2:11" ht="14.25" customHeight="1">
      <c r="B846" s="205" t="s">
        <v>587</v>
      </c>
      <c r="C846" s="351"/>
      <c r="D846" s="198" t="s">
        <v>341</v>
      </c>
      <c r="E846" s="198" t="s">
        <v>345</v>
      </c>
      <c r="F846" s="374" t="s">
        <v>604</v>
      </c>
      <c r="G846" s="198"/>
      <c r="H846" s="198"/>
      <c r="I846" s="199">
        <f>I847</f>
        <v>7812</v>
      </c>
      <c r="J846" s="199">
        <f>J847</f>
        <v>7812</v>
      </c>
      <c r="K846" s="199">
        <f>K847</f>
        <v>7812</v>
      </c>
    </row>
    <row r="847" spans="2:11" ht="14.25" customHeight="1">
      <c r="B847" s="200" t="s">
        <v>577</v>
      </c>
      <c r="C847" s="351"/>
      <c r="D847" s="198" t="s">
        <v>341</v>
      </c>
      <c r="E847" s="198" t="s">
        <v>345</v>
      </c>
      <c r="F847" s="374" t="s">
        <v>604</v>
      </c>
      <c r="G847" s="198" t="s">
        <v>479</v>
      </c>
      <c r="H847" s="198"/>
      <c r="I847" s="199">
        <f>I848</f>
        <v>7812</v>
      </c>
      <c r="J847" s="199">
        <f>J848</f>
        <v>7812</v>
      </c>
      <c r="K847" s="199">
        <f>K848</f>
        <v>7812</v>
      </c>
    </row>
    <row r="848" spans="2:11" ht="14.25" customHeight="1">
      <c r="B848" s="200" t="s">
        <v>578</v>
      </c>
      <c r="C848" s="351"/>
      <c r="D848" s="198" t="s">
        <v>341</v>
      </c>
      <c r="E848" s="198" t="s">
        <v>345</v>
      </c>
      <c r="F848" s="374" t="s">
        <v>604</v>
      </c>
      <c r="G848" s="198">
        <v>610</v>
      </c>
      <c r="H848" s="198"/>
      <c r="I848" s="199">
        <f>I849</f>
        <v>7812</v>
      </c>
      <c r="J848" s="199">
        <f>J849</f>
        <v>7812</v>
      </c>
      <c r="K848" s="199">
        <f>K849</f>
        <v>7812</v>
      </c>
    </row>
    <row r="849" spans="2:11" ht="14.25" customHeight="1">
      <c r="B849" s="200" t="s">
        <v>578</v>
      </c>
      <c r="C849" s="351"/>
      <c r="D849" s="198" t="s">
        <v>341</v>
      </c>
      <c r="E849" s="198" t="s">
        <v>345</v>
      </c>
      <c r="F849" s="374" t="s">
        <v>604</v>
      </c>
      <c r="G849" s="198">
        <v>610</v>
      </c>
      <c r="H849" s="198"/>
      <c r="I849" s="199">
        <f>I850</f>
        <v>7812</v>
      </c>
      <c r="J849" s="199">
        <f>J850</f>
        <v>7812</v>
      </c>
      <c r="K849" s="199">
        <f>K850</f>
        <v>7812</v>
      </c>
    </row>
    <row r="850" spans="2:11" ht="14.25" customHeight="1">
      <c r="B850" s="200" t="s">
        <v>389</v>
      </c>
      <c r="C850" s="351"/>
      <c r="D850" s="198" t="s">
        <v>341</v>
      </c>
      <c r="E850" s="198" t="s">
        <v>345</v>
      </c>
      <c r="F850" s="374" t="s">
        <v>604</v>
      </c>
      <c r="G850" s="198">
        <v>610</v>
      </c>
      <c r="H850" s="198" t="s">
        <v>421</v>
      </c>
      <c r="I850" s="199">
        <v>7812</v>
      </c>
      <c r="J850" s="199">
        <v>7812</v>
      </c>
      <c r="K850" s="199">
        <v>7812</v>
      </c>
    </row>
    <row r="851" spans="2:11" ht="26.25" customHeight="1" hidden="1">
      <c r="B851" s="200" t="s">
        <v>605</v>
      </c>
      <c r="C851" s="351"/>
      <c r="D851" s="198" t="s">
        <v>341</v>
      </c>
      <c r="E851" s="198" t="s">
        <v>345</v>
      </c>
      <c r="F851" s="374" t="s">
        <v>606</v>
      </c>
      <c r="G851" s="198"/>
      <c r="H851" s="198"/>
      <c r="I851" s="199">
        <f>I853</f>
        <v>0</v>
      </c>
      <c r="J851" s="199">
        <f>J853</f>
        <v>0</v>
      </c>
      <c r="K851" s="199">
        <f>K853</f>
        <v>0</v>
      </c>
    </row>
    <row r="852" spans="2:11" ht="14.25" customHeight="1" hidden="1">
      <c r="B852" s="205" t="s">
        <v>415</v>
      </c>
      <c r="C852" s="351"/>
      <c r="D852" s="198" t="s">
        <v>341</v>
      </c>
      <c r="E852" s="198" t="s">
        <v>345</v>
      </c>
      <c r="F852" s="374" t="s">
        <v>607</v>
      </c>
      <c r="G852" s="198"/>
      <c r="H852" s="198"/>
      <c r="I852" s="199">
        <f>I853</f>
        <v>0</v>
      </c>
      <c r="J852" s="199">
        <f>J853</f>
        <v>0</v>
      </c>
      <c r="K852" s="199">
        <f>K853</f>
        <v>0</v>
      </c>
    </row>
    <row r="853" spans="2:11" ht="14.25" customHeight="1" hidden="1">
      <c r="B853" s="200" t="s">
        <v>577</v>
      </c>
      <c r="C853" s="354"/>
      <c r="D853" s="198" t="s">
        <v>341</v>
      </c>
      <c r="E853" s="198" t="s">
        <v>345</v>
      </c>
      <c r="F853" s="374" t="s">
        <v>607</v>
      </c>
      <c r="G853" s="198" t="s">
        <v>479</v>
      </c>
      <c r="H853" s="198"/>
      <c r="I853" s="199">
        <f>I854</f>
        <v>0</v>
      </c>
      <c r="J853" s="199">
        <f>J854</f>
        <v>0</v>
      </c>
      <c r="K853" s="199">
        <f>K854</f>
        <v>0</v>
      </c>
    </row>
    <row r="854" spans="2:11" ht="14.25" customHeight="1" hidden="1">
      <c r="B854" s="200" t="s">
        <v>578</v>
      </c>
      <c r="C854" s="354"/>
      <c r="D854" s="198" t="s">
        <v>341</v>
      </c>
      <c r="E854" s="198" t="s">
        <v>345</v>
      </c>
      <c r="F854" s="374" t="s">
        <v>607</v>
      </c>
      <c r="G854" s="198">
        <v>610</v>
      </c>
      <c r="H854" s="198"/>
      <c r="I854" s="199">
        <f>I855+I856</f>
        <v>0</v>
      </c>
      <c r="J854" s="199">
        <f>J855+J856</f>
        <v>0</v>
      </c>
      <c r="K854" s="199">
        <f>K855+K856</f>
        <v>0</v>
      </c>
    </row>
    <row r="855" spans="2:11" ht="12.75" customHeight="1" hidden="1">
      <c r="B855" s="200" t="s">
        <v>387</v>
      </c>
      <c r="C855" s="354"/>
      <c r="D855" s="198" t="s">
        <v>341</v>
      </c>
      <c r="E855" s="198" t="s">
        <v>345</v>
      </c>
      <c r="F855" s="374" t="s">
        <v>608</v>
      </c>
      <c r="G855" s="198">
        <v>610</v>
      </c>
      <c r="H855" s="198">
        <v>2</v>
      </c>
      <c r="I855" s="199"/>
      <c r="J855" s="199"/>
      <c r="K855" s="199"/>
    </row>
    <row r="856" spans="2:11" ht="14.25" customHeight="1" hidden="1">
      <c r="B856" s="377" t="s">
        <v>388</v>
      </c>
      <c r="C856" s="354"/>
      <c r="D856" s="198" t="s">
        <v>341</v>
      </c>
      <c r="E856" s="198" t="s">
        <v>345</v>
      </c>
      <c r="F856" s="374" t="s">
        <v>609</v>
      </c>
      <c r="G856" s="198">
        <v>610</v>
      </c>
      <c r="H856" s="198" t="s">
        <v>449</v>
      </c>
      <c r="I856" s="199"/>
      <c r="J856" s="199"/>
      <c r="K856" s="199"/>
    </row>
    <row r="857" spans="2:11" ht="15.75" customHeight="1" hidden="1">
      <c r="B857" s="377" t="s">
        <v>610</v>
      </c>
      <c r="C857" s="354"/>
      <c r="D857" s="198" t="s">
        <v>341</v>
      </c>
      <c r="E857" s="198" t="s">
        <v>345</v>
      </c>
      <c r="F857" s="374" t="s">
        <v>611</v>
      </c>
      <c r="G857" s="198"/>
      <c r="H857" s="198"/>
      <c r="I857" s="199">
        <f>I858</f>
        <v>0</v>
      </c>
      <c r="J857" s="199">
        <f>J858</f>
        <v>0</v>
      </c>
      <c r="K857" s="199">
        <f>K858</f>
        <v>0</v>
      </c>
    </row>
    <row r="858" spans="2:11" ht="27.75" customHeight="1" hidden="1">
      <c r="B858" s="221" t="s">
        <v>612</v>
      </c>
      <c r="C858" s="354"/>
      <c r="D858" s="198" t="s">
        <v>341</v>
      </c>
      <c r="E858" s="198" t="s">
        <v>345</v>
      </c>
      <c r="F858" s="266" t="s">
        <v>613</v>
      </c>
      <c r="G858" s="198"/>
      <c r="H858" s="198"/>
      <c r="I858" s="199">
        <f>I859</f>
        <v>0</v>
      </c>
      <c r="J858" s="199">
        <f>J859</f>
        <v>0</v>
      </c>
      <c r="K858" s="199">
        <f>K859</f>
        <v>0</v>
      </c>
    </row>
    <row r="859" spans="2:11" ht="15.75" customHeight="1" hidden="1">
      <c r="B859" s="200" t="s">
        <v>577</v>
      </c>
      <c r="C859" s="351"/>
      <c r="D859" s="198" t="s">
        <v>341</v>
      </c>
      <c r="E859" s="198" t="s">
        <v>345</v>
      </c>
      <c r="F859" s="266" t="s">
        <v>613</v>
      </c>
      <c r="G859" s="198" t="s">
        <v>479</v>
      </c>
      <c r="H859" s="198"/>
      <c r="I859" s="199">
        <f>I860</f>
        <v>0</v>
      </c>
      <c r="J859" s="199">
        <f>J860</f>
        <v>0</v>
      </c>
      <c r="K859" s="199">
        <f>K860</f>
        <v>0</v>
      </c>
    </row>
    <row r="860" spans="2:11" ht="15.75" customHeight="1" hidden="1">
      <c r="B860" s="200" t="s">
        <v>578</v>
      </c>
      <c r="C860" s="351"/>
      <c r="D860" s="198" t="s">
        <v>341</v>
      </c>
      <c r="E860" s="198" t="s">
        <v>345</v>
      </c>
      <c r="F860" s="266" t="s">
        <v>613</v>
      </c>
      <c r="G860" s="198" t="s">
        <v>582</v>
      </c>
      <c r="H860" s="198"/>
      <c r="I860" s="199">
        <f>I861+I862+I863</f>
        <v>0</v>
      </c>
      <c r="J860" s="199">
        <f>J861+J862+J863</f>
        <v>0</v>
      </c>
      <c r="K860" s="199">
        <f>K861+K862+K863</f>
        <v>0</v>
      </c>
    </row>
    <row r="861" spans="2:11" ht="12.75" customHeight="1" hidden="1">
      <c r="B861" s="200" t="s">
        <v>387</v>
      </c>
      <c r="C861" s="351"/>
      <c r="D861" s="198" t="s">
        <v>341</v>
      </c>
      <c r="E861" s="198" t="s">
        <v>345</v>
      </c>
      <c r="F861" s="266" t="s">
        <v>613</v>
      </c>
      <c r="G861" s="198" t="s">
        <v>582</v>
      </c>
      <c r="H861" s="198" t="s">
        <v>411</v>
      </c>
      <c r="I861" s="199"/>
      <c r="J861" s="199"/>
      <c r="K861" s="199"/>
    </row>
    <row r="862" spans="2:11" ht="12.75" customHeight="1" hidden="1">
      <c r="B862" s="377" t="s">
        <v>388</v>
      </c>
      <c r="C862" s="351"/>
      <c r="D862" s="198" t="s">
        <v>341</v>
      </c>
      <c r="E862" s="198" t="s">
        <v>345</v>
      </c>
      <c r="F862" s="266" t="s">
        <v>613</v>
      </c>
      <c r="G862" s="198" t="s">
        <v>582</v>
      </c>
      <c r="H862" s="198" t="s">
        <v>449</v>
      </c>
      <c r="I862" s="199"/>
      <c r="J862" s="199"/>
      <c r="K862" s="199"/>
    </row>
    <row r="863" spans="2:11" ht="12.75" customHeight="1" hidden="1">
      <c r="B863" s="200" t="s">
        <v>389</v>
      </c>
      <c r="C863" s="351"/>
      <c r="D863" s="198" t="s">
        <v>341</v>
      </c>
      <c r="E863" s="198" t="s">
        <v>345</v>
      </c>
      <c r="F863" s="266" t="s">
        <v>613</v>
      </c>
      <c r="G863" s="198" t="s">
        <v>582</v>
      </c>
      <c r="H863" s="198" t="s">
        <v>421</v>
      </c>
      <c r="I863" s="199"/>
      <c r="J863" s="199"/>
      <c r="K863" s="199"/>
    </row>
    <row r="864" spans="2:11" ht="26.25" customHeight="1">
      <c r="B864" s="204" t="s">
        <v>540</v>
      </c>
      <c r="C864" s="351"/>
      <c r="D864" s="198" t="s">
        <v>341</v>
      </c>
      <c r="E864" s="198" t="s">
        <v>345</v>
      </c>
      <c r="F864" s="203" t="s">
        <v>541</v>
      </c>
      <c r="G864" s="198"/>
      <c r="H864" s="198"/>
      <c r="I864" s="199">
        <f>I865</f>
        <v>100</v>
      </c>
      <c r="J864" s="199">
        <f>J865</f>
        <v>0</v>
      </c>
      <c r="K864" s="199">
        <f>K865</f>
        <v>0</v>
      </c>
    </row>
    <row r="865" spans="2:11" ht="12.75" customHeight="1">
      <c r="B865" s="205" t="s">
        <v>403</v>
      </c>
      <c r="C865" s="351"/>
      <c r="D865" s="198" t="s">
        <v>341</v>
      </c>
      <c r="E865" s="198" t="s">
        <v>345</v>
      </c>
      <c r="F865" s="203" t="s">
        <v>541</v>
      </c>
      <c r="G865" s="198" t="s">
        <v>404</v>
      </c>
      <c r="H865" s="198"/>
      <c r="I865" s="199">
        <f>I866</f>
        <v>100</v>
      </c>
      <c r="J865" s="199">
        <f>J866</f>
        <v>0</v>
      </c>
      <c r="K865" s="199">
        <f>K866</f>
        <v>0</v>
      </c>
    </row>
    <row r="866" spans="2:11" ht="12.75" customHeight="1">
      <c r="B866" s="205" t="s">
        <v>405</v>
      </c>
      <c r="C866" s="351"/>
      <c r="D866" s="198" t="s">
        <v>341</v>
      </c>
      <c r="E866" s="198" t="s">
        <v>345</v>
      </c>
      <c r="F866" s="203" t="s">
        <v>541</v>
      </c>
      <c r="G866" s="198" t="s">
        <v>406</v>
      </c>
      <c r="H866" s="198"/>
      <c r="I866" s="199">
        <f>I867</f>
        <v>100</v>
      </c>
      <c r="J866" s="199">
        <f>J867</f>
        <v>0</v>
      </c>
      <c r="K866" s="199">
        <f>K867</f>
        <v>0</v>
      </c>
    </row>
    <row r="867" spans="2:11" ht="12.75" customHeight="1">
      <c r="B867" s="205" t="s">
        <v>388</v>
      </c>
      <c r="C867" s="351"/>
      <c r="D867" s="198" t="s">
        <v>341</v>
      </c>
      <c r="E867" s="198" t="s">
        <v>345</v>
      </c>
      <c r="F867" s="203" t="s">
        <v>541</v>
      </c>
      <c r="G867" s="198" t="s">
        <v>406</v>
      </c>
      <c r="H867" s="198" t="s">
        <v>449</v>
      </c>
      <c r="I867" s="199">
        <v>100</v>
      </c>
      <c r="J867" s="199"/>
      <c r="K867" s="199"/>
    </row>
    <row r="868" spans="2:11" ht="28.5" customHeight="1" hidden="1">
      <c r="B868" s="218" t="s">
        <v>443</v>
      </c>
      <c r="C868" s="351"/>
      <c r="D868" s="198" t="s">
        <v>341</v>
      </c>
      <c r="E868" s="198" t="s">
        <v>345</v>
      </c>
      <c r="F868" s="460" t="s">
        <v>432</v>
      </c>
      <c r="G868" s="198"/>
      <c r="H868" s="198"/>
      <c r="I868" s="199">
        <f>I869</f>
        <v>0</v>
      </c>
      <c r="J868" s="199">
        <f>J869</f>
        <v>0</v>
      </c>
      <c r="K868" s="199">
        <f>K869</f>
        <v>0</v>
      </c>
    </row>
    <row r="869" spans="2:11" ht="12.75" customHeight="1" hidden="1">
      <c r="B869" s="202" t="s">
        <v>415</v>
      </c>
      <c r="C869" s="351"/>
      <c r="D869" s="198" t="s">
        <v>341</v>
      </c>
      <c r="E869" s="198" t="s">
        <v>345</v>
      </c>
      <c r="F869" s="222" t="s">
        <v>444</v>
      </c>
      <c r="G869" s="198"/>
      <c r="H869" s="198"/>
      <c r="I869" s="199">
        <f>I870</f>
        <v>0</v>
      </c>
      <c r="J869" s="199">
        <f>J870</f>
        <v>0</v>
      </c>
      <c r="K869" s="199">
        <f>K870</f>
        <v>0</v>
      </c>
    </row>
    <row r="870" spans="2:11" ht="12.75" customHeight="1" hidden="1">
      <c r="B870" s="200" t="s">
        <v>577</v>
      </c>
      <c r="C870" s="351"/>
      <c r="D870" s="198" t="s">
        <v>341</v>
      </c>
      <c r="E870" s="198" t="s">
        <v>345</v>
      </c>
      <c r="F870" s="222" t="s">
        <v>444</v>
      </c>
      <c r="G870" s="198" t="s">
        <v>479</v>
      </c>
      <c r="H870" s="198"/>
      <c r="I870" s="199">
        <f>I871</f>
        <v>0</v>
      </c>
      <c r="J870" s="199">
        <f>J871</f>
        <v>0</v>
      </c>
      <c r="K870" s="199">
        <f>K871</f>
        <v>0</v>
      </c>
    </row>
    <row r="871" spans="2:11" ht="12.75" customHeight="1" hidden="1">
      <c r="B871" s="200" t="s">
        <v>578</v>
      </c>
      <c r="C871" s="351"/>
      <c r="D871" s="198" t="s">
        <v>341</v>
      </c>
      <c r="E871" s="198" t="s">
        <v>345</v>
      </c>
      <c r="F871" s="222" t="s">
        <v>444</v>
      </c>
      <c r="G871" s="198" t="s">
        <v>582</v>
      </c>
      <c r="H871" s="198"/>
      <c r="I871" s="199">
        <f>I872</f>
        <v>0</v>
      </c>
      <c r="J871" s="199">
        <f>J872</f>
        <v>0</v>
      </c>
      <c r="K871" s="199">
        <f>K872</f>
        <v>0</v>
      </c>
    </row>
    <row r="872" spans="2:11" ht="12.75" customHeight="1" hidden="1">
      <c r="B872" s="200" t="s">
        <v>387</v>
      </c>
      <c r="C872" s="351"/>
      <c r="D872" s="198" t="s">
        <v>341</v>
      </c>
      <c r="E872" s="198" t="s">
        <v>345</v>
      </c>
      <c r="F872" s="222" t="s">
        <v>444</v>
      </c>
      <c r="G872" s="198" t="s">
        <v>582</v>
      </c>
      <c r="H872" s="198" t="s">
        <v>411</v>
      </c>
      <c r="I872" s="199"/>
      <c r="J872" s="199"/>
      <c r="K872" s="199"/>
    </row>
    <row r="873" spans="2:11" ht="12.75" customHeight="1">
      <c r="B873" s="461" t="s">
        <v>614</v>
      </c>
      <c r="C873" s="351"/>
      <c r="D873" s="197" t="s">
        <v>341</v>
      </c>
      <c r="E873" s="197" t="s">
        <v>347</v>
      </c>
      <c r="F873" s="374"/>
      <c r="G873" s="197"/>
      <c r="H873" s="197"/>
      <c r="I873" s="239">
        <f>I874+I901</f>
        <v>8844.900000000001</v>
      </c>
      <c r="J873" s="239">
        <f>J874</f>
        <v>7618.999999999999</v>
      </c>
      <c r="K873" s="239">
        <f>K874+K901</f>
        <v>8018.999999999999</v>
      </c>
    </row>
    <row r="874" spans="2:11" ht="26.25" customHeight="1">
      <c r="B874" s="360" t="s">
        <v>569</v>
      </c>
      <c r="C874" s="351"/>
      <c r="D874" s="219" t="s">
        <v>341</v>
      </c>
      <c r="E874" s="219" t="s">
        <v>347</v>
      </c>
      <c r="F874" s="378" t="s">
        <v>570</v>
      </c>
      <c r="G874" s="219"/>
      <c r="H874" s="219"/>
      <c r="I874" s="343">
        <f>I882+I875+I889+I892+I895+I898</f>
        <v>8844.900000000001</v>
      </c>
      <c r="J874" s="343">
        <f>J882+J875+J889+J892+J895+J898+J901</f>
        <v>7618.999999999999</v>
      </c>
      <c r="K874" s="343">
        <f>K882+K875+K889+K892+K895+K898</f>
        <v>8018.999999999999</v>
      </c>
    </row>
    <row r="875" spans="2:11" ht="15.75" customHeight="1" hidden="1">
      <c r="B875" s="377" t="s">
        <v>583</v>
      </c>
      <c r="C875" s="351"/>
      <c r="D875" s="219"/>
      <c r="E875" s="219"/>
      <c r="F875" s="378"/>
      <c r="G875" s="219"/>
      <c r="H875" s="219"/>
      <c r="I875" s="199">
        <f>I876</f>
        <v>0</v>
      </c>
      <c r="J875" s="199">
        <f>J876</f>
        <v>0</v>
      </c>
      <c r="K875" s="199">
        <f>K876</f>
        <v>0</v>
      </c>
    </row>
    <row r="876" spans="2:11" ht="26.25" customHeight="1" hidden="1">
      <c r="B876" s="403" t="s">
        <v>636</v>
      </c>
      <c r="C876" s="351"/>
      <c r="D876" s="198" t="s">
        <v>341</v>
      </c>
      <c r="E876" s="198" t="s">
        <v>347</v>
      </c>
      <c r="F876" s="412" t="s">
        <v>637</v>
      </c>
      <c r="G876" s="198"/>
      <c r="H876" s="198"/>
      <c r="I876" s="199">
        <f>I877</f>
        <v>0</v>
      </c>
      <c r="J876" s="199">
        <f>J877</f>
        <v>0</v>
      </c>
      <c r="K876" s="199">
        <f>K877</f>
        <v>0</v>
      </c>
    </row>
    <row r="877" spans="2:11" ht="15.75" customHeight="1" hidden="1">
      <c r="B877" s="204" t="s">
        <v>577</v>
      </c>
      <c r="C877" s="351"/>
      <c r="D877" s="198" t="s">
        <v>341</v>
      </c>
      <c r="E877" s="198" t="s">
        <v>347</v>
      </c>
      <c r="F877" s="412" t="s">
        <v>637</v>
      </c>
      <c r="G877" s="198" t="s">
        <v>479</v>
      </c>
      <c r="H877" s="198"/>
      <c r="I877" s="199">
        <f>I878</f>
        <v>0</v>
      </c>
      <c r="J877" s="199">
        <f>J878</f>
        <v>0</v>
      </c>
      <c r="K877" s="199">
        <f>K878</f>
        <v>0</v>
      </c>
    </row>
    <row r="878" spans="2:11" ht="15.75" customHeight="1" hidden="1">
      <c r="B878" s="204" t="s">
        <v>578</v>
      </c>
      <c r="C878" s="351"/>
      <c r="D878" s="198" t="s">
        <v>341</v>
      </c>
      <c r="E878" s="198" t="s">
        <v>347</v>
      </c>
      <c r="F878" s="412" t="s">
        <v>637</v>
      </c>
      <c r="G878" s="198" t="s">
        <v>582</v>
      </c>
      <c r="H878" s="198"/>
      <c r="I878" s="199">
        <f>I879+I880+I881</f>
        <v>0</v>
      </c>
      <c r="J878" s="199">
        <f>J879+J880+J881</f>
        <v>0</v>
      </c>
      <c r="K878" s="199">
        <f>K879+K880+K881</f>
        <v>0</v>
      </c>
    </row>
    <row r="879" spans="2:11" ht="15.75" customHeight="1" hidden="1">
      <c r="B879" s="221" t="s">
        <v>387</v>
      </c>
      <c r="C879" s="351"/>
      <c r="D879" s="198" t="s">
        <v>341</v>
      </c>
      <c r="E879" s="198" t="s">
        <v>347</v>
      </c>
      <c r="F879" s="412" t="s">
        <v>637</v>
      </c>
      <c r="G879" s="198" t="s">
        <v>582</v>
      </c>
      <c r="H879" s="198" t="s">
        <v>411</v>
      </c>
      <c r="I879" s="199"/>
      <c r="J879" s="199"/>
      <c r="K879" s="199"/>
    </row>
    <row r="880" spans="2:11" ht="15.75" customHeight="1" hidden="1">
      <c r="B880" s="221" t="s">
        <v>388</v>
      </c>
      <c r="C880" s="351"/>
      <c r="D880" s="198" t="s">
        <v>341</v>
      </c>
      <c r="E880" s="198" t="s">
        <v>347</v>
      </c>
      <c r="F880" s="412" t="s">
        <v>637</v>
      </c>
      <c r="G880" s="198" t="s">
        <v>582</v>
      </c>
      <c r="H880" s="198" t="s">
        <v>449</v>
      </c>
      <c r="I880" s="199"/>
      <c r="J880" s="199"/>
      <c r="K880" s="199"/>
    </row>
    <row r="881" spans="2:11" ht="15.75" customHeight="1" hidden="1">
      <c r="B881" s="204" t="s">
        <v>389</v>
      </c>
      <c r="C881" s="351"/>
      <c r="D881" s="198" t="s">
        <v>341</v>
      </c>
      <c r="E881" s="198" t="s">
        <v>347</v>
      </c>
      <c r="F881" s="412" t="s">
        <v>637</v>
      </c>
      <c r="G881" s="198" t="s">
        <v>582</v>
      </c>
      <c r="H881" s="198" t="s">
        <v>421</v>
      </c>
      <c r="I881" s="199"/>
      <c r="J881" s="199"/>
      <c r="K881" s="199"/>
    </row>
    <row r="882" spans="2:11" ht="12.75" customHeight="1">
      <c r="B882" s="379" t="s">
        <v>615</v>
      </c>
      <c r="C882" s="351"/>
      <c r="D882" s="198" t="s">
        <v>341</v>
      </c>
      <c r="E882" s="198" t="s">
        <v>347</v>
      </c>
      <c r="F882" s="374" t="s">
        <v>616</v>
      </c>
      <c r="G882" s="198"/>
      <c r="H882" s="198"/>
      <c r="I882" s="199">
        <f>I883</f>
        <v>7108.9</v>
      </c>
      <c r="J882" s="199">
        <f>J883</f>
        <v>6093.1</v>
      </c>
      <c r="K882" s="199">
        <f>K883</f>
        <v>6493.1</v>
      </c>
    </row>
    <row r="883" spans="2:11" ht="15.75" customHeight="1">
      <c r="B883" s="379" t="s">
        <v>617</v>
      </c>
      <c r="C883" s="351"/>
      <c r="D883" s="198" t="s">
        <v>341</v>
      </c>
      <c r="E883" s="198" t="s">
        <v>347</v>
      </c>
      <c r="F883" s="374" t="s">
        <v>618</v>
      </c>
      <c r="G883" s="198"/>
      <c r="H883" s="198"/>
      <c r="I883" s="199">
        <f>I884</f>
        <v>7108.9</v>
      </c>
      <c r="J883" s="199">
        <f>J884</f>
        <v>6093.1</v>
      </c>
      <c r="K883" s="199">
        <f>K884</f>
        <v>6493.1</v>
      </c>
    </row>
    <row r="884" spans="2:11" ht="12.75" customHeight="1">
      <c r="B884" s="204" t="s">
        <v>587</v>
      </c>
      <c r="C884" s="351"/>
      <c r="D884" s="198" t="s">
        <v>341</v>
      </c>
      <c r="E884" s="198" t="s">
        <v>347</v>
      </c>
      <c r="F884" s="266" t="s">
        <v>619</v>
      </c>
      <c r="G884" s="198"/>
      <c r="H884" s="198"/>
      <c r="I884" s="199">
        <f>I885</f>
        <v>7108.9</v>
      </c>
      <c r="J884" s="199">
        <f>J885</f>
        <v>6093.1</v>
      </c>
      <c r="K884" s="199">
        <f>K885</f>
        <v>6493.1</v>
      </c>
    </row>
    <row r="885" spans="2:11" ht="14.25" customHeight="1">
      <c r="B885" s="204" t="s">
        <v>577</v>
      </c>
      <c r="C885" s="351"/>
      <c r="D885" s="198" t="s">
        <v>341</v>
      </c>
      <c r="E885" s="198" t="s">
        <v>347</v>
      </c>
      <c r="F885" s="266" t="s">
        <v>619</v>
      </c>
      <c r="G885" s="198" t="s">
        <v>479</v>
      </c>
      <c r="H885" s="198"/>
      <c r="I885" s="199">
        <f>I886</f>
        <v>7108.9</v>
      </c>
      <c r="J885" s="199">
        <f>J886</f>
        <v>6093.1</v>
      </c>
      <c r="K885" s="199">
        <f>K886</f>
        <v>6493.1</v>
      </c>
    </row>
    <row r="886" spans="2:11" ht="12.75" customHeight="1">
      <c r="B886" s="204" t="s">
        <v>578</v>
      </c>
      <c r="C886" s="351"/>
      <c r="D886" s="198" t="s">
        <v>341</v>
      </c>
      <c r="E886" s="198" t="s">
        <v>347</v>
      </c>
      <c r="F886" s="266" t="s">
        <v>619</v>
      </c>
      <c r="G886" s="198" t="s">
        <v>582</v>
      </c>
      <c r="H886" s="198"/>
      <c r="I886" s="199">
        <f>I887</f>
        <v>7108.9</v>
      </c>
      <c r="J886" s="199">
        <f>J887</f>
        <v>6093.1</v>
      </c>
      <c r="K886" s="199">
        <f>K887</f>
        <v>6493.1</v>
      </c>
    </row>
    <row r="887" spans="2:11" ht="14.25" customHeight="1">
      <c r="B887" s="204" t="s">
        <v>387</v>
      </c>
      <c r="C887" s="351"/>
      <c r="D887" s="198" t="s">
        <v>341</v>
      </c>
      <c r="E887" s="198" t="s">
        <v>347</v>
      </c>
      <c r="F887" s="266" t="s">
        <v>619</v>
      </c>
      <c r="G887" s="198" t="s">
        <v>582</v>
      </c>
      <c r="H887" s="198" t="s">
        <v>411</v>
      </c>
      <c r="I887" s="199">
        <v>7108.9</v>
      </c>
      <c r="J887" s="199">
        <v>6093.1</v>
      </c>
      <c r="K887" s="199">
        <v>6493.1</v>
      </c>
    </row>
    <row r="888" spans="2:11" ht="28.5" customHeight="1">
      <c r="B888" s="403" t="s">
        <v>620</v>
      </c>
      <c r="C888" s="351"/>
      <c r="D888" s="198" t="s">
        <v>341</v>
      </c>
      <c r="E888" s="198" t="s">
        <v>347</v>
      </c>
      <c r="F888" s="266" t="s">
        <v>621</v>
      </c>
      <c r="G888" s="198" t="s">
        <v>479</v>
      </c>
      <c r="H888" s="198"/>
      <c r="I888" s="199">
        <f>I889</f>
        <v>1700.9</v>
      </c>
      <c r="J888" s="199">
        <f>J889</f>
        <v>1494.7</v>
      </c>
      <c r="K888" s="199">
        <f>K889</f>
        <v>1494.7</v>
      </c>
    </row>
    <row r="889" spans="2:11" ht="14.25" customHeight="1">
      <c r="B889" s="204" t="s">
        <v>577</v>
      </c>
      <c r="C889" s="351"/>
      <c r="D889" s="198" t="s">
        <v>341</v>
      </c>
      <c r="E889" s="198" t="s">
        <v>347</v>
      </c>
      <c r="F889" s="266" t="s">
        <v>621</v>
      </c>
      <c r="G889" s="198" t="s">
        <v>479</v>
      </c>
      <c r="H889" s="198"/>
      <c r="I889" s="199">
        <f>I890</f>
        <v>1700.9</v>
      </c>
      <c r="J889" s="199">
        <f>J890</f>
        <v>1494.7</v>
      </c>
      <c r="K889" s="199">
        <f>K890</f>
        <v>1494.7</v>
      </c>
    </row>
    <row r="890" spans="2:11" ht="14.25" customHeight="1">
      <c r="B890" s="204" t="s">
        <v>578</v>
      </c>
      <c r="C890" s="351"/>
      <c r="D890" s="198" t="s">
        <v>341</v>
      </c>
      <c r="E890" s="198" t="s">
        <v>347</v>
      </c>
      <c r="F890" s="266" t="s">
        <v>621</v>
      </c>
      <c r="G890" s="198" t="s">
        <v>582</v>
      </c>
      <c r="H890" s="198"/>
      <c r="I890" s="199">
        <f>I891</f>
        <v>1700.9</v>
      </c>
      <c r="J890" s="199">
        <f>J891</f>
        <v>1494.7</v>
      </c>
      <c r="K890" s="199">
        <f>K891</f>
        <v>1494.7</v>
      </c>
    </row>
    <row r="891" spans="2:11" ht="14.25" customHeight="1">
      <c r="B891" s="204" t="s">
        <v>387</v>
      </c>
      <c r="C891" s="351"/>
      <c r="D891" s="198" t="s">
        <v>341</v>
      </c>
      <c r="E891" s="198" t="s">
        <v>347</v>
      </c>
      <c r="F891" s="266" t="s">
        <v>621</v>
      </c>
      <c r="G891" s="198" t="s">
        <v>582</v>
      </c>
      <c r="H891" s="198" t="s">
        <v>411</v>
      </c>
      <c r="I891" s="199">
        <v>1700.9</v>
      </c>
      <c r="J891" s="199">
        <v>1494.7</v>
      </c>
      <c r="K891" s="199">
        <v>1494.7</v>
      </c>
    </row>
    <row r="892" spans="2:11" ht="14.25" customHeight="1">
      <c r="B892" s="204" t="s">
        <v>622</v>
      </c>
      <c r="C892" s="351"/>
      <c r="D892" s="198" t="s">
        <v>341</v>
      </c>
      <c r="E892" s="198" t="s">
        <v>347</v>
      </c>
      <c r="F892" s="266" t="s">
        <v>621</v>
      </c>
      <c r="G892" s="198" t="s">
        <v>479</v>
      </c>
      <c r="H892" s="198"/>
      <c r="I892" s="199">
        <f>I893</f>
        <v>11.7</v>
      </c>
      <c r="J892" s="199">
        <f>J893</f>
        <v>10.4</v>
      </c>
      <c r="K892" s="199">
        <f>K893</f>
        <v>10.4</v>
      </c>
    </row>
    <row r="893" spans="2:11" ht="14.25" customHeight="1">
      <c r="B893" s="204" t="s">
        <v>623</v>
      </c>
      <c r="C893" s="351"/>
      <c r="D893" s="198" t="s">
        <v>341</v>
      </c>
      <c r="E893" s="198" t="s">
        <v>347</v>
      </c>
      <c r="F893" s="266" t="s">
        <v>621</v>
      </c>
      <c r="G893" s="198" t="s">
        <v>624</v>
      </c>
      <c r="H893" s="198"/>
      <c r="I893" s="199">
        <f>I894</f>
        <v>11.7</v>
      </c>
      <c r="J893" s="199">
        <f>J894</f>
        <v>10.4</v>
      </c>
      <c r="K893" s="199">
        <f>K894</f>
        <v>10.4</v>
      </c>
    </row>
    <row r="894" spans="2:11" ht="14.25" customHeight="1">
      <c r="B894" s="204" t="s">
        <v>387</v>
      </c>
      <c r="C894" s="351"/>
      <c r="D894" s="198" t="s">
        <v>341</v>
      </c>
      <c r="E894" s="198" t="s">
        <v>347</v>
      </c>
      <c r="F894" s="266" t="s">
        <v>621</v>
      </c>
      <c r="G894" s="198" t="s">
        <v>624</v>
      </c>
      <c r="H894" s="198" t="s">
        <v>411</v>
      </c>
      <c r="I894" s="199">
        <v>11.7</v>
      </c>
      <c r="J894" s="199">
        <v>10.4</v>
      </c>
      <c r="K894" s="199">
        <v>10.4</v>
      </c>
    </row>
    <row r="895" spans="2:11" ht="14.25" customHeight="1">
      <c r="B895" s="204" t="s">
        <v>625</v>
      </c>
      <c r="C895" s="351"/>
      <c r="D895" s="198" t="s">
        <v>341</v>
      </c>
      <c r="E895" s="198" t="s">
        <v>347</v>
      </c>
      <c r="F895" s="266" t="s">
        <v>621</v>
      </c>
      <c r="G895" s="198" t="s">
        <v>479</v>
      </c>
      <c r="H895" s="198"/>
      <c r="I895" s="199">
        <f>I896</f>
        <v>11.7</v>
      </c>
      <c r="J895" s="199">
        <f>J896</f>
        <v>10.4</v>
      </c>
      <c r="K895" s="199">
        <f>K896</f>
        <v>10.4</v>
      </c>
    </row>
    <row r="896" spans="2:11" ht="41.25" customHeight="1">
      <c r="B896" s="204" t="s">
        <v>626</v>
      </c>
      <c r="C896" s="351"/>
      <c r="D896" s="198" t="s">
        <v>341</v>
      </c>
      <c r="E896" s="198" t="s">
        <v>347</v>
      </c>
      <c r="F896" s="266" t="s">
        <v>621</v>
      </c>
      <c r="G896" s="198" t="s">
        <v>627</v>
      </c>
      <c r="H896" s="198"/>
      <c r="I896" s="199">
        <f>I897</f>
        <v>11.7</v>
      </c>
      <c r="J896" s="199">
        <f>J897</f>
        <v>10.4</v>
      </c>
      <c r="K896" s="199">
        <f>K897</f>
        <v>10.4</v>
      </c>
    </row>
    <row r="897" spans="2:11" ht="15.75" customHeight="1">
      <c r="B897" s="200" t="s">
        <v>387</v>
      </c>
      <c r="C897" s="351"/>
      <c r="D897" s="198" t="s">
        <v>341</v>
      </c>
      <c r="E897" s="198" t="s">
        <v>347</v>
      </c>
      <c r="F897" s="266" t="s">
        <v>621</v>
      </c>
      <c r="G897" s="198" t="s">
        <v>627</v>
      </c>
      <c r="H897" s="198" t="s">
        <v>411</v>
      </c>
      <c r="I897" s="199">
        <v>11.7</v>
      </c>
      <c r="J897" s="199">
        <v>10.4</v>
      </c>
      <c r="K897" s="199">
        <v>10.4</v>
      </c>
    </row>
    <row r="898" spans="2:11" ht="14.25" customHeight="1">
      <c r="B898" s="200" t="s">
        <v>407</v>
      </c>
      <c r="C898" s="351"/>
      <c r="D898" s="198" t="s">
        <v>341</v>
      </c>
      <c r="E898" s="198" t="s">
        <v>347</v>
      </c>
      <c r="F898" s="266" t="s">
        <v>621</v>
      </c>
      <c r="G898" s="198" t="s">
        <v>408</v>
      </c>
      <c r="H898" s="198"/>
      <c r="I898" s="199">
        <f>I899</f>
        <v>11.7</v>
      </c>
      <c r="J898" s="199">
        <f>J899</f>
        <v>10.4</v>
      </c>
      <c r="K898" s="199">
        <f>K899</f>
        <v>10.4</v>
      </c>
    </row>
    <row r="899" spans="2:11" ht="51.75" customHeight="1">
      <c r="B899" s="204" t="s">
        <v>521</v>
      </c>
      <c r="C899" s="351"/>
      <c r="D899" s="198" t="s">
        <v>341</v>
      </c>
      <c r="E899" s="198" t="s">
        <v>347</v>
      </c>
      <c r="F899" s="266" t="s">
        <v>621</v>
      </c>
      <c r="G899" s="198" t="s">
        <v>522</v>
      </c>
      <c r="H899" s="198"/>
      <c r="I899" s="199">
        <f>I900</f>
        <v>11.7</v>
      </c>
      <c r="J899" s="199">
        <f>J900</f>
        <v>10.4</v>
      </c>
      <c r="K899" s="199">
        <f>K900</f>
        <v>10.4</v>
      </c>
    </row>
    <row r="900" spans="2:11" ht="14.25" customHeight="1">
      <c r="B900" s="200" t="s">
        <v>387</v>
      </c>
      <c r="C900" s="351"/>
      <c r="D900" s="198" t="s">
        <v>341</v>
      </c>
      <c r="E900" s="198" t="s">
        <v>347</v>
      </c>
      <c r="F900" s="266" t="s">
        <v>621</v>
      </c>
      <c r="G900" s="198" t="s">
        <v>522</v>
      </c>
      <c r="H900" s="198" t="s">
        <v>411</v>
      </c>
      <c r="I900" s="199">
        <v>11.7</v>
      </c>
      <c r="J900" s="199">
        <v>10.4</v>
      </c>
      <c r="K900" s="199">
        <v>10.4</v>
      </c>
    </row>
    <row r="901" spans="2:11" ht="27.75" customHeight="1" hidden="1">
      <c r="B901" s="403" t="s">
        <v>636</v>
      </c>
      <c r="C901" s="351"/>
      <c r="D901" s="198" t="s">
        <v>341</v>
      </c>
      <c r="E901" s="198" t="s">
        <v>347</v>
      </c>
      <c r="F901" s="412" t="s">
        <v>638</v>
      </c>
      <c r="G901" s="198"/>
      <c r="H901" s="198"/>
      <c r="I901" s="199">
        <f>I902</f>
        <v>0</v>
      </c>
      <c r="J901" s="199">
        <f>J902</f>
        <v>0</v>
      </c>
      <c r="K901" s="199">
        <f>K902</f>
        <v>0</v>
      </c>
    </row>
    <row r="902" spans="2:11" ht="14.25" customHeight="1" hidden="1">
      <c r="B902" s="200" t="s">
        <v>577</v>
      </c>
      <c r="C902" s="351"/>
      <c r="D902" s="198" t="s">
        <v>341</v>
      </c>
      <c r="E902" s="198" t="s">
        <v>347</v>
      </c>
      <c r="F902" s="412" t="s">
        <v>638</v>
      </c>
      <c r="G902" s="198" t="s">
        <v>479</v>
      </c>
      <c r="H902" s="198"/>
      <c r="I902" s="199">
        <f>I903</f>
        <v>0</v>
      </c>
      <c r="J902" s="199">
        <f>J903</f>
        <v>0</v>
      </c>
      <c r="K902" s="199">
        <f>K903</f>
        <v>0</v>
      </c>
    </row>
    <row r="903" spans="2:11" ht="14.25" customHeight="1" hidden="1">
      <c r="B903" s="200" t="s">
        <v>578</v>
      </c>
      <c r="C903" s="351"/>
      <c r="D903" s="198" t="s">
        <v>341</v>
      </c>
      <c r="E903" s="198" t="s">
        <v>347</v>
      </c>
      <c r="F903" s="412" t="s">
        <v>638</v>
      </c>
      <c r="G903" s="198" t="s">
        <v>582</v>
      </c>
      <c r="H903" s="198"/>
      <c r="I903" s="199">
        <f>I904+I905+I906</f>
        <v>0</v>
      </c>
      <c r="J903" s="199">
        <f>J904+J905+J906</f>
        <v>0</v>
      </c>
      <c r="K903" s="199">
        <f>K904+K905+K906</f>
        <v>0</v>
      </c>
    </row>
    <row r="904" spans="2:11" ht="14.25" customHeight="1" hidden="1">
      <c r="B904" s="377" t="s">
        <v>387</v>
      </c>
      <c r="C904" s="351"/>
      <c r="D904" s="198" t="s">
        <v>341</v>
      </c>
      <c r="E904" s="198" t="s">
        <v>347</v>
      </c>
      <c r="F904" s="412" t="s">
        <v>638</v>
      </c>
      <c r="G904" s="198" t="s">
        <v>582</v>
      </c>
      <c r="H904" s="198" t="s">
        <v>411</v>
      </c>
      <c r="I904" s="199"/>
      <c r="J904" s="199"/>
      <c r="K904" s="199"/>
    </row>
    <row r="905" spans="2:11" ht="14.25" customHeight="1" hidden="1">
      <c r="B905" s="377" t="s">
        <v>388</v>
      </c>
      <c r="C905" s="351"/>
      <c r="D905" s="198" t="s">
        <v>341</v>
      </c>
      <c r="E905" s="198" t="s">
        <v>347</v>
      </c>
      <c r="F905" s="412" t="s">
        <v>638</v>
      </c>
      <c r="G905" s="198" t="s">
        <v>582</v>
      </c>
      <c r="H905" s="198" t="s">
        <v>449</v>
      </c>
      <c r="I905" s="199"/>
      <c r="J905" s="199"/>
      <c r="K905" s="199"/>
    </row>
    <row r="906" spans="2:11" ht="14.25" customHeight="1" hidden="1">
      <c r="B906" s="200" t="s">
        <v>389</v>
      </c>
      <c r="C906" s="351"/>
      <c r="D906" s="198" t="s">
        <v>341</v>
      </c>
      <c r="E906" s="198" t="s">
        <v>347</v>
      </c>
      <c r="F906" s="412" t="s">
        <v>638</v>
      </c>
      <c r="G906" s="198" t="s">
        <v>582</v>
      </c>
      <c r="H906" s="198" t="s">
        <v>421</v>
      </c>
      <c r="I906" s="199"/>
      <c r="J906" s="199"/>
      <c r="K906" s="199"/>
    </row>
    <row r="907" spans="2:11" ht="12.75" customHeight="1">
      <c r="B907" s="359" t="s">
        <v>348</v>
      </c>
      <c r="C907" s="348"/>
      <c r="D907" s="197" t="s">
        <v>341</v>
      </c>
      <c r="E907" s="197" t="s">
        <v>349</v>
      </c>
      <c r="F907" s="198"/>
      <c r="G907" s="198"/>
      <c r="H907" s="198"/>
      <c r="I907" s="199">
        <f>I908+I914+I920+I925</f>
        <v>521.2</v>
      </c>
      <c r="J907" s="199">
        <f>J908+J914+J920+J925</f>
        <v>450</v>
      </c>
      <c r="K907" s="199">
        <f>K908+K914+K920+K925</f>
        <v>230</v>
      </c>
    </row>
    <row r="908" spans="2:11" ht="12.75" customHeight="1">
      <c r="B908" s="462" t="s">
        <v>641</v>
      </c>
      <c r="C908" s="348"/>
      <c r="D908" s="198" t="s">
        <v>341</v>
      </c>
      <c r="E908" s="198" t="s">
        <v>349</v>
      </c>
      <c r="F908" s="203" t="s">
        <v>570</v>
      </c>
      <c r="G908" s="201"/>
      <c r="H908" s="201"/>
      <c r="I908" s="343">
        <f>I909</f>
        <v>471.2</v>
      </c>
      <c r="J908" s="343">
        <f>J909</f>
        <v>400</v>
      </c>
      <c r="K908" s="343">
        <f>K909</f>
        <v>200</v>
      </c>
    </row>
    <row r="909" spans="2:11" ht="14.25" customHeight="1">
      <c r="B909" s="379" t="s">
        <v>642</v>
      </c>
      <c r="C909" s="351"/>
      <c r="D909" s="198" t="s">
        <v>341</v>
      </c>
      <c r="E909" s="198" t="s">
        <v>349</v>
      </c>
      <c r="F909" s="203" t="s">
        <v>643</v>
      </c>
      <c r="G909" s="201"/>
      <c r="H909" s="201"/>
      <c r="I909" s="199">
        <f>I910</f>
        <v>471.2</v>
      </c>
      <c r="J909" s="199">
        <f>J910</f>
        <v>400</v>
      </c>
      <c r="K909" s="199">
        <f>K910</f>
        <v>200</v>
      </c>
    </row>
    <row r="910" spans="2:11" ht="14.25" customHeight="1">
      <c r="B910" s="202" t="s">
        <v>644</v>
      </c>
      <c r="C910" s="351"/>
      <c r="D910" s="198" t="s">
        <v>341</v>
      </c>
      <c r="E910" s="198" t="s">
        <v>349</v>
      </c>
      <c r="F910" s="203" t="s">
        <v>643</v>
      </c>
      <c r="G910" s="201"/>
      <c r="H910" s="201"/>
      <c r="I910" s="199">
        <f>I911</f>
        <v>471.2</v>
      </c>
      <c r="J910" s="199">
        <f>J911</f>
        <v>400</v>
      </c>
      <c r="K910" s="199">
        <f>K911</f>
        <v>200</v>
      </c>
    </row>
    <row r="911" spans="2:11" ht="12.75" customHeight="1">
      <c r="B911" s="200" t="s">
        <v>577</v>
      </c>
      <c r="C911" s="351"/>
      <c r="D911" s="198" t="s">
        <v>341</v>
      </c>
      <c r="E911" s="198" t="s">
        <v>349</v>
      </c>
      <c r="F911" s="203" t="s">
        <v>643</v>
      </c>
      <c r="G911" s="198" t="s">
        <v>479</v>
      </c>
      <c r="H911" s="198"/>
      <c r="I911" s="199">
        <f>I912</f>
        <v>471.2</v>
      </c>
      <c r="J911" s="199">
        <f>J912</f>
        <v>400</v>
      </c>
      <c r="K911" s="199">
        <f>K912</f>
        <v>200</v>
      </c>
    </row>
    <row r="912" spans="2:11" ht="12.75" customHeight="1">
      <c r="B912" s="200" t="s">
        <v>578</v>
      </c>
      <c r="C912" s="351"/>
      <c r="D912" s="198" t="s">
        <v>341</v>
      </c>
      <c r="E912" s="198" t="s">
        <v>349</v>
      </c>
      <c r="F912" s="203" t="s">
        <v>643</v>
      </c>
      <c r="G912" s="198">
        <v>610</v>
      </c>
      <c r="H912" s="198"/>
      <c r="I912" s="199">
        <f>I913</f>
        <v>471.2</v>
      </c>
      <c r="J912" s="199">
        <f>J913</f>
        <v>400</v>
      </c>
      <c r="K912" s="199">
        <f>K913</f>
        <v>200</v>
      </c>
    </row>
    <row r="913" spans="2:11" ht="12.75" customHeight="1">
      <c r="B913" s="200" t="s">
        <v>387</v>
      </c>
      <c r="C913" s="351"/>
      <c r="D913" s="198" t="s">
        <v>341</v>
      </c>
      <c r="E913" s="198" t="s">
        <v>349</v>
      </c>
      <c r="F913" s="203" t="s">
        <v>643</v>
      </c>
      <c r="G913" s="198">
        <v>610</v>
      </c>
      <c r="H913" s="198">
        <v>2</v>
      </c>
      <c r="I913" s="199">
        <v>471.2</v>
      </c>
      <c r="J913" s="199">
        <v>400</v>
      </c>
      <c r="K913" s="199">
        <v>200</v>
      </c>
    </row>
    <row r="914" spans="2:11" ht="27.75" customHeight="1" hidden="1">
      <c r="B914" s="463" t="s">
        <v>645</v>
      </c>
      <c r="C914" s="351"/>
      <c r="D914" s="198" t="s">
        <v>341</v>
      </c>
      <c r="E914" s="198" t="s">
        <v>349</v>
      </c>
      <c r="F914" s="203" t="s">
        <v>646</v>
      </c>
      <c r="G914" s="198"/>
      <c r="H914" s="198"/>
      <c r="I914" s="199">
        <f>I915</f>
        <v>0</v>
      </c>
      <c r="J914" s="199">
        <f>J915</f>
        <v>0</v>
      </c>
      <c r="K914" s="199">
        <f>K915</f>
        <v>0</v>
      </c>
    </row>
    <row r="915" spans="2:11" ht="15.75" customHeight="1" hidden="1">
      <c r="B915" s="464" t="s">
        <v>647</v>
      </c>
      <c r="C915" s="351"/>
      <c r="D915" s="198" t="s">
        <v>341</v>
      </c>
      <c r="E915" s="198" t="s">
        <v>349</v>
      </c>
      <c r="F915" s="203" t="s">
        <v>646</v>
      </c>
      <c r="G915" s="198"/>
      <c r="H915" s="198"/>
      <c r="I915" s="199">
        <f>I916</f>
        <v>0</v>
      </c>
      <c r="J915" s="199">
        <f>J916</f>
        <v>0</v>
      </c>
      <c r="K915" s="199">
        <f>K916</f>
        <v>0</v>
      </c>
    </row>
    <row r="916" spans="2:11" ht="12.75" customHeight="1" hidden="1">
      <c r="B916" s="200" t="s">
        <v>577</v>
      </c>
      <c r="C916" s="351"/>
      <c r="D916" s="198" t="s">
        <v>341</v>
      </c>
      <c r="E916" s="198" t="s">
        <v>349</v>
      </c>
      <c r="F916" s="203" t="s">
        <v>646</v>
      </c>
      <c r="G916" s="198" t="s">
        <v>479</v>
      </c>
      <c r="H916" s="198"/>
      <c r="I916" s="199">
        <f>I917</f>
        <v>0</v>
      </c>
      <c r="J916" s="199">
        <f>J917</f>
        <v>0</v>
      </c>
      <c r="K916" s="199">
        <f>K917</f>
        <v>0</v>
      </c>
    </row>
    <row r="917" spans="2:11" ht="12.75" customHeight="1" hidden="1">
      <c r="B917" s="200" t="s">
        <v>578</v>
      </c>
      <c r="C917" s="351"/>
      <c r="D917" s="198" t="s">
        <v>341</v>
      </c>
      <c r="E917" s="198" t="s">
        <v>349</v>
      </c>
      <c r="F917" s="203" t="s">
        <v>646</v>
      </c>
      <c r="G917" s="198">
        <v>610</v>
      </c>
      <c r="H917" s="198"/>
      <c r="I917" s="199">
        <f>I918+I919</f>
        <v>0</v>
      </c>
      <c r="J917" s="199">
        <f>J918+J919</f>
        <v>0</v>
      </c>
      <c r="K917" s="199">
        <f>K918+K919</f>
        <v>0</v>
      </c>
    </row>
    <row r="918" spans="2:11" ht="12.75" customHeight="1" hidden="1">
      <c r="B918" s="200" t="s">
        <v>387</v>
      </c>
      <c r="C918" s="351"/>
      <c r="D918" s="198" t="s">
        <v>341</v>
      </c>
      <c r="E918" s="198" t="s">
        <v>349</v>
      </c>
      <c r="F918" s="203" t="s">
        <v>646</v>
      </c>
      <c r="G918" s="198">
        <v>610</v>
      </c>
      <c r="H918" s="198" t="s">
        <v>411</v>
      </c>
      <c r="I918" s="199"/>
      <c r="J918" s="199"/>
      <c r="K918" s="199"/>
    </row>
    <row r="919" spans="2:11" ht="12.75" customHeight="1" hidden="1">
      <c r="B919" s="200" t="s">
        <v>388</v>
      </c>
      <c r="C919" s="351"/>
      <c r="D919" s="198" t="s">
        <v>341</v>
      </c>
      <c r="E919" s="198" t="s">
        <v>349</v>
      </c>
      <c r="F919" s="203" t="s">
        <v>646</v>
      </c>
      <c r="G919" s="198">
        <v>610</v>
      </c>
      <c r="H919" s="198" t="s">
        <v>449</v>
      </c>
      <c r="I919" s="199"/>
      <c r="J919" s="199"/>
      <c r="K919" s="199"/>
    </row>
    <row r="920" spans="2:11" ht="26.25" customHeight="1">
      <c r="B920" s="292" t="s">
        <v>769</v>
      </c>
      <c r="C920" s="351"/>
      <c r="D920" s="198" t="s">
        <v>341</v>
      </c>
      <c r="E920" s="198" t="s">
        <v>349</v>
      </c>
      <c r="F920" s="203" t="s">
        <v>649</v>
      </c>
      <c r="G920" s="198"/>
      <c r="H920" s="198"/>
      <c r="I920" s="343">
        <f>I921</f>
        <v>20</v>
      </c>
      <c r="J920" s="343">
        <f>J921</f>
        <v>20</v>
      </c>
      <c r="K920" s="343">
        <f>K921</f>
        <v>0</v>
      </c>
    </row>
    <row r="921" spans="2:11" ht="12.75" customHeight="1">
      <c r="B921" s="200" t="s">
        <v>650</v>
      </c>
      <c r="C921" s="351"/>
      <c r="D921" s="198" t="s">
        <v>341</v>
      </c>
      <c r="E921" s="198" t="s">
        <v>349</v>
      </c>
      <c r="F921" s="203" t="s">
        <v>651</v>
      </c>
      <c r="G921" s="198"/>
      <c r="H921" s="198"/>
      <c r="I921" s="199">
        <f>I922</f>
        <v>20</v>
      </c>
      <c r="J921" s="199">
        <f>J922</f>
        <v>20</v>
      </c>
      <c r="K921" s="199">
        <f>K922</f>
        <v>0</v>
      </c>
    </row>
    <row r="922" spans="2:11" ht="12.75" customHeight="1">
      <c r="B922" s="205" t="s">
        <v>403</v>
      </c>
      <c r="C922" s="351"/>
      <c r="D922" s="198" t="s">
        <v>341</v>
      </c>
      <c r="E922" s="198" t="s">
        <v>349</v>
      </c>
      <c r="F922" s="203" t="s">
        <v>651</v>
      </c>
      <c r="G922" s="198" t="s">
        <v>404</v>
      </c>
      <c r="H922" s="198"/>
      <c r="I922" s="199">
        <f>I923</f>
        <v>20</v>
      </c>
      <c r="J922" s="199">
        <f>J923</f>
        <v>20</v>
      </c>
      <c r="K922" s="199">
        <f>K923</f>
        <v>0</v>
      </c>
    </row>
    <row r="923" spans="2:11" ht="12.75" customHeight="1">
      <c r="B923" s="205" t="s">
        <v>405</v>
      </c>
      <c r="C923" s="351"/>
      <c r="D923" s="198" t="s">
        <v>341</v>
      </c>
      <c r="E923" s="198" t="s">
        <v>349</v>
      </c>
      <c r="F923" s="203" t="s">
        <v>651</v>
      </c>
      <c r="G923" s="198" t="s">
        <v>406</v>
      </c>
      <c r="H923" s="198"/>
      <c r="I923" s="199">
        <f>I924</f>
        <v>20</v>
      </c>
      <c r="J923" s="199">
        <f>J924</f>
        <v>20</v>
      </c>
      <c r="K923" s="199">
        <f>K924</f>
        <v>0</v>
      </c>
    </row>
    <row r="924" spans="2:11" ht="12.75" customHeight="1">
      <c r="B924" s="200" t="s">
        <v>387</v>
      </c>
      <c r="C924" s="351"/>
      <c r="D924" s="198" t="s">
        <v>341</v>
      </c>
      <c r="E924" s="198" t="s">
        <v>349</v>
      </c>
      <c r="F924" s="203" t="s">
        <v>651</v>
      </c>
      <c r="G924" s="198" t="s">
        <v>406</v>
      </c>
      <c r="H924" s="198">
        <v>2</v>
      </c>
      <c r="I924" s="199">
        <v>20</v>
      </c>
      <c r="J924" s="199">
        <v>20</v>
      </c>
      <c r="K924" s="199"/>
    </row>
    <row r="925" spans="2:11" ht="15">
      <c r="B925" s="292" t="s">
        <v>652</v>
      </c>
      <c r="C925" s="351"/>
      <c r="D925" s="198" t="s">
        <v>341</v>
      </c>
      <c r="E925" s="198" t="s">
        <v>349</v>
      </c>
      <c r="F925" s="203" t="s">
        <v>653</v>
      </c>
      <c r="G925" s="198"/>
      <c r="H925" s="198"/>
      <c r="I925" s="343">
        <f>I926+I931</f>
        <v>30</v>
      </c>
      <c r="J925" s="343">
        <f>J926+J931</f>
        <v>30</v>
      </c>
      <c r="K925" s="343">
        <f>K926+K931</f>
        <v>30</v>
      </c>
    </row>
    <row r="926" spans="2:11" ht="14.25">
      <c r="B926" s="294" t="s">
        <v>654</v>
      </c>
      <c r="C926" s="351"/>
      <c r="D926" s="295" t="s">
        <v>341</v>
      </c>
      <c r="E926" s="295" t="s">
        <v>349</v>
      </c>
      <c r="F926" s="296" t="s">
        <v>653</v>
      </c>
      <c r="G926" s="295"/>
      <c r="H926" s="295"/>
      <c r="I926" s="437">
        <f>I927</f>
        <v>5</v>
      </c>
      <c r="J926" s="437">
        <f>J927</f>
        <v>5</v>
      </c>
      <c r="K926" s="437">
        <f>K927</f>
        <v>5</v>
      </c>
    </row>
    <row r="927" spans="2:11" ht="12.75" customHeight="1">
      <c r="B927" s="200" t="s">
        <v>650</v>
      </c>
      <c r="C927" s="351"/>
      <c r="D927" s="198" t="s">
        <v>341</v>
      </c>
      <c r="E927" s="198" t="s">
        <v>349</v>
      </c>
      <c r="F927" s="203" t="s">
        <v>653</v>
      </c>
      <c r="G927" s="198"/>
      <c r="H927" s="198"/>
      <c r="I927" s="199">
        <f>I928</f>
        <v>5</v>
      </c>
      <c r="J927" s="199">
        <f>J928</f>
        <v>5</v>
      </c>
      <c r="K927" s="199">
        <f>K928</f>
        <v>5</v>
      </c>
    </row>
    <row r="928" spans="2:11" ht="12.75" customHeight="1">
      <c r="B928" s="205" t="s">
        <v>403</v>
      </c>
      <c r="C928" s="351"/>
      <c r="D928" s="198" t="s">
        <v>341</v>
      </c>
      <c r="E928" s="198" t="s">
        <v>349</v>
      </c>
      <c r="F928" s="203" t="s">
        <v>653</v>
      </c>
      <c r="G928" s="198" t="s">
        <v>404</v>
      </c>
      <c r="H928" s="198"/>
      <c r="I928" s="199">
        <f>I929</f>
        <v>5</v>
      </c>
      <c r="J928" s="199">
        <f>J929</f>
        <v>5</v>
      </c>
      <c r="K928" s="199">
        <f>K929</f>
        <v>5</v>
      </c>
    </row>
    <row r="929" spans="2:11" ht="12.75" customHeight="1">
      <c r="B929" s="205" t="s">
        <v>405</v>
      </c>
      <c r="C929" s="351"/>
      <c r="D929" s="198" t="s">
        <v>341</v>
      </c>
      <c r="E929" s="198" t="s">
        <v>349</v>
      </c>
      <c r="F929" s="203" t="s">
        <v>653</v>
      </c>
      <c r="G929" s="198" t="s">
        <v>406</v>
      </c>
      <c r="H929" s="198"/>
      <c r="I929" s="199">
        <f>I930</f>
        <v>5</v>
      </c>
      <c r="J929" s="199">
        <f>J930</f>
        <v>5</v>
      </c>
      <c r="K929" s="199">
        <f>K930</f>
        <v>5</v>
      </c>
    </row>
    <row r="930" spans="2:11" ht="12.75" customHeight="1">
      <c r="B930" s="200" t="s">
        <v>387</v>
      </c>
      <c r="C930" s="351"/>
      <c r="D930" s="198" t="s">
        <v>341</v>
      </c>
      <c r="E930" s="198" t="s">
        <v>349</v>
      </c>
      <c r="F930" s="203" t="s">
        <v>653</v>
      </c>
      <c r="G930" s="198" t="s">
        <v>406</v>
      </c>
      <c r="H930" s="198">
        <v>2</v>
      </c>
      <c r="I930" s="199">
        <v>5</v>
      </c>
      <c r="J930" s="199">
        <v>5</v>
      </c>
      <c r="K930" s="199">
        <v>5</v>
      </c>
    </row>
    <row r="931" spans="2:11" ht="12.75" customHeight="1">
      <c r="B931" s="298" t="s">
        <v>655</v>
      </c>
      <c r="C931" s="351"/>
      <c r="D931" s="295" t="s">
        <v>341</v>
      </c>
      <c r="E931" s="295" t="s">
        <v>349</v>
      </c>
      <c r="F931" s="296" t="s">
        <v>656</v>
      </c>
      <c r="G931" s="295"/>
      <c r="H931" s="295"/>
      <c r="I931" s="437">
        <f>I932</f>
        <v>25</v>
      </c>
      <c r="J931" s="437">
        <f>J932</f>
        <v>25</v>
      </c>
      <c r="K931" s="437">
        <f>K932</f>
        <v>25</v>
      </c>
    </row>
    <row r="932" spans="2:11" ht="12.75" customHeight="1">
      <c r="B932" s="200" t="s">
        <v>650</v>
      </c>
      <c r="C932" s="351"/>
      <c r="D932" s="198" t="s">
        <v>341</v>
      </c>
      <c r="E932" s="198" t="s">
        <v>349</v>
      </c>
      <c r="F932" s="203" t="s">
        <v>656</v>
      </c>
      <c r="G932" s="198"/>
      <c r="H932" s="198"/>
      <c r="I932" s="199">
        <f>I933</f>
        <v>25</v>
      </c>
      <c r="J932" s="199">
        <f>J933</f>
        <v>25</v>
      </c>
      <c r="K932" s="199">
        <f>K933</f>
        <v>25</v>
      </c>
    </row>
    <row r="933" spans="2:11" ht="12.75" customHeight="1">
      <c r="B933" s="205" t="s">
        <v>403</v>
      </c>
      <c r="C933" s="351"/>
      <c r="D933" s="198" t="s">
        <v>341</v>
      </c>
      <c r="E933" s="198" t="s">
        <v>349</v>
      </c>
      <c r="F933" s="203" t="s">
        <v>656</v>
      </c>
      <c r="G933" s="198" t="s">
        <v>404</v>
      </c>
      <c r="H933" s="198"/>
      <c r="I933" s="199">
        <f>I934</f>
        <v>25</v>
      </c>
      <c r="J933" s="199">
        <f>J934</f>
        <v>25</v>
      </c>
      <c r="K933" s="199">
        <f>K934</f>
        <v>25</v>
      </c>
    </row>
    <row r="934" spans="2:11" ht="12.75" customHeight="1">
      <c r="B934" s="205" t="s">
        <v>405</v>
      </c>
      <c r="C934" s="351"/>
      <c r="D934" s="198" t="s">
        <v>341</v>
      </c>
      <c r="E934" s="198" t="s">
        <v>349</v>
      </c>
      <c r="F934" s="203" t="s">
        <v>656</v>
      </c>
      <c r="G934" s="198" t="s">
        <v>406</v>
      </c>
      <c r="H934" s="198"/>
      <c r="I934" s="199">
        <f>I935</f>
        <v>25</v>
      </c>
      <c r="J934" s="199">
        <f>J935</f>
        <v>25</v>
      </c>
      <c r="K934" s="199">
        <f>K935</f>
        <v>25</v>
      </c>
    </row>
    <row r="935" spans="2:11" ht="12.75" customHeight="1">
      <c r="B935" s="200" t="s">
        <v>387</v>
      </c>
      <c r="C935" s="351"/>
      <c r="D935" s="198" t="s">
        <v>341</v>
      </c>
      <c r="E935" s="198" t="s">
        <v>349</v>
      </c>
      <c r="F935" s="203" t="s">
        <v>656</v>
      </c>
      <c r="G935" s="198" t="s">
        <v>406</v>
      </c>
      <c r="H935" s="198">
        <v>2</v>
      </c>
      <c r="I935" s="199">
        <v>25</v>
      </c>
      <c r="J935" s="199">
        <v>25</v>
      </c>
      <c r="K935" s="199">
        <v>25</v>
      </c>
    </row>
    <row r="936" spans="2:11" ht="14.25" customHeight="1">
      <c r="B936" s="359" t="s">
        <v>350</v>
      </c>
      <c r="C936" s="348"/>
      <c r="D936" s="197" t="s">
        <v>341</v>
      </c>
      <c r="E936" s="197" t="s">
        <v>351</v>
      </c>
      <c r="F936" s="203"/>
      <c r="G936" s="201"/>
      <c r="H936" s="201"/>
      <c r="I936" s="199">
        <f>I937+I949</f>
        <v>4895</v>
      </c>
      <c r="J936" s="199">
        <f>J937+J949</f>
        <v>4463.6</v>
      </c>
      <c r="K936" s="199">
        <f>K937+K949</f>
        <v>4863.6</v>
      </c>
    </row>
    <row r="937" spans="2:11" ht="12.75" customHeight="1">
      <c r="B937" s="462" t="s">
        <v>641</v>
      </c>
      <c r="C937" s="351"/>
      <c r="D937" s="198" t="s">
        <v>341</v>
      </c>
      <c r="E937" s="198" t="s">
        <v>351</v>
      </c>
      <c r="F937" s="203" t="s">
        <v>570</v>
      </c>
      <c r="G937" s="201"/>
      <c r="H937" s="201"/>
      <c r="I937" s="199">
        <f>I938</f>
        <v>1442.2</v>
      </c>
      <c r="J937" s="199">
        <f>J938</f>
        <v>1368.6</v>
      </c>
      <c r="K937" s="199">
        <f>K938</f>
        <v>1568.6</v>
      </c>
    </row>
    <row r="938" spans="2:11" ht="14.25" customHeight="1">
      <c r="B938" s="465" t="s">
        <v>583</v>
      </c>
      <c r="C938" s="351"/>
      <c r="D938" s="198" t="s">
        <v>341</v>
      </c>
      <c r="E938" s="198" t="s">
        <v>351</v>
      </c>
      <c r="F938" s="203" t="s">
        <v>657</v>
      </c>
      <c r="G938" s="201"/>
      <c r="H938" s="201"/>
      <c r="I938" s="199">
        <f>I939</f>
        <v>1442.2</v>
      </c>
      <c r="J938" s="199">
        <f>J939</f>
        <v>1368.6</v>
      </c>
      <c r="K938" s="199">
        <f>K939</f>
        <v>1568.6</v>
      </c>
    </row>
    <row r="939" spans="2:11" ht="28.5">
      <c r="B939" s="204" t="s">
        <v>658</v>
      </c>
      <c r="C939" s="354"/>
      <c r="D939" s="198" t="s">
        <v>341</v>
      </c>
      <c r="E939" s="198" t="s">
        <v>351</v>
      </c>
      <c r="F939" s="203" t="s">
        <v>657</v>
      </c>
      <c r="G939" s="201"/>
      <c r="H939" s="201"/>
      <c r="I939" s="199">
        <f>I940+I943+I946</f>
        <v>1442.2</v>
      </c>
      <c r="J939" s="199">
        <f>J940+J943+J946</f>
        <v>1368.6</v>
      </c>
      <c r="K939" s="199">
        <f>K940+K943+K946</f>
        <v>1568.6</v>
      </c>
    </row>
    <row r="940" spans="2:11" ht="42.75">
      <c r="B940" s="204" t="s">
        <v>395</v>
      </c>
      <c r="C940" s="351"/>
      <c r="D940" s="198" t="s">
        <v>341</v>
      </c>
      <c r="E940" s="198" t="s">
        <v>351</v>
      </c>
      <c r="F940" s="203" t="s">
        <v>657</v>
      </c>
      <c r="G940" s="198" t="s">
        <v>396</v>
      </c>
      <c r="H940" s="201"/>
      <c r="I940" s="199">
        <f>I941</f>
        <v>1329.3</v>
      </c>
      <c r="J940" s="199">
        <f>J941</f>
        <v>1323.6</v>
      </c>
      <c r="K940" s="199">
        <f>K941</f>
        <v>1523.6</v>
      </c>
    </row>
    <row r="941" spans="2:11" ht="14.25" customHeight="1">
      <c r="B941" s="200" t="s">
        <v>397</v>
      </c>
      <c r="C941" s="351"/>
      <c r="D941" s="198" t="s">
        <v>341</v>
      </c>
      <c r="E941" s="198" t="s">
        <v>351</v>
      </c>
      <c r="F941" s="203" t="s">
        <v>657</v>
      </c>
      <c r="G941" s="198" t="s">
        <v>398</v>
      </c>
      <c r="H941" s="201"/>
      <c r="I941" s="199">
        <f>I942</f>
        <v>1329.3</v>
      </c>
      <c r="J941" s="199">
        <f>J942</f>
        <v>1323.6</v>
      </c>
      <c r="K941" s="199">
        <f>K942</f>
        <v>1523.6</v>
      </c>
    </row>
    <row r="942" spans="2:11" ht="14.25" customHeight="1">
      <c r="B942" s="200" t="s">
        <v>387</v>
      </c>
      <c r="C942" s="354"/>
      <c r="D942" s="198" t="s">
        <v>341</v>
      </c>
      <c r="E942" s="198" t="s">
        <v>351</v>
      </c>
      <c r="F942" s="203" t="s">
        <v>657</v>
      </c>
      <c r="G942" s="198" t="s">
        <v>398</v>
      </c>
      <c r="H942" s="201">
        <v>2</v>
      </c>
      <c r="I942" s="199">
        <v>1329.3</v>
      </c>
      <c r="J942" s="199">
        <v>1323.6</v>
      </c>
      <c r="K942" s="199">
        <v>1523.6</v>
      </c>
    </row>
    <row r="943" spans="2:11" ht="14.25" customHeight="1">
      <c r="B943" s="205" t="s">
        <v>403</v>
      </c>
      <c r="C943" s="348"/>
      <c r="D943" s="198" t="s">
        <v>341</v>
      </c>
      <c r="E943" s="198" t="s">
        <v>351</v>
      </c>
      <c r="F943" s="203" t="s">
        <v>657</v>
      </c>
      <c r="G943" s="198" t="s">
        <v>404</v>
      </c>
      <c r="H943" s="201"/>
      <c r="I943" s="199">
        <f>I944</f>
        <v>102.9</v>
      </c>
      <c r="J943" s="199">
        <f>J944</f>
        <v>45</v>
      </c>
      <c r="K943" s="199">
        <f>K944</f>
        <v>45</v>
      </c>
    </row>
    <row r="944" spans="2:11" ht="12.75" customHeight="1">
      <c r="B944" s="205" t="s">
        <v>405</v>
      </c>
      <c r="C944" s="351"/>
      <c r="D944" s="198" t="s">
        <v>341</v>
      </c>
      <c r="E944" s="198" t="s">
        <v>351</v>
      </c>
      <c r="F944" s="203" t="s">
        <v>657</v>
      </c>
      <c r="G944" s="198" t="s">
        <v>406</v>
      </c>
      <c r="H944" s="201"/>
      <c r="I944" s="199">
        <f>I945</f>
        <v>102.9</v>
      </c>
      <c r="J944" s="199">
        <f>J945</f>
        <v>45</v>
      </c>
      <c r="K944" s="199">
        <f>K945</f>
        <v>45</v>
      </c>
    </row>
    <row r="945" spans="2:11" ht="12.75" customHeight="1">
      <c r="B945" s="200" t="s">
        <v>387</v>
      </c>
      <c r="C945" s="351"/>
      <c r="D945" s="198" t="s">
        <v>341</v>
      </c>
      <c r="E945" s="198" t="s">
        <v>351</v>
      </c>
      <c r="F945" s="203" t="s">
        <v>657</v>
      </c>
      <c r="G945" s="198" t="s">
        <v>406</v>
      </c>
      <c r="H945" s="201">
        <v>2</v>
      </c>
      <c r="I945" s="199">
        <v>102.9</v>
      </c>
      <c r="J945" s="199">
        <v>45</v>
      </c>
      <c r="K945" s="199">
        <v>45</v>
      </c>
    </row>
    <row r="946" spans="2:11" ht="14.25" customHeight="1">
      <c r="B946" s="205" t="s">
        <v>407</v>
      </c>
      <c r="C946" s="354"/>
      <c r="D946" s="198" t="s">
        <v>341</v>
      </c>
      <c r="E946" s="198" t="s">
        <v>351</v>
      </c>
      <c r="F946" s="203" t="s">
        <v>657</v>
      </c>
      <c r="G946" s="198" t="s">
        <v>408</v>
      </c>
      <c r="H946" s="201"/>
      <c r="I946" s="199">
        <f>I947</f>
        <v>10</v>
      </c>
      <c r="J946" s="199">
        <f>J947</f>
        <v>0</v>
      </c>
      <c r="K946" s="199">
        <f>K947</f>
        <v>0</v>
      </c>
    </row>
    <row r="947" spans="2:11" ht="12.75" customHeight="1">
      <c r="B947" s="205" t="s">
        <v>409</v>
      </c>
      <c r="C947" s="354"/>
      <c r="D947" s="198" t="s">
        <v>341</v>
      </c>
      <c r="E947" s="198" t="s">
        <v>351</v>
      </c>
      <c r="F947" s="203" t="s">
        <v>657</v>
      </c>
      <c r="G947" s="198" t="s">
        <v>410</v>
      </c>
      <c r="H947" s="201"/>
      <c r="I947" s="199">
        <f>I948</f>
        <v>10</v>
      </c>
      <c r="J947" s="199">
        <f>J948</f>
        <v>0</v>
      </c>
      <c r="K947" s="199">
        <f>K948</f>
        <v>0</v>
      </c>
    </row>
    <row r="948" spans="2:11" ht="14.25" customHeight="1">
      <c r="B948" s="200" t="s">
        <v>387</v>
      </c>
      <c r="C948" s="354"/>
      <c r="D948" s="198" t="s">
        <v>341</v>
      </c>
      <c r="E948" s="198" t="s">
        <v>351</v>
      </c>
      <c r="F948" s="203" t="s">
        <v>657</v>
      </c>
      <c r="G948" s="198" t="s">
        <v>410</v>
      </c>
      <c r="H948" s="201">
        <v>2</v>
      </c>
      <c r="I948" s="199">
        <v>10</v>
      </c>
      <c r="J948" s="199"/>
      <c r="K948" s="199"/>
    </row>
    <row r="949" spans="2:11" ht="14.25" customHeight="1">
      <c r="B949" s="200" t="s">
        <v>391</v>
      </c>
      <c r="C949" s="348"/>
      <c r="D949" s="198" t="s">
        <v>341</v>
      </c>
      <c r="E949" s="198" t="s">
        <v>351</v>
      </c>
      <c r="F949" s="198" t="s">
        <v>392</v>
      </c>
      <c r="G949" s="198"/>
      <c r="H949" s="201"/>
      <c r="I949" s="199">
        <f>I950+I960</f>
        <v>3452.7999999999997</v>
      </c>
      <c r="J949" s="199">
        <f>J950</f>
        <v>3095</v>
      </c>
      <c r="K949" s="199">
        <f>K950</f>
        <v>3295</v>
      </c>
    </row>
    <row r="950" spans="2:11" ht="12.75" customHeight="1">
      <c r="B950" s="202" t="s">
        <v>417</v>
      </c>
      <c r="C950" s="351"/>
      <c r="D950" s="198" t="s">
        <v>341</v>
      </c>
      <c r="E950" s="198" t="s">
        <v>351</v>
      </c>
      <c r="F950" s="203" t="s">
        <v>418</v>
      </c>
      <c r="G950" s="198"/>
      <c r="H950" s="201"/>
      <c r="I950" s="199">
        <f>I951+I954+I957</f>
        <v>3452.7999999999997</v>
      </c>
      <c r="J950" s="199">
        <f>J951+J954+J957</f>
        <v>3095</v>
      </c>
      <c r="K950" s="199">
        <f>K951+K954+K957</f>
        <v>3295</v>
      </c>
    </row>
    <row r="951" spans="2:11" ht="32.25" customHeight="1">
      <c r="B951" s="204" t="s">
        <v>395</v>
      </c>
      <c r="C951" s="351"/>
      <c r="D951" s="198" t="s">
        <v>341</v>
      </c>
      <c r="E951" s="198" t="s">
        <v>351</v>
      </c>
      <c r="F951" s="203" t="s">
        <v>418</v>
      </c>
      <c r="G951" s="198" t="s">
        <v>396</v>
      </c>
      <c r="H951" s="201"/>
      <c r="I951" s="199">
        <f>I952</f>
        <v>3294.2</v>
      </c>
      <c r="J951" s="199">
        <f>J952</f>
        <v>3035</v>
      </c>
      <c r="K951" s="199">
        <f>K952</f>
        <v>3235</v>
      </c>
    </row>
    <row r="952" spans="2:11" ht="14.25" customHeight="1">
      <c r="B952" s="200" t="s">
        <v>397</v>
      </c>
      <c r="C952" s="354"/>
      <c r="D952" s="198" t="s">
        <v>341</v>
      </c>
      <c r="E952" s="198" t="s">
        <v>351</v>
      </c>
      <c r="F952" s="203" t="s">
        <v>418</v>
      </c>
      <c r="G952" s="198" t="s">
        <v>398</v>
      </c>
      <c r="H952" s="201"/>
      <c r="I952" s="199">
        <f>I953</f>
        <v>3294.2</v>
      </c>
      <c r="J952" s="199">
        <f>J953</f>
        <v>3035</v>
      </c>
      <c r="K952" s="199">
        <f>K953</f>
        <v>3235</v>
      </c>
    </row>
    <row r="953" spans="2:11" ht="12.75" customHeight="1">
      <c r="B953" s="200" t="s">
        <v>387</v>
      </c>
      <c r="C953" s="351"/>
      <c r="D953" s="198" t="s">
        <v>341</v>
      </c>
      <c r="E953" s="198" t="s">
        <v>351</v>
      </c>
      <c r="F953" s="203" t="s">
        <v>418</v>
      </c>
      <c r="G953" s="198" t="s">
        <v>398</v>
      </c>
      <c r="H953" s="201">
        <v>2</v>
      </c>
      <c r="I953" s="199">
        <v>3294.2</v>
      </c>
      <c r="J953" s="199">
        <v>3035</v>
      </c>
      <c r="K953" s="199">
        <v>3235</v>
      </c>
    </row>
    <row r="954" spans="2:11" ht="12.75" customHeight="1">
      <c r="B954" s="205" t="s">
        <v>403</v>
      </c>
      <c r="C954" s="358"/>
      <c r="D954" s="198" t="s">
        <v>341</v>
      </c>
      <c r="E954" s="198" t="s">
        <v>351</v>
      </c>
      <c r="F954" s="203" t="s">
        <v>418</v>
      </c>
      <c r="G954" s="198" t="s">
        <v>404</v>
      </c>
      <c r="H954" s="201"/>
      <c r="I954" s="199">
        <f>I955</f>
        <v>148.6</v>
      </c>
      <c r="J954" s="199">
        <f>J955</f>
        <v>60</v>
      </c>
      <c r="K954" s="199">
        <f>K955</f>
        <v>60</v>
      </c>
    </row>
    <row r="955" spans="2:11" ht="12.75" customHeight="1">
      <c r="B955" s="205" t="s">
        <v>405</v>
      </c>
      <c r="C955" s="351"/>
      <c r="D955" s="198" t="s">
        <v>341</v>
      </c>
      <c r="E955" s="198" t="s">
        <v>351</v>
      </c>
      <c r="F955" s="203" t="s">
        <v>418</v>
      </c>
      <c r="G955" s="198" t="s">
        <v>406</v>
      </c>
      <c r="H955" s="201"/>
      <c r="I955" s="199">
        <f>I956</f>
        <v>148.6</v>
      </c>
      <c r="J955" s="199">
        <f>J956</f>
        <v>60</v>
      </c>
      <c r="K955" s="199">
        <f>K956</f>
        <v>60</v>
      </c>
    </row>
    <row r="956" spans="2:11" ht="14.25" customHeight="1">
      <c r="B956" s="200" t="s">
        <v>387</v>
      </c>
      <c r="C956" s="351"/>
      <c r="D956" s="198" t="s">
        <v>341</v>
      </c>
      <c r="E956" s="198" t="s">
        <v>351</v>
      </c>
      <c r="F956" s="203" t="s">
        <v>418</v>
      </c>
      <c r="G956" s="198" t="s">
        <v>406</v>
      </c>
      <c r="H956" s="201">
        <v>2</v>
      </c>
      <c r="I956" s="199">
        <v>148.6</v>
      </c>
      <c r="J956" s="199">
        <v>60</v>
      </c>
      <c r="K956" s="199">
        <v>60</v>
      </c>
    </row>
    <row r="957" spans="2:11" ht="12.75" customHeight="1">
      <c r="B957" s="205" t="s">
        <v>407</v>
      </c>
      <c r="C957" s="351"/>
      <c r="D957" s="198" t="s">
        <v>341</v>
      </c>
      <c r="E957" s="198" t="s">
        <v>351</v>
      </c>
      <c r="F957" s="203" t="s">
        <v>418</v>
      </c>
      <c r="G957" s="198" t="s">
        <v>408</v>
      </c>
      <c r="H957" s="201"/>
      <c r="I957" s="199">
        <f>I958</f>
        <v>10</v>
      </c>
      <c r="J957" s="199">
        <f>J958</f>
        <v>0</v>
      </c>
      <c r="K957" s="199">
        <f>K958</f>
        <v>0</v>
      </c>
    </row>
    <row r="958" spans="2:11" ht="14.25" customHeight="1">
      <c r="B958" s="205" t="s">
        <v>409</v>
      </c>
      <c r="C958" s="351"/>
      <c r="D958" s="198" t="s">
        <v>341</v>
      </c>
      <c r="E958" s="198" t="s">
        <v>351</v>
      </c>
      <c r="F958" s="203" t="s">
        <v>418</v>
      </c>
      <c r="G958" s="198" t="s">
        <v>410</v>
      </c>
      <c r="H958" s="201"/>
      <c r="I958" s="199">
        <f>I959</f>
        <v>10</v>
      </c>
      <c r="J958" s="199">
        <f>J959</f>
        <v>0</v>
      </c>
      <c r="K958" s="199">
        <f>K959</f>
        <v>0</v>
      </c>
    </row>
    <row r="959" spans="2:11" ht="12.75" customHeight="1">
      <c r="B959" s="200" t="s">
        <v>387</v>
      </c>
      <c r="C959" s="348"/>
      <c r="D959" s="198" t="s">
        <v>341</v>
      </c>
      <c r="E959" s="198" t="s">
        <v>351</v>
      </c>
      <c r="F959" s="203" t="s">
        <v>418</v>
      </c>
      <c r="G959" s="198" t="s">
        <v>410</v>
      </c>
      <c r="H959" s="201">
        <v>2</v>
      </c>
      <c r="I959" s="199">
        <v>10</v>
      </c>
      <c r="J959" s="199"/>
      <c r="K959" s="199"/>
    </row>
    <row r="960" spans="2:11" ht="42" customHeight="1" hidden="1">
      <c r="B960" s="466" t="s">
        <v>399</v>
      </c>
      <c r="C960" s="348"/>
      <c r="D960" s="198" t="s">
        <v>341</v>
      </c>
      <c r="E960" s="198" t="s">
        <v>351</v>
      </c>
      <c r="F960" s="203" t="s">
        <v>400</v>
      </c>
      <c r="G960" s="198" t="s">
        <v>396</v>
      </c>
      <c r="H960" s="198"/>
      <c r="I960" s="199">
        <f>I962</f>
        <v>0</v>
      </c>
      <c r="J960" s="199">
        <f>J962</f>
        <v>0</v>
      </c>
      <c r="K960" s="199">
        <f>K962</f>
        <v>0</v>
      </c>
    </row>
    <row r="961" spans="2:11" ht="15.75" customHeight="1" hidden="1">
      <c r="B961" s="200" t="s">
        <v>397</v>
      </c>
      <c r="C961" s="351"/>
      <c r="D961" s="198" t="s">
        <v>341</v>
      </c>
      <c r="E961" s="198" t="s">
        <v>351</v>
      </c>
      <c r="F961" s="203" t="s">
        <v>400</v>
      </c>
      <c r="G961" s="198" t="s">
        <v>398</v>
      </c>
      <c r="H961" s="198"/>
      <c r="I961" s="199">
        <f>I962</f>
        <v>0</v>
      </c>
      <c r="J961" s="199">
        <f>J962</f>
        <v>0</v>
      </c>
      <c r="K961" s="199">
        <f>K962</f>
        <v>0</v>
      </c>
    </row>
    <row r="962" spans="2:11" ht="17.25" customHeight="1" hidden="1">
      <c r="B962" s="200" t="s">
        <v>388</v>
      </c>
      <c r="C962" s="351"/>
      <c r="D962" s="198" t="s">
        <v>341</v>
      </c>
      <c r="E962" s="198" t="s">
        <v>351</v>
      </c>
      <c r="F962" s="203" t="s">
        <v>400</v>
      </c>
      <c r="G962" s="198" t="s">
        <v>398</v>
      </c>
      <c r="H962" s="198" t="s">
        <v>449</v>
      </c>
      <c r="I962" s="199"/>
      <c r="J962" s="199"/>
      <c r="K962" s="199"/>
    </row>
    <row r="963" spans="2:11" ht="12.75" customHeight="1">
      <c r="B963" s="345" t="s">
        <v>358</v>
      </c>
      <c r="C963" s="351"/>
      <c r="D963" s="219" t="s">
        <v>359</v>
      </c>
      <c r="E963" s="219"/>
      <c r="F963" s="219"/>
      <c r="G963" s="219"/>
      <c r="H963" s="219"/>
      <c r="I963" s="343">
        <f>I964+I969</f>
        <v>619</v>
      </c>
      <c r="J963" s="343">
        <f>J964+J969</f>
        <v>834.4</v>
      </c>
      <c r="K963" s="343">
        <f>K964+K969</f>
        <v>834.4</v>
      </c>
    </row>
    <row r="964" spans="2:11" ht="12.75" customHeight="1">
      <c r="B964" s="359" t="s">
        <v>362</v>
      </c>
      <c r="C964" s="351"/>
      <c r="D964" s="197" t="s">
        <v>359</v>
      </c>
      <c r="E964" s="197" t="s">
        <v>363</v>
      </c>
      <c r="F964" s="203"/>
      <c r="G964" s="198"/>
      <c r="H964" s="198"/>
      <c r="I964" s="199">
        <f>I965</f>
        <v>30</v>
      </c>
      <c r="J964" s="199">
        <f>J965</f>
        <v>30</v>
      </c>
      <c r="K964" s="199">
        <f>K965</f>
        <v>30</v>
      </c>
    </row>
    <row r="965" spans="2:11" ht="18" customHeight="1">
      <c r="B965" s="205" t="s">
        <v>770</v>
      </c>
      <c r="C965" s="351"/>
      <c r="D965" s="198" t="s">
        <v>359</v>
      </c>
      <c r="E965" s="198" t="s">
        <v>363</v>
      </c>
      <c r="F965" s="203" t="s">
        <v>392</v>
      </c>
      <c r="G965" s="198"/>
      <c r="H965" s="198"/>
      <c r="I965" s="199">
        <f>I966</f>
        <v>30</v>
      </c>
      <c r="J965" s="199">
        <f>J966</f>
        <v>30</v>
      </c>
      <c r="K965" s="199">
        <f>K966</f>
        <v>30</v>
      </c>
    </row>
    <row r="966" spans="2:11" ht="12.75" customHeight="1">
      <c r="B966" s="200" t="s">
        <v>435</v>
      </c>
      <c r="C966" s="351"/>
      <c r="D966" s="198" t="s">
        <v>359</v>
      </c>
      <c r="E966" s="198" t="s">
        <v>363</v>
      </c>
      <c r="F966" s="203" t="s">
        <v>687</v>
      </c>
      <c r="G966" s="198" t="s">
        <v>434</v>
      </c>
      <c r="H966" s="198"/>
      <c r="I966" s="199">
        <f>I967</f>
        <v>30</v>
      </c>
      <c r="J966" s="199">
        <f>J967</f>
        <v>30</v>
      </c>
      <c r="K966" s="199">
        <f>K967</f>
        <v>30</v>
      </c>
    </row>
    <row r="967" spans="2:11" ht="14.25" customHeight="1">
      <c r="B967" s="200" t="s">
        <v>437</v>
      </c>
      <c r="C967" s="351"/>
      <c r="D967" s="198" t="s">
        <v>359</v>
      </c>
      <c r="E967" s="198" t="s">
        <v>363</v>
      </c>
      <c r="F967" s="203" t="s">
        <v>687</v>
      </c>
      <c r="G967" s="198" t="s">
        <v>436</v>
      </c>
      <c r="H967" s="198"/>
      <c r="I967" s="199">
        <f>I968</f>
        <v>30</v>
      </c>
      <c r="J967" s="199">
        <f>J968</f>
        <v>30</v>
      </c>
      <c r="K967" s="199">
        <f>K968</f>
        <v>30</v>
      </c>
    </row>
    <row r="968" spans="2:11" ht="12.75" customHeight="1">
      <c r="B968" s="200" t="s">
        <v>387</v>
      </c>
      <c r="C968" s="351"/>
      <c r="D968" s="198" t="s">
        <v>359</v>
      </c>
      <c r="E968" s="198" t="s">
        <v>363</v>
      </c>
      <c r="F968" s="203" t="s">
        <v>687</v>
      </c>
      <c r="G968" s="198" t="s">
        <v>436</v>
      </c>
      <c r="H968" s="198">
        <v>2</v>
      </c>
      <c r="I968" s="199">
        <v>30</v>
      </c>
      <c r="J968" s="199">
        <v>30</v>
      </c>
      <c r="K968" s="199">
        <v>30</v>
      </c>
    </row>
    <row r="969" spans="2:11" ht="12.75" customHeight="1">
      <c r="B969" s="359" t="s">
        <v>364</v>
      </c>
      <c r="C969" s="351"/>
      <c r="D969" s="197" t="s">
        <v>359</v>
      </c>
      <c r="E969" s="197" t="s">
        <v>365</v>
      </c>
      <c r="F969" s="203"/>
      <c r="G969" s="198"/>
      <c r="H969" s="198"/>
      <c r="I969" s="199">
        <f>I970+I977</f>
        <v>589</v>
      </c>
      <c r="J969" s="199">
        <f>J970+J977</f>
        <v>804.4</v>
      </c>
      <c r="K969" s="199">
        <f>K970+K977</f>
        <v>804.4</v>
      </c>
    </row>
    <row r="970" spans="2:11" ht="15.75" customHeight="1" hidden="1">
      <c r="B970" s="340" t="s">
        <v>761</v>
      </c>
      <c r="C970" s="351"/>
      <c r="D970" s="201">
        <v>1000</v>
      </c>
      <c r="E970" s="201">
        <v>1004</v>
      </c>
      <c r="F970" s="203" t="s">
        <v>698</v>
      </c>
      <c r="G970" s="198"/>
      <c r="H970" s="198"/>
      <c r="I970" s="199">
        <f>I971</f>
        <v>0</v>
      </c>
      <c r="J970" s="199">
        <f>J971</f>
        <v>0</v>
      </c>
      <c r="K970" s="199">
        <f>K971</f>
        <v>0</v>
      </c>
    </row>
    <row r="971" spans="2:11" ht="27.75" customHeight="1" hidden="1">
      <c r="B971" s="386" t="s">
        <v>699</v>
      </c>
      <c r="C971" s="351"/>
      <c r="D971" s="201">
        <v>1000</v>
      </c>
      <c r="E971" s="201">
        <v>1004</v>
      </c>
      <c r="F971" s="361" t="s">
        <v>698</v>
      </c>
      <c r="G971" s="198"/>
      <c r="H971" s="198"/>
      <c r="I971" s="199">
        <f>I972</f>
        <v>0</v>
      </c>
      <c r="J971" s="199">
        <f>J972</f>
        <v>0</v>
      </c>
      <c r="K971" s="199">
        <f>K972</f>
        <v>0</v>
      </c>
    </row>
    <row r="972" spans="2:11" ht="12.75" customHeight="1" hidden="1">
      <c r="B972" s="467" t="s">
        <v>700</v>
      </c>
      <c r="C972" s="351"/>
      <c r="D972" s="201">
        <v>1000</v>
      </c>
      <c r="E972" s="201">
        <v>1004</v>
      </c>
      <c r="F972" s="361" t="s">
        <v>701</v>
      </c>
      <c r="G972" s="198"/>
      <c r="H972" s="198"/>
      <c r="I972" s="199">
        <f>I973</f>
        <v>0</v>
      </c>
      <c r="J972" s="199">
        <f>J973</f>
        <v>0</v>
      </c>
      <c r="K972" s="199">
        <f>K973</f>
        <v>0</v>
      </c>
    </row>
    <row r="973" spans="2:11" ht="12.75" customHeight="1" hidden="1">
      <c r="B973" s="200" t="s">
        <v>435</v>
      </c>
      <c r="C973" s="351"/>
      <c r="D973" s="201">
        <v>1000</v>
      </c>
      <c r="E973" s="201">
        <v>1004</v>
      </c>
      <c r="F973" s="361" t="s">
        <v>701</v>
      </c>
      <c r="G973" s="198" t="s">
        <v>434</v>
      </c>
      <c r="H973" s="198"/>
      <c r="I973" s="199">
        <f>I974</f>
        <v>0</v>
      </c>
      <c r="J973" s="199">
        <f>J974</f>
        <v>0</v>
      </c>
      <c r="K973" s="199">
        <f>K974</f>
        <v>0</v>
      </c>
    </row>
    <row r="974" spans="2:11" ht="14.25" customHeight="1" hidden="1">
      <c r="B974" s="200" t="s">
        <v>437</v>
      </c>
      <c r="C974" s="351"/>
      <c r="D974" s="201">
        <v>1000</v>
      </c>
      <c r="E974" s="201">
        <v>1004</v>
      </c>
      <c r="F974" s="361" t="s">
        <v>701</v>
      </c>
      <c r="G974" s="198" t="s">
        <v>436</v>
      </c>
      <c r="H974" s="198"/>
      <c r="I974" s="199">
        <f>I975+I976</f>
        <v>0</v>
      </c>
      <c r="J974" s="199">
        <f>J975+J976</f>
        <v>0</v>
      </c>
      <c r="K974" s="199">
        <f>K975+K976</f>
        <v>0</v>
      </c>
    </row>
    <row r="975" spans="2:11" ht="12.75" customHeight="1" hidden="1">
      <c r="B975" s="200" t="s">
        <v>387</v>
      </c>
      <c r="C975" s="419"/>
      <c r="D975" s="201">
        <v>1000</v>
      </c>
      <c r="E975" s="201">
        <v>1004</v>
      </c>
      <c r="F975" s="361" t="s">
        <v>701</v>
      </c>
      <c r="G975" s="198" t="s">
        <v>436</v>
      </c>
      <c r="H975" s="198" t="s">
        <v>411</v>
      </c>
      <c r="I975" s="199"/>
      <c r="J975" s="199"/>
      <c r="K975" s="199"/>
    </row>
    <row r="976" spans="2:11" ht="12.75" customHeight="1" hidden="1">
      <c r="B976" s="200" t="s">
        <v>388</v>
      </c>
      <c r="C976" s="419"/>
      <c r="D976" s="201">
        <v>1000</v>
      </c>
      <c r="E976" s="201">
        <v>1004</v>
      </c>
      <c r="F976" s="361" t="s">
        <v>701</v>
      </c>
      <c r="G976" s="198" t="s">
        <v>436</v>
      </c>
      <c r="H976" s="198" t="s">
        <v>449</v>
      </c>
      <c r="I976" s="199"/>
      <c r="J976" s="199"/>
      <c r="K976" s="199"/>
    </row>
    <row r="977" spans="2:11" ht="40.5" customHeight="1">
      <c r="B977" s="221" t="s">
        <v>706</v>
      </c>
      <c r="C977" s="419"/>
      <c r="D977" s="201">
        <v>1000</v>
      </c>
      <c r="E977" s="201">
        <v>1004</v>
      </c>
      <c r="F977" s="203" t="s">
        <v>707</v>
      </c>
      <c r="G977" s="219"/>
      <c r="H977" s="219"/>
      <c r="I977" s="199">
        <f>I978</f>
        <v>589</v>
      </c>
      <c r="J977" s="199">
        <f>J978</f>
        <v>804.4</v>
      </c>
      <c r="K977" s="199">
        <f>K978</f>
        <v>804.4</v>
      </c>
    </row>
    <row r="978" spans="2:11" ht="12.75" customHeight="1">
      <c r="B978" s="200" t="s">
        <v>435</v>
      </c>
      <c r="C978" s="419"/>
      <c r="D978" s="201">
        <v>1000</v>
      </c>
      <c r="E978" s="201">
        <v>1004</v>
      </c>
      <c r="F978" s="203" t="s">
        <v>707</v>
      </c>
      <c r="G978" s="198" t="s">
        <v>434</v>
      </c>
      <c r="H978" s="219"/>
      <c r="I978" s="199">
        <f>I979</f>
        <v>589</v>
      </c>
      <c r="J978" s="199">
        <f>J979</f>
        <v>804.4</v>
      </c>
      <c r="K978" s="199">
        <f>K979</f>
        <v>804.4</v>
      </c>
    </row>
    <row r="979" spans="2:11" ht="12.75" customHeight="1">
      <c r="B979" s="200" t="s">
        <v>437</v>
      </c>
      <c r="C979" s="419"/>
      <c r="D979" s="201">
        <v>1000</v>
      </c>
      <c r="E979" s="201">
        <v>1004</v>
      </c>
      <c r="F979" s="203" t="s">
        <v>707</v>
      </c>
      <c r="G979" s="198" t="s">
        <v>436</v>
      </c>
      <c r="H979" s="219"/>
      <c r="I979" s="199">
        <f>I980</f>
        <v>589</v>
      </c>
      <c r="J979" s="199">
        <f>J980</f>
        <v>804.4</v>
      </c>
      <c r="K979" s="199">
        <f>K980</f>
        <v>804.4</v>
      </c>
    </row>
    <row r="980" spans="2:11" ht="12.75" customHeight="1">
      <c r="B980" s="200" t="s">
        <v>388</v>
      </c>
      <c r="C980" s="419"/>
      <c r="D980" s="201">
        <v>1000</v>
      </c>
      <c r="E980" s="201">
        <v>1004</v>
      </c>
      <c r="F980" s="203" t="s">
        <v>707</v>
      </c>
      <c r="G980" s="198" t="s">
        <v>436</v>
      </c>
      <c r="H980" s="198">
        <v>3</v>
      </c>
      <c r="I980" s="199">
        <v>589</v>
      </c>
      <c r="J980" s="199">
        <v>804.4</v>
      </c>
      <c r="K980" s="199">
        <v>804.4</v>
      </c>
    </row>
    <row r="981" spans="2:11" ht="12.75" customHeight="1">
      <c r="B981" s="359" t="s">
        <v>370</v>
      </c>
      <c r="C981" s="351"/>
      <c r="D981" s="197" t="s">
        <v>369</v>
      </c>
      <c r="E981" s="197" t="s">
        <v>371</v>
      </c>
      <c r="F981" s="219"/>
      <c r="G981" s="219"/>
      <c r="H981" s="219"/>
      <c r="I981" s="343">
        <f>I982</f>
        <v>326.5</v>
      </c>
      <c r="J981" s="343">
        <f>J982</f>
        <v>300</v>
      </c>
      <c r="K981" s="343">
        <f>K982+K993</f>
        <v>12783</v>
      </c>
    </row>
    <row r="982" spans="2:11" ht="26.25" customHeight="1">
      <c r="B982" s="373" t="s">
        <v>723</v>
      </c>
      <c r="C982" s="419"/>
      <c r="D982" s="198" t="s">
        <v>369</v>
      </c>
      <c r="E982" s="198" t="s">
        <v>371</v>
      </c>
      <c r="F982" s="203" t="s">
        <v>724</v>
      </c>
      <c r="G982" s="198"/>
      <c r="H982" s="198"/>
      <c r="I982" s="199">
        <f>I983</f>
        <v>326.5</v>
      </c>
      <c r="J982" s="199">
        <f>J983</f>
        <v>300</v>
      </c>
      <c r="K982" s="199">
        <f>K983</f>
        <v>300</v>
      </c>
    </row>
    <row r="983" spans="2:11" ht="12.75" customHeight="1">
      <c r="B983" s="200" t="s">
        <v>415</v>
      </c>
      <c r="C983" s="419"/>
      <c r="D983" s="198" t="s">
        <v>369</v>
      </c>
      <c r="E983" s="198" t="s">
        <v>371</v>
      </c>
      <c r="F983" s="203" t="s">
        <v>727</v>
      </c>
      <c r="G983" s="198"/>
      <c r="H983" s="198"/>
      <c r="I983" s="199">
        <f>I984+I990+I987</f>
        <v>326.5</v>
      </c>
      <c r="J983" s="199">
        <f>J984+J990</f>
        <v>300</v>
      </c>
      <c r="K983" s="199">
        <f>K984+K990</f>
        <v>300</v>
      </c>
    </row>
    <row r="984" spans="2:11" ht="12.75" customHeight="1">
      <c r="B984" s="205" t="s">
        <v>403</v>
      </c>
      <c r="C984" s="419"/>
      <c r="D984" s="198" t="s">
        <v>369</v>
      </c>
      <c r="E984" s="198" t="s">
        <v>371</v>
      </c>
      <c r="F984" s="203" t="s">
        <v>727</v>
      </c>
      <c r="G984" s="198" t="s">
        <v>404</v>
      </c>
      <c r="H984" s="198"/>
      <c r="I984" s="199">
        <f>I985</f>
        <v>314.5</v>
      </c>
      <c r="J984" s="199">
        <f>J985</f>
        <v>300</v>
      </c>
      <c r="K984" s="199">
        <f>K985</f>
        <v>300</v>
      </c>
    </row>
    <row r="985" spans="2:11" ht="12.75" customHeight="1">
      <c r="B985" s="205" t="s">
        <v>405</v>
      </c>
      <c r="C985" s="419"/>
      <c r="D985" s="198" t="s">
        <v>369</v>
      </c>
      <c r="E985" s="198" t="s">
        <v>371</v>
      </c>
      <c r="F985" s="203" t="s">
        <v>727</v>
      </c>
      <c r="G985" s="198" t="s">
        <v>406</v>
      </c>
      <c r="H985" s="198"/>
      <c r="I985" s="199">
        <f>I986</f>
        <v>314.5</v>
      </c>
      <c r="J985" s="199">
        <f>J986</f>
        <v>300</v>
      </c>
      <c r="K985" s="199">
        <f>K986</f>
        <v>300</v>
      </c>
    </row>
    <row r="986" spans="2:11" ht="12.75" customHeight="1">
      <c r="B986" s="206" t="s">
        <v>387</v>
      </c>
      <c r="C986" s="419"/>
      <c r="D986" s="198" t="s">
        <v>369</v>
      </c>
      <c r="E986" s="198" t="s">
        <v>371</v>
      </c>
      <c r="F986" s="203" t="s">
        <v>727</v>
      </c>
      <c r="G986" s="198" t="s">
        <v>406</v>
      </c>
      <c r="H986" s="198" t="s">
        <v>411</v>
      </c>
      <c r="I986" s="199">
        <v>314.5</v>
      </c>
      <c r="J986" s="199">
        <v>300</v>
      </c>
      <c r="K986" s="199">
        <v>300</v>
      </c>
    </row>
    <row r="987" spans="2:11" ht="12.75" customHeight="1" hidden="1">
      <c r="B987" s="200" t="s">
        <v>435</v>
      </c>
      <c r="C987" s="419"/>
      <c r="D987" s="198" t="s">
        <v>369</v>
      </c>
      <c r="E987" s="198" t="s">
        <v>371</v>
      </c>
      <c r="F987" s="203" t="s">
        <v>727</v>
      </c>
      <c r="G987" s="198" t="s">
        <v>434</v>
      </c>
      <c r="H987" s="198"/>
      <c r="I987" s="199">
        <f>I988</f>
        <v>0</v>
      </c>
      <c r="J987" s="199">
        <f>J988</f>
        <v>0</v>
      </c>
      <c r="K987" s="199">
        <f>K988</f>
        <v>0</v>
      </c>
    </row>
    <row r="988" spans="2:11" ht="12.75" customHeight="1" hidden="1">
      <c r="B988" s="206" t="s">
        <v>728</v>
      </c>
      <c r="C988" s="419"/>
      <c r="D988" s="198" t="s">
        <v>369</v>
      </c>
      <c r="E988" s="198" t="s">
        <v>371</v>
      </c>
      <c r="F988" s="203" t="s">
        <v>727</v>
      </c>
      <c r="G988" s="198" t="s">
        <v>439</v>
      </c>
      <c r="H988" s="198"/>
      <c r="I988" s="199">
        <f>I989</f>
        <v>0</v>
      </c>
      <c r="J988" s="199">
        <f>J989</f>
        <v>0</v>
      </c>
      <c r="K988" s="199">
        <f>K989</f>
        <v>0</v>
      </c>
    </row>
    <row r="989" spans="2:11" ht="12.75" customHeight="1" hidden="1">
      <c r="B989" s="206" t="s">
        <v>728</v>
      </c>
      <c r="C989" s="419"/>
      <c r="D989" s="198" t="s">
        <v>369</v>
      </c>
      <c r="E989" s="198" t="s">
        <v>371</v>
      </c>
      <c r="F989" s="203" t="s">
        <v>727</v>
      </c>
      <c r="G989" s="198" t="s">
        <v>439</v>
      </c>
      <c r="H989" s="198" t="s">
        <v>411</v>
      </c>
      <c r="I989" s="199"/>
      <c r="J989" s="199"/>
      <c r="K989" s="199"/>
    </row>
    <row r="990" spans="2:11" ht="12.75" customHeight="1">
      <c r="B990" s="379" t="s">
        <v>407</v>
      </c>
      <c r="C990" s="419"/>
      <c r="D990" s="198" t="s">
        <v>369</v>
      </c>
      <c r="E990" s="198" t="s">
        <v>371</v>
      </c>
      <c r="F990" s="203" t="s">
        <v>727</v>
      </c>
      <c r="G990" s="198" t="s">
        <v>408</v>
      </c>
      <c r="H990" s="198"/>
      <c r="I990" s="199">
        <f>I991</f>
        <v>12</v>
      </c>
      <c r="J990" s="199">
        <f>J991</f>
        <v>0</v>
      </c>
      <c r="K990" s="199">
        <f>K991</f>
        <v>0</v>
      </c>
    </row>
    <row r="991" spans="2:11" ht="12.75" customHeight="1">
      <c r="B991" s="379" t="s">
        <v>409</v>
      </c>
      <c r="C991" s="419"/>
      <c r="D991" s="198" t="s">
        <v>369</v>
      </c>
      <c r="E991" s="198" t="s">
        <v>371</v>
      </c>
      <c r="F991" s="203" t="s">
        <v>727</v>
      </c>
      <c r="G991" s="198" t="s">
        <v>410</v>
      </c>
      <c r="H991" s="198"/>
      <c r="I991" s="199">
        <f>I992</f>
        <v>12</v>
      </c>
      <c r="J991" s="199">
        <f>J992</f>
        <v>0</v>
      </c>
      <c r="K991" s="199">
        <f>K992</f>
        <v>0</v>
      </c>
    </row>
    <row r="992" spans="2:11" ht="12.75" customHeight="1">
      <c r="B992" s="206" t="s">
        <v>387</v>
      </c>
      <c r="C992" s="419"/>
      <c r="D992" s="198" t="s">
        <v>369</v>
      </c>
      <c r="E992" s="198" t="s">
        <v>371</v>
      </c>
      <c r="F992" s="203" t="s">
        <v>727</v>
      </c>
      <c r="G992" s="198" t="s">
        <v>410</v>
      </c>
      <c r="H992" s="198" t="s">
        <v>411</v>
      </c>
      <c r="I992" s="199">
        <v>12</v>
      </c>
      <c r="J992" s="199"/>
      <c r="K992" s="199"/>
    </row>
    <row r="993" spans="2:11" ht="12.75" customHeight="1">
      <c r="B993" s="206" t="s">
        <v>729</v>
      </c>
      <c r="C993" s="419"/>
      <c r="D993" s="198" t="s">
        <v>369</v>
      </c>
      <c r="E993" s="198" t="s">
        <v>371</v>
      </c>
      <c r="F993" s="203" t="s">
        <v>730</v>
      </c>
      <c r="G993" s="198"/>
      <c r="H993" s="198"/>
      <c r="I993" s="199">
        <f>I994</f>
        <v>0</v>
      </c>
      <c r="J993" s="199">
        <f>J994</f>
        <v>0</v>
      </c>
      <c r="K993" s="199">
        <f>K994</f>
        <v>12483</v>
      </c>
    </row>
    <row r="994" spans="2:11" ht="12.75" customHeight="1">
      <c r="B994" s="205" t="s">
        <v>403</v>
      </c>
      <c r="C994" s="419"/>
      <c r="D994" s="198" t="s">
        <v>369</v>
      </c>
      <c r="E994" s="198" t="s">
        <v>371</v>
      </c>
      <c r="F994" s="203" t="s">
        <v>730</v>
      </c>
      <c r="G994" s="198" t="s">
        <v>404</v>
      </c>
      <c r="H994" s="198"/>
      <c r="I994" s="199">
        <f>I995</f>
        <v>0</v>
      </c>
      <c r="J994" s="199">
        <f>J995</f>
        <v>0</v>
      </c>
      <c r="K994" s="199">
        <f>K995</f>
        <v>12483</v>
      </c>
    </row>
    <row r="995" spans="2:11" ht="12.75" customHeight="1">
      <c r="B995" s="205" t="s">
        <v>405</v>
      </c>
      <c r="C995" s="419"/>
      <c r="D995" s="198" t="s">
        <v>369</v>
      </c>
      <c r="E995" s="198" t="s">
        <v>371</v>
      </c>
      <c r="F995" s="203" t="s">
        <v>730</v>
      </c>
      <c r="G995" s="198" t="s">
        <v>406</v>
      </c>
      <c r="H995" s="198"/>
      <c r="I995" s="199">
        <f>I996</f>
        <v>0</v>
      </c>
      <c r="J995" s="199">
        <f>J996</f>
        <v>0</v>
      </c>
      <c r="K995" s="199">
        <f>K996</f>
        <v>12483</v>
      </c>
    </row>
    <row r="996" spans="2:11" ht="12.75" customHeight="1">
      <c r="B996" s="200" t="s">
        <v>388</v>
      </c>
      <c r="C996" s="419"/>
      <c r="D996" s="198" t="s">
        <v>369</v>
      </c>
      <c r="E996" s="198" t="s">
        <v>371</v>
      </c>
      <c r="F996" s="203" t="s">
        <v>730</v>
      </c>
      <c r="G996" s="198" t="s">
        <v>406</v>
      </c>
      <c r="H996" s="198" t="s">
        <v>449</v>
      </c>
      <c r="I996" s="199"/>
      <c r="J996" s="199"/>
      <c r="K996" s="199">
        <v>12483</v>
      </c>
    </row>
    <row r="997" spans="2:12" ht="15.75" customHeight="1">
      <c r="B997" s="373" t="s">
        <v>771</v>
      </c>
      <c r="C997" s="468">
        <v>908</v>
      </c>
      <c r="D997" s="431"/>
      <c r="E997" s="431"/>
      <c r="F997" s="431"/>
      <c r="G997" s="431"/>
      <c r="H997" s="431"/>
      <c r="I997" s="343">
        <f>I1026+I1010+I1004</f>
        <v>28439.3</v>
      </c>
      <c r="J997" s="343">
        <f>J998+J1026+J1010</f>
        <v>14292.699999999999</v>
      </c>
      <c r="K997" s="343">
        <f>K998+K1026+K1010</f>
        <v>14236.000000000002</v>
      </c>
      <c r="L997" s="344"/>
    </row>
    <row r="998" spans="2:11" ht="12.75" customHeight="1" hidden="1">
      <c r="B998" s="345" t="s">
        <v>340</v>
      </c>
      <c r="C998" s="413"/>
      <c r="D998" s="219" t="s">
        <v>341</v>
      </c>
      <c r="E998" s="458"/>
      <c r="F998" s="219"/>
      <c r="G998" s="219"/>
      <c r="H998" s="219"/>
      <c r="I998" s="199"/>
      <c r="J998" s="199"/>
      <c r="K998" s="199"/>
    </row>
    <row r="999" spans="2:11" ht="12.75" customHeight="1" hidden="1">
      <c r="B999" s="340" t="s">
        <v>386</v>
      </c>
      <c r="C999" s="413"/>
      <c r="D999" s="219"/>
      <c r="E999" s="458"/>
      <c r="F999" s="219"/>
      <c r="G999" s="219"/>
      <c r="H999" s="219" t="s">
        <v>659</v>
      </c>
      <c r="I999" s="199">
        <f>I1034+I1046</f>
        <v>0</v>
      </c>
      <c r="J999" s="199">
        <f>J1034+J1046</f>
        <v>0</v>
      </c>
      <c r="K999" s="199">
        <f>K1034+K1046</f>
        <v>0</v>
      </c>
    </row>
    <row r="1000" spans="2:11" ht="12.75" customHeight="1">
      <c r="B1000" s="340" t="s">
        <v>387</v>
      </c>
      <c r="C1000" s="413"/>
      <c r="D1000" s="219"/>
      <c r="E1000" s="458"/>
      <c r="F1000" s="219"/>
      <c r="G1000" s="219"/>
      <c r="H1000" s="219" t="s">
        <v>411</v>
      </c>
      <c r="I1000" s="199">
        <f>I1018+I1035+I1047+I1051+I1078+I1081+I1084+I1089+I1092+I1095+I1039+I1023+I1060+I1069+I1065+I1009</f>
        <v>17031.3</v>
      </c>
      <c r="J1000" s="199">
        <f>J1018+J1035+J1047+J1051+J1078+J1081+J1084+J1089+J1092+J1095+J1039+J1023+J1060+J1069</f>
        <v>14292.7</v>
      </c>
      <c r="K1000" s="199">
        <f>K1018+K1035+K1047+K1051+K1078+K1081+K1084+K1089+K1092+K1095+K1039+K1023+K1060+K1069</f>
        <v>13636</v>
      </c>
    </row>
    <row r="1001" spans="2:11" ht="12.75" customHeight="1">
      <c r="B1001" s="340" t="s">
        <v>388</v>
      </c>
      <c r="C1001" s="413"/>
      <c r="D1001" s="219"/>
      <c r="E1001" s="458"/>
      <c r="F1001" s="219"/>
      <c r="G1001" s="219"/>
      <c r="H1001" s="219" t="s">
        <v>449</v>
      </c>
      <c r="I1001" s="199">
        <f>I1055+I1098+I1040+I1024+I1061+I1070</f>
        <v>11408</v>
      </c>
      <c r="J1001" s="199">
        <f>J1055+J1098+J1040+J1024+J1061+J1070</f>
        <v>0</v>
      </c>
      <c r="K1001" s="199">
        <f>K1055+K1098+K1040+K1024+K1061+K1070</f>
        <v>600</v>
      </c>
    </row>
    <row r="1002" spans="2:11" ht="12.75" customHeight="1" hidden="1">
      <c r="B1002" s="340" t="s">
        <v>389</v>
      </c>
      <c r="C1002" s="413"/>
      <c r="D1002" s="219"/>
      <c r="E1002" s="458"/>
      <c r="F1002" s="219"/>
      <c r="G1002" s="219"/>
      <c r="H1002" s="219" t="s">
        <v>421</v>
      </c>
      <c r="I1002" s="199">
        <f>I1041+I1025+I1071</f>
        <v>0</v>
      </c>
      <c r="J1002" s="199">
        <f>J1041+J1025+J1071</f>
        <v>0</v>
      </c>
      <c r="K1002" s="199">
        <f>K1041+K1025+K1071</f>
        <v>0</v>
      </c>
    </row>
    <row r="1003" spans="2:11" ht="12.75" customHeight="1" hidden="1">
      <c r="B1003" s="340" t="s">
        <v>390</v>
      </c>
      <c r="C1003" s="413"/>
      <c r="D1003" s="219"/>
      <c r="E1003" s="458"/>
      <c r="F1003" s="219"/>
      <c r="G1003" s="219"/>
      <c r="H1003" s="219" t="s">
        <v>660</v>
      </c>
      <c r="I1003" s="199"/>
      <c r="J1003" s="199"/>
      <c r="K1003" s="199"/>
    </row>
    <row r="1004" spans="2:11" ht="12.75" customHeight="1" hidden="1">
      <c r="B1004" s="345" t="s">
        <v>298</v>
      </c>
      <c r="C1004" s="358"/>
      <c r="D1004" s="219" t="s">
        <v>299</v>
      </c>
      <c r="E1004" s="219"/>
      <c r="F1004" s="453"/>
      <c r="G1004" s="219"/>
      <c r="H1004" s="219"/>
      <c r="I1004" s="343">
        <f>I1005</f>
        <v>0</v>
      </c>
      <c r="J1004" s="343">
        <f>J1005</f>
        <v>0</v>
      </c>
      <c r="K1004" s="343">
        <f>K1005</f>
        <v>0</v>
      </c>
    </row>
    <row r="1005" spans="2:11" ht="12.75" customHeight="1" hidden="1">
      <c r="B1005" s="356" t="s">
        <v>312</v>
      </c>
      <c r="C1005" s="358"/>
      <c r="D1005" s="197" t="s">
        <v>299</v>
      </c>
      <c r="E1005" s="197" t="s">
        <v>313</v>
      </c>
      <c r="F1005" s="454"/>
      <c r="G1005" s="198"/>
      <c r="H1005" s="219"/>
      <c r="I1005" s="199">
        <f>I1006</f>
        <v>0</v>
      </c>
      <c r="J1005" s="199">
        <f>J1006</f>
        <v>0</v>
      </c>
      <c r="K1005" s="199">
        <f>K1006</f>
        <v>0</v>
      </c>
    </row>
    <row r="1006" spans="2:11" ht="28.5" hidden="1">
      <c r="B1006" s="204" t="s">
        <v>458</v>
      </c>
      <c r="C1006" s="413"/>
      <c r="D1006" s="198" t="s">
        <v>299</v>
      </c>
      <c r="E1006" s="198" t="s">
        <v>313</v>
      </c>
      <c r="F1006" s="198" t="s">
        <v>392</v>
      </c>
      <c r="G1006" s="219"/>
      <c r="H1006" s="219"/>
      <c r="I1006" s="199">
        <f>I1007</f>
        <v>0</v>
      </c>
      <c r="J1006" s="199">
        <f>J1007</f>
        <v>0</v>
      </c>
      <c r="K1006" s="199">
        <f>K1007</f>
        <v>0</v>
      </c>
    </row>
    <row r="1007" spans="2:11" ht="12.75" customHeight="1" hidden="1">
      <c r="B1007" s="205" t="s">
        <v>403</v>
      </c>
      <c r="C1007" s="413"/>
      <c r="D1007" s="198" t="s">
        <v>299</v>
      </c>
      <c r="E1007" s="198" t="s">
        <v>313</v>
      </c>
      <c r="F1007" s="394" t="s">
        <v>459</v>
      </c>
      <c r="G1007" s="240">
        <v>200</v>
      </c>
      <c r="H1007" s="240"/>
      <c r="I1007" s="199">
        <f>I1008</f>
        <v>0</v>
      </c>
      <c r="J1007" s="199">
        <f>J1008</f>
        <v>0</v>
      </c>
      <c r="K1007" s="199">
        <f>K1008</f>
        <v>0</v>
      </c>
    </row>
    <row r="1008" spans="2:11" ht="12.75" customHeight="1" hidden="1">
      <c r="B1008" s="205" t="s">
        <v>405</v>
      </c>
      <c r="C1008" s="413"/>
      <c r="D1008" s="198" t="s">
        <v>299</v>
      </c>
      <c r="E1008" s="198" t="s">
        <v>313</v>
      </c>
      <c r="F1008" s="394" t="s">
        <v>459</v>
      </c>
      <c r="G1008" s="240">
        <v>240</v>
      </c>
      <c r="H1008" s="240"/>
      <c r="I1008" s="199">
        <f>I1009</f>
        <v>0</v>
      </c>
      <c r="J1008" s="199">
        <f>J1009</f>
        <v>0</v>
      </c>
      <c r="K1008" s="199">
        <f>K1009</f>
        <v>0</v>
      </c>
    </row>
    <row r="1009" spans="2:11" ht="12.75" customHeight="1" hidden="1">
      <c r="B1009" s="200" t="s">
        <v>387</v>
      </c>
      <c r="C1009" s="413"/>
      <c r="D1009" s="198" t="s">
        <v>299</v>
      </c>
      <c r="E1009" s="198" t="s">
        <v>313</v>
      </c>
      <c r="F1009" s="394" t="s">
        <v>459</v>
      </c>
      <c r="G1009" s="240">
        <v>240</v>
      </c>
      <c r="H1009" s="240">
        <v>2</v>
      </c>
      <c r="I1009" s="199"/>
      <c r="J1009" s="199"/>
      <c r="K1009" s="199"/>
    </row>
    <row r="1010" spans="2:11" ht="12.75" customHeight="1">
      <c r="B1010" s="345" t="s">
        <v>340</v>
      </c>
      <c r="C1010" s="413"/>
      <c r="D1010" s="219"/>
      <c r="E1010" s="458"/>
      <c r="F1010" s="219"/>
      <c r="G1010" s="219"/>
      <c r="H1010" s="219"/>
      <c r="I1010" s="343">
        <f>I1011</f>
        <v>16794.1</v>
      </c>
      <c r="J1010" s="343">
        <f>J1011</f>
        <v>4171.4</v>
      </c>
      <c r="K1010" s="343">
        <f>K1011</f>
        <v>4087.1</v>
      </c>
    </row>
    <row r="1011" spans="2:11" ht="12.75" customHeight="1">
      <c r="B1011" s="461" t="s">
        <v>614</v>
      </c>
      <c r="C1011" s="419"/>
      <c r="D1011" s="197" t="s">
        <v>341</v>
      </c>
      <c r="E1011" s="197" t="s">
        <v>347</v>
      </c>
      <c r="F1011" s="357"/>
      <c r="G1011" s="357"/>
      <c r="H1011" s="357"/>
      <c r="I1011" s="199">
        <f>I1012+I1019</f>
        <v>16794.1</v>
      </c>
      <c r="J1011" s="199">
        <f>J1012+J1019</f>
        <v>4171.4</v>
      </c>
      <c r="K1011" s="199">
        <f>K1012+K1019</f>
        <v>4087.1</v>
      </c>
    </row>
    <row r="1012" spans="2:11" ht="28.5" customHeight="1">
      <c r="B1012" s="373" t="s">
        <v>628</v>
      </c>
      <c r="C1012" s="419"/>
      <c r="D1012" s="198" t="s">
        <v>341</v>
      </c>
      <c r="E1012" s="198" t="s">
        <v>347</v>
      </c>
      <c r="F1012" s="266" t="s">
        <v>629</v>
      </c>
      <c r="G1012" s="198"/>
      <c r="H1012" s="198"/>
      <c r="I1012" s="199">
        <f aca="true" t="shared" si="15" ref="I1012:I1017">I1013</f>
        <v>4836.1</v>
      </c>
      <c r="J1012" s="199">
        <f aca="true" t="shared" si="16" ref="J1012:J1017">J1013</f>
        <v>4171.4</v>
      </c>
      <c r="K1012" s="199">
        <f aca="true" t="shared" si="17" ref="K1012:K1017">K1013</f>
        <v>4087.1</v>
      </c>
    </row>
    <row r="1013" spans="2:11" ht="15.75" customHeight="1">
      <c r="B1013" s="379" t="s">
        <v>630</v>
      </c>
      <c r="C1013" s="419"/>
      <c r="D1013" s="198" t="s">
        <v>341</v>
      </c>
      <c r="E1013" s="198" t="s">
        <v>347</v>
      </c>
      <c r="F1013" s="266" t="s">
        <v>631</v>
      </c>
      <c r="G1013" s="198"/>
      <c r="H1013" s="198"/>
      <c r="I1013" s="199">
        <f t="shared" si="15"/>
        <v>4836.1</v>
      </c>
      <c r="J1013" s="199">
        <f t="shared" si="16"/>
        <v>4171.4</v>
      </c>
      <c r="K1013" s="199">
        <f t="shared" si="17"/>
        <v>4087.1</v>
      </c>
    </row>
    <row r="1014" spans="2:11" ht="54" customHeight="1">
      <c r="B1014" s="379" t="s">
        <v>632</v>
      </c>
      <c r="C1014" s="419"/>
      <c r="D1014" s="198" t="s">
        <v>341</v>
      </c>
      <c r="E1014" s="198" t="s">
        <v>347</v>
      </c>
      <c r="F1014" s="203" t="s">
        <v>633</v>
      </c>
      <c r="G1014" s="198"/>
      <c r="H1014" s="198"/>
      <c r="I1014" s="199">
        <f t="shared" si="15"/>
        <v>4836.1</v>
      </c>
      <c r="J1014" s="199">
        <f t="shared" si="16"/>
        <v>4171.4</v>
      </c>
      <c r="K1014" s="199">
        <f t="shared" si="17"/>
        <v>4087.1</v>
      </c>
    </row>
    <row r="1015" spans="2:11" ht="12.75" customHeight="1">
      <c r="B1015" s="202" t="s">
        <v>634</v>
      </c>
      <c r="C1015" s="419"/>
      <c r="D1015" s="198" t="s">
        <v>341</v>
      </c>
      <c r="E1015" s="198" t="s">
        <v>347</v>
      </c>
      <c r="F1015" s="203" t="s">
        <v>635</v>
      </c>
      <c r="G1015" s="198"/>
      <c r="H1015" s="198"/>
      <c r="I1015" s="199">
        <f t="shared" si="15"/>
        <v>4836.1</v>
      </c>
      <c r="J1015" s="199">
        <f t="shared" si="16"/>
        <v>4171.4</v>
      </c>
      <c r="K1015" s="199">
        <f t="shared" si="17"/>
        <v>4087.1</v>
      </c>
    </row>
    <row r="1016" spans="2:11" ht="12.75" customHeight="1">
      <c r="B1016" s="200" t="s">
        <v>577</v>
      </c>
      <c r="C1016" s="419"/>
      <c r="D1016" s="198" t="s">
        <v>341</v>
      </c>
      <c r="E1016" s="198" t="s">
        <v>347</v>
      </c>
      <c r="F1016" s="203" t="s">
        <v>635</v>
      </c>
      <c r="G1016" s="240">
        <v>600</v>
      </c>
      <c r="H1016" s="198"/>
      <c r="I1016" s="199">
        <f t="shared" si="15"/>
        <v>4836.1</v>
      </c>
      <c r="J1016" s="199">
        <f t="shared" si="16"/>
        <v>4171.4</v>
      </c>
      <c r="K1016" s="199">
        <f t="shared" si="17"/>
        <v>4087.1</v>
      </c>
    </row>
    <row r="1017" spans="2:11" ht="12.75" customHeight="1">
      <c r="B1017" s="200" t="s">
        <v>578</v>
      </c>
      <c r="C1017" s="419"/>
      <c r="D1017" s="198" t="s">
        <v>341</v>
      </c>
      <c r="E1017" s="198" t="s">
        <v>347</v>
      </c>
      <c r="F1017" s="203" t="s">
        <v>635</v>
      </c>
      <c r="G1017" s="240">
        <v>610</v>
      </c>
      <c r="H1017" s="198"/>
      <c r="I1017" s="199">
        <f t="shared" si="15"/>
        <v>4836.1</v>
      </c>
      <c r="J1017" s="199">
        <f t="shared" si="16"/>
        <v>4171.4</v>
      </c>
      <c r="K1017" s="199">
        <f t="shared" si="17"/>
        <v>4087.1</v>
      </c>
    </row>
    <row r="1018" spans="2:11" ht="12.75" customHeight="1">
      <c r="B1018" s="200" t="s">
        <v>387</v>
      </c>
      <c r="C1018" s="419"/>
      <c r="D1018" s="198" t="s">
        <v>341</v>
      </c>
      <c r="E1018" s="198" t="s">
        <v>347</v>
      </c>
      <c r="F1018" s="203" t="s">
        <v>635</v>
      </c>
      <c r="G1018" s="240">
        <v>610</v>
      </c>
      <c r="H1018" s="198" t="s">
        <v>411</v>
      </c>
      <c r="I1018" s="199">
        <v>4836.1</v>
      </c>
      <c r="J1018" s="199">
        <v>4171.4</v>
      </c>
      <c r="K1018" s="199">
        <v>4087.1</v>
      </c>
    </row>
    <row r="1019" spans="2:11" ht="12.75" customHeight="1">
      <c r="B1019" s="200" t="s">
        <v>639</v>
      </c>
      <c r="C1019" s="419"/>
      <c r="D1019" s="198" t="s">
        <v>341</v>
      </c>
      <c r="E1019" s="198" t="s">
        <v>347</v>
      </c>
      <c r="F1019" s="203" t="s">
        <v>640</v>
      </c>
      <c r="G1019" s="240"/>
      <c r="H1019" s="198"/>
      <c r="I1019" s="199">
        <f>I1020</f>
        <v>11958</v>
      </c>
      <c r="J1019" s="199">
        <f>J1020</f>
        <v>0</v>
      </c>
      <c r="K1019" s="199">
        <f>K1020</f>
        <v>0</v>
      </c>
    </row>
    <row r="1020" spans="2:11" ht="12.75" customHeight="1">
      <c r="B1020" s="202" t="s">
        <v>634</v>
      </c>
      <c r="C1020" s="419"/>
      <c r="D1020" s="198" t="s">
        <v>341</v>
      </c>
      <c r="E1020" s="198" t="s">
        <v>347</v>
      </c>
      <c r="F1020" s="203" t="s">
        <v>640</v>
      </c>
      <c r="G1020" s="240"/>
      <c r="H1020" s="198"/>
      <c r="I1020" s="199">
        <f>I1021</f>
        <v>11958</v>
      </c>
      <c r="J1020" s="199">
        <f>J1021</f>
        <v>0</v>
      </c>
      <c r="K1020" s="199">
        <f>K1021</f>
        <v>0</v>
      </c>
    </row>
    <row r="1021" spans="2:11" ht="12.75" customHeight="1">
      <c r="B1021" s="200" t="s">
        <v>577</v>
      </c>
      <c r="C1021" s="419"/>
      <c r="D1021" s="198" t="s">
        <v>341</v>
      </c>
      <c r="E1021" s="198" t="s">
        <v>347</v>
      </c>
      <c r="F1021" s="203" t="s">
        <v>640</v>
      </c>
      <c r="G1021" s="240">
        <v>600</v>
      </c>
      <c r="H1021" s="198"/>
      <c r="I1021" s="199">
        <f>I1022</f>
        <v>11958</v>
      </c>
      <c r="J1021" s="199">
        <f>J1022</f>
        <v>0</v>
      </c>
      <c r="K1021" s="199">
        <f>K1022</f>
        <v>0</v>
      </c>
    </row>
    <row r="1022" spans="2:11" ht="12.75" customHeight="1">
      <c r="B1022" s="200" t="s">
        <v>578</v>
      </c>
      <c r="C1022" s="419"/>
      <c r="D1022" s="198" t="s">
        <v>341</v>
      </c>
      <c r="E1022" s="198" t="s">
        <v>347</v>
      </c>
      <c r="F1022" s="203" t="s">
        <v>640</v>
      </c>
      <c r="G1022" s="240">
        <v>610</v>
      </c>
      <c r="H1022" s="198"/>
      <c r="I1022" s="199">
        <f>I1023+I1024+I1025</f>
        <v>11958</v>
      </c>
      <c r="J1022" s="199">
        <f>J1023+J1024+J1025</f>
        <v>0</v>
      </c>
      <c r="K1022" s="199">
        <f>K1023+K1024+K1025</f>
        <v>0</v>
      </c>
    </row>
    <row r="1023" spans="2:11" ht="12.75" customHeight="1">
      <c r="B1023" s="200" t="s">
        <v>387</v>
      </c>
      <c r="C1023" s="419"/>
      <c r="D1023" s="198" t="s">
        <v>341</v>
      </c>
      <c r="E1023" s="198" t="s">
        <v>347</v>
      </c>
      <c r="F1023" s="203" t="s">
        <v>640</v>
      </c>
      <c r="G1023" s="240">
        <v>610</v>
      </c>
      <c r="H1023" s="198" t="s">
        <v>411</v>
      </c>
      <c r="I1023" s="199">
        <v>597.9</v>
      </c>
      <c r="J1023" s="199"/>
      <c r="K1023" s="199"/>
    </row>
    <row r="1024" spans="2:11" ht="12.75" customHeight="1">
      <c r="B1024" s="200" t="s">
        <v>388</v>
      </c>
      <c r="C1024" s="419"/>
      <c r="D1024" s="198" t="s">
        <v>341</v>
      </c>
      <c r="E1024" s="198" t="s">
        <v>347</v>
      </c>
      <c r="F1024" s="203" t="s">
        <v>640</v>
      </c>
      <c r="G1024" s="240">
        <v>610</v>
      </c>
      <c r="H1024" s="198" t="s">
        <v>449</v>
      </c>
      <c r="I1024" s="199">
        <v>11360.1</v>
      </c>
      <c r="J1024" s="199"/>
      <c r="K1024" s="199"/>
    </row>
    <row r="1025" spans="2:11" ht="12.75" customHeight="1" hidden="1">
      <c r="B1025" s="200" t="s">
        <v>389</v>
      </c>
      <c r="C1025" s="419"/>
      <c r="D1025" s="198" t="s">
        <v>341</v>
      </c>
      <c r="E1025" s="198" t="s">
        <v>347</v>
      </c>
      <c r="F1025" s="203" t="s">
        <v>640</v>
      </c>
      <c r="G1025" s="240">
        <v>610</v>
      </c>
      <c r="H1025" s="198" t="s">
        <v>421</v>
      </c>
      <c r="I1025" s="199"/>
      <c r="J1025" s="199"/>
      <c r="K1025" s="199"/>
    </row>
    <row r="1026" spans="2:11" ht="12.75" customHeight="1">
      <c r="B1026" s="345" t="s">
        <v>352</v>
      </c>
      <c r="C1026" s="419"/>
      <c r="D1026" s="219" t="s">
        <v>353</v>
      </c>
      <c r="E1026" s="352"/>
      <c r="F1026" s="352"/>
      <c r="G1026" s="352"/>
      <c r="H1026" s="352"/>
      <c r="I1026" s="343">
        <f>I1027+I1072</f>
        <v>11645.2</v>
      </c>
      <c r="J1026" s="343">
        <f>J1027+J1072</f>
        <v>10121.3</v>
      </c>
      <c r="K1026" s="343">
        <f>K1027+K1072</f>
        <v>10148.900000000001</v>
      </c>
    </row>
    <row r="1027" spans="2:11" ht="12.75" customHeight="1">
      <c r="B1027" s="359" t="s">
        <v>354</v>
      </c>
      <c r="C1027" s="419"/>
      <c r="D1027" s="197" t="s">
        <v>353</v>
      </c>
      <c r="E1027" s="197" t="s">
        <v>355</v>
      </c>
      <c r="F1027" s="198"/>
      <c r="G1027" s="198"/>
      <c r="H1027" s="198"/>
      <c r="I1027" s="239">
        <f>I1028+I1048+I1052+I1056</f>
        <v>8629.2</v>
      </c>
      <c r="J1027" s="239">
        <f>J1028+J1048+J1052+J1056</f>
        <v>7442.6</v>
      </c>
      <c r="K1027" s="239">
        <f>K1028+K1048+K1052+K1056</f>
        <v>7270.200000000001</v>
      </c>
    </row>
    <row r="1028" spans="2:11" ht="28.5" customHeight="1">
      <c r="B1028" s="373" t="s">
        <v>628</v>
      </c>
      <c r="C1028" s="419"/>
      <c r="D1028" s="198" t="s">
        <v>353</v>
      </c>
      <c r="E1028" s="198" t="s">
        <v>355</v>
      </c>
      <c r="F1028" s="266" t="s">
        <v>629</v>
      </c>
      <c r="G1028" s="198"/>
      <c r="H1028" s="198"/>
      <c r="I1028" s="199">
        <f>I1029+I1036</f>
        <v>8629.2</v>
      </c>
      <c r="J1028" s="199">
        <f>J1029</f>
        <v>7442.6</v>
      </c>
      <c r="K1028" s="199">
        <f>K1029</f>
        <v>6670.200000000001</v>
      </c>
    </row>
    <row r="1029" spans="2:11" ht="27.75" customHeight="1">
      <c r="B1029" s="379" t="s">
        <v>661</v>
      </c>
      <c r="C1029" s="419"/>
      <c r="D1029" s="198" t="s">
        <v>353</v>
      </c>
      <c r="E1029" s="198" t="s">
        <v>355</v>
      </c>
      <c r="F1029" s="266" t="s">
        <v>662</v>
      </c>
      <c r="G1029" s="198"/>
      <c r="H1029" s="198"/>
      <c r="I1029" s="199">
        <f>I1030+I1042</f>
        <v>8576</v>
      </c>
      <c r="J1029" s="199">
        <f>J1030+J1042</f>
        <v>7442.6</v>
      </c>
      <c r="K1029" s="199">
        <f>K1030+K1042</f>
        <v>6670.200000000001</v>
      </c>
    </row>
    <row r="1030" spans="2:11" ht="54" customHeight="1">
      <c r="B1030" s="379" t="s">
        <v>663</v>
      </c>
      <c r="C1030" s="419"/>
      <c r="D1030" s="198" t="s">
        <v>353</v>
      </c>
      <c r="E1030" s="198" t="s">
        <v>355</v>
      </c>
      <c r="F1030" s="266" t="s">
        <v>662</v>
      </c>
      <c r="G1030" s="198"/>
      <c r="H1030" s="198"/>
      <c r="I1030" s="199">
        <f>I1031</f>
        <v>3032.4</v>
      </c>
      <c r="J1030" s="199">
        <f>J1031</f>
        <v>2772.4</v>
      </c>
      <c r="K1030" s="199">
        <f>K1031</f>
        <v>2472.4</v>
      </c>
    </row>
    <row r="1031" spans="2:11" ht="12.75" customHeight="1">
      <c r="B1031" s="202" t="s">
        <v>664</v>
      </c>
      <c r="C1031" s="419"/>
      <c r="D1031" s="198" t="s">
        <v>353</v>
      </c>
      <c r="E1031" s="198" t="s">
        <v>355</v>
      </c>
      <c r="F1031" s="266" t="s">
        <v>662</v>
      </c>
      <c r="G1031" s="198"/>
      <c r="H1031" s="198"/>
      <c r="I1031" s="199">
        <f>I1032</f>
        <v>3032.4</v>
      </c>
      <c r="J1031" s="199">
        <f>J1032</f>
        <v>2772.4</v>
      </c>
      <c r="K1031" s="199">
        <f>K1032</f>
        <v>2472.4</v>
      </c>
    </row>
    <row r="1032" spans="2:11" ht="12.75" customHeight="1">
      <c r="B1032" s="200" t="s">
        <v>577</v>
      </c>
      <c r="C1032" s="419"/>
      <c r="D1032" s="198" t="s">
        <v>353</v>
      </c>
      <c r="E1032" s="198" t="s">
        <v>355</v>
      </c>
      <c r="F1032" s="266" t="s">
        <v>662</v>
      </c>
      <c r="G1032" s="240">
        <v>600</v>
      </c>
      <c r="H1032" s="198"/>
      <c r="I1032" s="199">
        <f>I1033</f>
        <v>3032.4</v>
      </c>
      <c r="J1032" s="199">
        <f>J1033</f>
        <v>2772.4</v>
      </c>
      <c r="K1032" s="199">
        <f>K1033</f>
        <v>2472.4</v>
      </c>
    </row>
    <row r="1033" spans="2:11" ht="12.75" customHeight="1">
      <c r="B1033" s="200" t="s">
        <v>578</v>
      </c>
      <c r="C1033" s="419"/>
      <c r="D1033" s="198" t="s">
        <v>353</v>
      </c>
      <c r="E1033" s="198" t="s">
        <v>355</v>
      </c>
      <c r="F1033" s="266" t="s">
        <v>662</v>
      </c>
      <c r="G1033" s="240">
        <v>610</v>
      </c>
      <c r="H1033" s="198"/>
      <c r="I1033" s="199">
        <f>I1035</f>
        <v>3032.4</v>
      </c>
      <c r="J1033" s="199">
        <f>J1035</f>
        <v>2772.4</v>
      </c>
      <c r="K1033" s="199">
        <f>K1034+K1035</f>
        <v>2472.4</v>
      </c>
    </row>
    <row r="1034" spans="2:11" ht="12.75" customHeight="1" hidden="1">
      <c r="B1034" s="200" t="s">
        <v>386</v>
      </c>
      <c r="C1034" s="419"/>
      <c r="D1034" s="198" t="s">
        <v>353</v>
      </c>
      <c r="E1034" s="198" t="s">
        <v>355</v>
      </c>
      <c r="F1034" s="266" t="s">
        <v>662</v>
      </c>
      <c r="G1034" s="240">
        <v>610</v>
      </c>
      <c r="H1034" s="198" t="s">
        <v>659</v>
      </c>
      <c r="I1034" s="199"/>
      <c r="J1034" s="199"/>
      <c r="K1034" s="199"/>
    </row>
    <row r="1035" spans="2:11" ht="12.75" customHeight="1">
      <c r="B1035" s="200" t="s">
        <v>387</v>
      </c>
      <c r="C1035" s="419"/>
      <c r="D1035" s="198" t="s">
        <v>353</v>
      </c>
      <c r="E1035" s="198" t="s">
        <v>355</v>
      </c>
      <c r="F1035" s="266" t="s">
        <v>662</v>
      </c>
      <c r="G1035" s="240">
        <v>610</v>
      </c>
      <c r="H1035" s="198" t="s">
        <v>411</v>
      </c>
      <c r="I1035" s="199">
        <v>3032.4</v>
      </c>
      <c r="J1035" s="199">
        <v>2772.4</v>
      </c>
      <c r="K1035" s="199">
        <v>2472.4</v>
      </c>
    </row>
    <row r="1036" spans="2:11" ht="45" customHeight="1">
      <c r="B1036" s="200" t="s">
        <v>665</v>
      </c>
      <c r="C1036" s="419"/>
      <c r="D1036" s="198" t="s">
        <v>353</v>
      </c>
      <c r="E1036" s="198" t="s">
        <v>355</v>
      </c>
      <c r="F1036" s="266" t="s">
        <v>666</v>
      </c>
      <c r="G1036" s="240"/>
      <c r="H1036" s="198"/>
      <c r="I1036" s="199">
        <f>I1037</f>
        <v>53.199999999999996</v>
      </c>
      <c r="J1036" s="199">
        <f>J1037</f>
        <v>0</v>
      </c>
      <c r="K1036" s="199">
        <f>K1037</f>
        <v>0</v>
      </c>
    </row>
    <row r="1037" spans="2:11" ht="12.75" customHeight="1">
      <c r="B1037" s="200" t="s">
        <v>577</v>
      </c>
      <c r="C1037" s="419"/>
      <c r="D1037" s="198" t="s">
        <v>353</v>
      </c>
      <c r="E1037" s="198" t="s">
        <v>355</v>
      </c>
      <c r="F1037" s="266" t="s">
        <v>666</v>
      </c>
      <c r="G1037" s="240">
        <v>600</v>
      </c>
      <c r="H1037" s="198"/>
      <c r="I1037" s="199">
        <f>I1038</f>
        <v>53.199999999999996</v>
      </c>
      <c r="J1037" s="199">
        <f>J1038</f>
        <v>0</v>
      </c>
      <c r="K1037" s="199">
        <f>K1038</f>
        <v>0</v>
      </c>
    </row>
    <row r="1038" spans="2:11" ht="12.75" customHeight="1">
      <c r="B1038" s="200" t="s">
        <v>578</v>
      </c>
      <c r="C1038" s="419"/>
      <c r="D1038" s="198" t="s">
        <v>353</v>
      </c>
      <c r="E1038" s="198" t="s">
        <v>355</v>
      </c>
      <c r="F1038" s="266" t="s">
        <v>666</v>
      </c>
      <c r="G1038" s="240">
        <v>610</v>
      </c>
      <c r="H1038" s="198"/>
      <c r="I1038" s="199">
        <f>I1039+I1040+I1041</f>
        <v>53.199999999999996</v>
      </c>
      <c r="J1038" s="199">
        <f>J1039+J1040+J1041</f>
        <v>0</v>
      </c>
      <c r="K1038" s="199">
        <f>K1039+K1040+K1041</f>
        <v>0</v>
      </c>
    </row>
    <row r="1039" spans="2:11" ht="12.75" customHeight="1">
      <c r="B1039" s="200" t="s">
        <v>387</v>
      </c>
      <c r="C1039" s="419"/>
      <c r="D1039" s="198" t="s">
        <v>353</v>
      </c>
      <c r="E1039" s="198" t="s">
        <v>355</v>
      </c>
      <c r="F1039" s="266" t="s">
        <v>666</v>
      </c>
      <c r="G1039" s="240">
        <v>610</v>
      </c>
      <c r="H1039" s="198" t="s">
        <v>411</v>
      </c>
      <c r="I1039" s="199">
        <v>5.3</v>
      </c>
      <c r="J1039" s="199"/>
      <c r="K1039" s="199"/>
    </row>
    <row r="1040" spans="2:11" ht="12.75" customHeight="1">
      <c r="B1040" s="205" t="s">
        <v>388</v>
      </c>
      <c r="C1040" s="419"/>
      <c r="D1040" s="198" t="s">
        <v>353</v>
      </c>
      <c r="E1040" s="198" t="s">
        <v>355</v>
      </c>
      <c r="F1040" s="266" t="s">
        <v>666</v>
      </c>
      <c r="G1040" s="240">
        <v>610</v>
      </c>
      <c r="H1040" s="198" t="s">
        <v>449</v>
      </c>
      <c r="I1040" s="199">
        <v>47.9</v>
      </c>
      <c r="J1040" s="199"/>
      <c r="K1040" s="199"/>
    </row>
    <row r="1041" spans="2:11" ht="12.75" customHeight="1" hidden="1">
      <c r="B1041" s="205" t="s">
        <v>389</v>
      </c>
      <c r="C1041" s="419"/>
      <c r="D1041" s="198" t="s">
        <v>353</v>
      </c>
      <c r="E1041" s="198" t="s">
        <v>355</v>
      </c>
      <c r="F1041" s="266" t="s">
        <v>666</v>
      </c>
      <c r="G1041" s="240">
        <v>610</v>
      </c>
      <c r="H1041" s="198" t="s">
        <v>421</v>
      </c>
      <c r="I1041" s="199"/>
      <c r="J1041" s="199"/>
      <c r="K1041" s="199"/>
    </row>
    <row r="1042" spans="2:11" ht="66.75" customHeight="1">
      <c r="B1042" s="362" t="s">
        <v>667</v>
      </c>
      <c r="C1042" s="419"/>
      <c r="D1042" s="198" t="s">
        <v>353</v>
      </c>
      <c r="E1042" s="198" t="s">
        <v>355</v>
      </c>
      <c r="F1042" s="374" t="s">
        <v>668</v>
      </c>
      <c r="G1042" s="198"/>
      <c r="H1042" s="198"/>
      <c r="I1042" s="199">
        <f>I1043</f>
        <v>5543.6</v>
      </c>
      <c r="J1042" s="199">
        <f>J1043</f>
        <v>4670.2</v>
      </c>
      <c r="K1042" s="199">
        <f>K1043</f>
        <v>4197.8</v>
      </c>
    </row>
    <row r="1043" spans="2:11" ht="12.75" customHeight="1">
      <c r="B1043" s="202" t="s">
        <v>664</v>
      </c>
      <c r="C1043" s="419"/>
      <c r="D1043" s="198" t="s">
        <v>353</v>
      </c>
      <c r="E1043" s="198" t="s">
        <v>355</v>
      </c>
      <c r="F1043" s="374" t="s">
        <v>668</v>
      </c>
      <c r="G1043" s="198"/>
      <c r="H1043" s="198"/>
      <c r="I1043" s="199">
        <f>I1044</f>
        <v>5543.6</v>
      </c>
      <c r="J1043" s="199">
        <f>J1044</f>
        <v>4670.2</v>
      </c>
      <c r="K1043" s="199">
        <f>K1044</f>
        <v>4197.8</v>
      </c>
    </row>
    <row r="1044" spans="2:11" ht="12.75" customHeight="1">
      <c r="B1044" s="200" t="s">
        <v>577</v>
      </c>
      <c r="C1044" s="419"/>
      <c r="D1044" s="198" t="s">
        <v>353</v>
      </c>
      <c r="E1044" s="198" t="s">
        <v>355</v>
      </c>
      <c r="F1044" s="374" t="s">
        <v>668</v>
      </c>
      <c r="G1044" s="240">
        <v>600</v>
      </c>
      <c r="H1044" s="198"/>
      <c r="I1044" s="199">
        <f>I1045</f>
        <v>5543.6</v>
      </c>
      <c r="J1044" s="199">
        <f>J1045</f>
        <v>4670.2</v>
      </c>
      <c r="K1044" s="199">
        <f>K1045</f>
        <v>4197.8</v>
      </c>
    </row>
    <row r="1045" spans="2:11" ht="12.75" customHeight="1">
      <c r="B1045" s="200" t="s">
        <v>578</v>
      </c>
      <c r="C1045" s="419"/>
      <c r="D1045" s="198" t="s">
        <v>353</v>
      </c>
      <c r="E1045" s="198" t="s">
        <v>355</v>
      </c>
      <c r="F1045" s="374" t="s">
        <v>668</v>
      </c>
      <c r="G1045" s="240">
        <v>610</v>
      </c>
      <c r="H1045" s="198"/>
      <c r="I1045" s="199">
        <f>I1046+I1047</f>
        <v>5543.6</v>
      </c>
      <c r="J1045" s="199">
        <f>J1046+J1047</f>
        <v>4670.2</v>
      </c>
      <c r="K1045" s="199">
        <f>K1046+K1047</f>
        <v>4197.8</v>
      </c>
    </row>
    <row r="1046" spans="2:11" ht="12.75" customHeight="1">
      <c r="B1046" s="200" t="s">
        <v>386</v>
      </c>
      <c r="C1046" s="419"/>
      <c r="D1046" s="198" t="s">
        <v>353</v>
      </c>
      <c r="E1046" s="198" t="s">
        <v>355</v>
      </c>
      <c r="F1046" s="374" t="s">
        <v>668</v>
      </c>
      <c r="G1046" s="240">
        <v>610</v>
      </c>
      <c r="H1046" s="198" t="s">
        <v>659</v>
      </c>
      <c r="I1046" s="199"/>
      <c r="J1046" s="199"/>
      <c r="K1046" s="199"/>
    </row>
    <row r="1047" spans="2:11" ht="12.75" customHeight="1">
      <c r="B1047" s="200" t="s">
        <v>387</v>
      </c>
      <c r="C1047" s="419"/>
      <c r="D1047" s="198" t="s">
        <v>353</v>
      </c>
      <c r="E1047" s="198" t="s">
        <v>355</v>
      </c>
      <c r="F1047" s="374" t="s">
        <v>668</v>
      </c>
      <c r="G1047" s="240">
        <v>610</v>
      </c>
      <c r="H1047" s="198" t="s">
        <v>411</v>
      </c>
      <c r="I1047" s="199">
        <v>5543.6</v>
      </c>
      <c r="J1047" s="199">
        <v>4670.2</v>
      </c>
      <c r="K1047" s="199">
        <v>4197.8</v>
      </c>
    </row>
    <row r="1048" spans="2:11" ht="26.25" customHeight="1" hidden="1">
      <c r="B1048" s="362" t="s">
        <v>669</v>
      </c>
      <c r="C1048" s="419"/>
      <c r="D1048" s="198" t="s">
        <v>353</v>
      </c>
      <c r="E1048" s="198" t="s">
        <v>355</v>
      </c>
      <c r="F1048" s="374" t="s">
        <v>670</v>
      </c>
      <c r="G1048" s="198"/>
      <c r="H1048" s="198"/>
      <c r="I1048" s="199">
        <f>I1049</f>
        <v>0</v>
      </c>
      <c r="J1048" s="199">
        <f>J1049</f>
        <v>0</v>
      </c>
      <c r="K1048" s="199">
        <f>K1049</f>
        <v>0</v>
      </c>
    </row>
    <row r="1049" spans="2:11" ht="12.75" customHeight="1" hidden="1">
      <c r="B1049" s="205" t="s">
        <v>403</v>
      </c>
      <c r="C1049" s="419"/>
      <c r="D1049" s="198" t="s">
        <v>353</v>
      </c>
      <c r="E1049" s="198" t="s">
        <v>355</v>
      </c>
      <c r="F1049" s="374" t="s">
        <v>671</v>
      </c>
      <c r="G1049" s="240">
        <v>200</v>
      </c>
      <c r="H1049" s="198"/>
      <c r="I1049" s="199">
        <f>I1050</f>
        <v>0</v>
      </c>
      <c r="J1049" s="199">
        <f>J1050</f>
        <v>0</v>
      </c>
      <c r="K1049" s="199">
        <f>K1050</f>
        <v>0</v>
      </c>
    </row>
    <row r="1050" spans="2:11" ht="12.75" customHeight="1" hidden="1">
      <c r="B1050" s="205" t="s">
        <v>405</v>
      </c>
      <c r="C1050" s="419"/>
      <c r="D1050" s="198" t="s">
        <v>353</v>
      </c>
      <c r="E1050" s="198" t="s">
        <v>355</v>
      </c>
      <c r="F1050" s="374" t="s">
        <v>671</v>
      </c>
      <c r="G1050" s="240">
        <v>240</v>
      </c>
      <c r="H1050" s="198"/>
      <c r="I1050" s="199">
        <f>I1051</f>
        <v>0</v>
      </c>
      <c r="J1050" s="199">
        <f>J1051</f>
        <v>0</v>
      </c>
      <c r="K1050" s="199">
        <f>K1051</f>
        <v>0</v>
      </c>
    </row>
    <row r="1051" spans="2:11" ht="12.75" customHeight="1" hidden="1">
      <c r="B1051" s="200" t="s">
        <v>387</v>
      </c>
      <c r="C1051" s="419"/>
      <c r="D1051" s="198" t="s">
        <v>353</v>
      </c>
      <c r="E1051" s="198" t="s">
        <v>355</v>
      </c>
      <c r="F1051" s="374" t="s">
        <v>671</v>
      </c>
      <c r="G1051" s="240">
        <v>240</v>
      </c>
      <c r="H1051" s="198" t="s">
        <v>411</v>
      </c>
      <c r="I1051" s="199"/>
      <c r="J1051" s="199"/>
      <c r="K1051" s="199"/>
    </row>
    <row r="1052" spans="2:11" ht="26.25" customHeight="1" hidden="1">
      <c r="B1052" s="200" t="s">
        <v>540</v>
      </c>
      <c r="C1052" s="419"/>
      <c r="D1052" s="198" t="s">
        <v>353</v>
      </c>
      <c r="E1052" s="198" t="s">
        <v>355</v>
      </c>
      <c r="F1052" s="203" t="s">
        <v>541</v>
      </c>
      <c r="G1052" s="198"/>
      <c r="H1052" s="198"/>
      <c r="I1052" s="199">
        <f>I1053</f>
        <v>0</v>
      </c>
      <c r="J1052" s="199">
        <f>J1053</f>
        <v>0</v>
      </c>
      <c r="K1052" s="199">
        <f>K1053</f>
        <v>0</v>
      </c>
    </row>
    <row r="1053" spans="2:11" ht="12.75" customHeight="1" hidden="1">
      <c r="B1053" s="200" t="s">
        <v>577</v>
      </c>
      <c r="C1053" s="419"/>
      <c r="D1053" s="198" t="s">
        <v>353</v>
      </c>
      <c r="E1053" s="198" t="s">
        <v>355</v>
      </c>
      <c r="F1053" s="203" t="s">
        <v>541</v>
      </c>
      <c r="G1053" s="198" t="s">
        <v>479</v>
      </c>
      <c r="H1053" s="198"/>
      <c r="I1053" s="199">
        <f>I1054</f>
        <v>0</v>
      </c>
      <c r="J1053" s="199">
        <f>J1054</f>
        <v>0</v>
      </c>
      <c r="K1053" s="199">
        <f>K1054</f>
        <v>0</v>
      </c>
    </row>
    <row r="1054" spans="2:11" ht="12.75" customHeight="1" hidden="1">
      <c r="B1054" s="200" t="s">
        <v>578</v>
      </c>
      <c r="C1054" s="419"/>
      <c r="D1054" s="198" t="s">
        <v>353</v>
      </c>
      <c r="E1054" s="198" t="s">
        <v>355</v>
      </c>
      <c r="F1054" s="203" t="s">
        <v>541</v>
      </c>
      <c r="G1054" s="198" t="s">
        <v>582</v>
      </c>
      <c r="H1054" s="198"/>
      <c r="I1054" s="199">
        <f>I1055</f>
        <v>0</v>
      </c>
      <c r="J1054" s="199">
        <f>J1055</f>
        <v>0</v>
      </c>
      <c r="K1054" s="199">
        <f>K1055</f>
        <v>0</v>
      </c>
    </row>
    <row r="1055" spans="2:11" ht="12.75" customHeight="1" hidden="1">
      <c r="B1055" s="205" t="s">
        <v>388</v>
      </c>
      <c r="C1055" s="419"/>
      <c r="D1055" s="198" t="s">
        <v>353</v>
      </c>
      <c r="E1055" s="198" t="s">
        <v>355</v>
      </c>
      <c r="F1055" s="203" t="s">
        <v>541</v>
      </c>
      <c r="G1055" s="198" t="s">
        <v>582</v>
      </c>
      <c r="H1055" s="198" t="s">
        <v>449</v>
      </c>
      <c r="I1055" s="199"/>
      <c r="J1055" s="199"/>
      <c r="K1055" s="199"/>
    </row>
    <row r="1056" spans="2:11" ht="28.5" customHeight="1">
      <c r="B1056" s="469" t="s">
        <v>772</v>
      </c>
      <c r="C1056" s="419"/>
      <c r="D1056" s="198" t="s">
        <v>353</v>
      </c>
      <c r="E1056" s="198" t="s">
        <v>355</v>
      </c>
      <c r="F1056" s="203" t="s">
        <v>670</v>
      </c>
      <c r="G1056" s="198"/>
      <c r="H1056" s="198"/>
      <c r="I1056" s="199">
        <f>I1057+I1066+I1062</f>
        <v>0</v>
      </c>
      <c r="J1056" s="199">
        <f>J1057+J1066</f>
        <v>0</v>
      </c>
      <c r="K1056" s="199">
        <f>K1057+K1066</f>
        <v>600</v>
      </c>
    </row>
    <row r="1057" spans="2:11" ht="28.5" customHeight="1">
      <c r="B1057" s="204" t="s">
        <v>673</v>
      </c>
      <c r="C1057" s="419"/>
      <c r="D1057" s="198" t="s">
        <v>353</v>
      </c>
      <c r="E1057" s="198" t="s">
        <v>355</v>
      </c>
      <c r="F1057" s="203" t="s">
        <v>674</v>
      </c>
      <c r="G1057" s="198"/>
      <c r="H1057" s="198"/>
      <c r="I1057" s="199">
        <f>I1058</f>
        <v>0</v>
      </c>
      <c r="J1057" s="199">
        <f>J1058</f>
        <v>0</v>
      </c>
      <c r="K1057" s="199">
        <f>K1058</f>
        <v>600</v>
      </c>
    </row>
    <row r="1058" spans="2:11" ht="12.75" customHeight="1">
      <c r="B1058" s="205" t="s">
        <v>403</v>
      </c>
      <c r="C1058" s="419"/>
      <c r="D1058" s="198" t="s">
        <v>353</v>
      </c>
      <c r="E1058" s="198" t="s">
        <v>355</v>
      </c>
      <c r="F1058" s="203" t="s">
        <v>674</v>
      </c>
      <c r="G1058" s="198" t="s">
        <v>404</v>
      </c>
      <c r="H1058" s="198"/>
      <c r="I1058" s="199">
        <f>I1059</f>
        <v>0</v>
      </c>
      <c r="J1058" s="199">
        <f>J1059</f>
        <v>0</v>
      </c>
      <c r="K1058" s="199">
        <f>K1059</f>
        <v>600</v>
      </c>
    </row>
    <row r="1059" spans="2:11" ht="12.75" customHeight="1">
      <c r="B1059" s="205" t="s">
        <v>405</v>
      </c>
      <c r="C1059" s="419"/>
      <c r="D1059" s="198" t="s">
        <v>353</v>
      </c>
      <c r="E1059" s="198" t="s">
        <v>355</v>
      </c>
      <c r="F1059" s="203" t="s">
        <v>674</v>
      </c>
      <c r="G1059" s="198" t="s">
        <v>406</v>
      </c>
      <c r="H1059" s="198"/>
      <c r="I1059" s="199">
        <f>I1060+I1061</f>
        <v>0</v>
      </c>
      <c r="J1059" s="199">
        <f>J1060+J1061</f>
        <v>0</v>
      </c>
      <c r="K1059" s="199">
        <f>K1060+K1061</f>
        <v>600</v>
      </c>
    </row>
    <row r="1060" spans="2:11" ht="12.75" customHeight="1" hidden="1">
      <c r="B1060" s="200" t="s">
        <v>387</v>
      </c>
      <c r="C1060" s="419"/>
      <c r="D1060" s="198" t="s">
        <v>353</v>
      </c>
      <c r="E1060" s="198" t="s">
        <v>355</v>
      </c>
      <c r="F1060" s="203" t="s">
        <v>674</v>
      </c>
      <c r="G1060" s="198" t="s">
        <v>406</v>
      </c>
      <c r="H1060" s="198" t="s">
        <v>411</v>
      </c>
      <c r="I1060" s="199"/>
      <c r="J1060" s="199"/>
      <c r="K1060" s="199"/>
    </row>
    <row r="1061" spans="2:11" ht="12.75" customHeight="1">
      <c r="B1061" s="200" t="s">
        <v>388</v>
      </c>
      <c r="C1061" s="419"/>
      <c r="D1061" s="198" t="s">
        <v>353</v>
      </c>
      <c r="E1061" s="198" t="s">
        <v>355</v>
      </c>
      <c r="F1061" s="203" t="s">
        <v>674</v>
      </c>
      <c r="G1061" s="198" t="s">
        <v>406</v>
      </c>
      <c r="H1061" s="198" t="s">
        <v>449</v>
      </c>
      <c r="I1061" s="199"/>
      <c r="J1061" s="199"/>
      <c r="K1061" s="199">
        <v>600</v>
      </c>
    </row>
    <row r="1062" spans="2:11" ht="28.5" customHeight="1" hidden="1">
      <c r="B1062" s="204" t="s">
        <v>675</v>
      </c>
      <c r="C1062" s="419"/>
      <c r="D1062" s="198" t="s">
        <v>353</v>
      </c>
      <c r="E1062" s="198" t="s">
        <v>355</v>
      </c>
      <c r="F1062" s="203" t="s">
        <v>676</v>
      </c>
      <c r="G1062" s="198"/>
      <c r="H1062" s="198"/>
      <c r="I1062" s="199">
        <f>I1063</f>
        <v>0</v>
      </c>
      <c r="J1062" s="199">
        <f>J1063</f>
        <v>0</v>
      </c>
      <c r="K1062" s="199">
        <f>K1063</f>
        <v>0</v>
      </c>
    </row>
    <row r="1063" spans="2:11" ht="12.75" customHeight="1" hidden="1">
      <c r="B1063" s="205" t="s">
        <v>403</v>
      </c>
      <c r="C1063" s="419"/>
      <c r="D1063" s="198" t="s">
        <v>353</v>
      </c>
      <c r="E1063" s="198" t="s">
        <v>355</v>
      </c>
      <c r="F1063" s="203" t="s">
        <v>676</v>
      </c>
      <c r="G1063" s="198" t="s">
        <v>404</v>
      </c>
      <c r="H1063" s="198"/>
      <c r="I1063" s="199">
        <f>I1064</f>
        <v>0</v>
      </c>
      <c r="J1063" s="199">
        <f>J1064</f>
        <v>0</v>
      </c>
      <c r="K1063" s="199">
        <f>K1064</f>
        <v>0</v>
      </c>
    </row>
    <row r="1064" spans="2:11" ht="12.75" customHeight="1" hidden="1">
      <c r="B1064" s="205" t="s">
        <v>405</v>
      </c>
      <c r="C1064" s="419"/>
      <c r="D1064" s="198" t="s">
        <v>353</v>
      </c>
      <c r="E1064" s="198" t="s">
        <v>355</v>
      </c>
      <c r="F1064" s="203" t="s">
        <v>676</v>
      </c>
      <c r="G1064" s="198" t="s">
        <v>406</v>
      </c>
      <c r="H1064" s="198"/>
      <c r="I1064" s="199">
        <f>I1065</f>
        <v>0</v>
      </c>
      <c r="J1064" s="199">
        <f>J1065</f>
        <v>0</v>
      </c>
      <c r="K1064" s="199">
        <f>K1065</f>
        <v>0</v>
      </c>
    </row>
    <row r="1065" spans="2:11" ht="12.75" customHeight="1" hidden="1">
      <c r="B1065" s="200" t="s">
        <v>387</v>
      </c>
      <c r="C1065" s="419"/>
      <c r="D1065" s="198" t="s">
        <v>353</v>
      </c>
      <c r="E1065" s="198" t="s">
        <v>355</v>
      </c>
      <c r="F1065" s="203" t="s">
        <v>676</v>
      </c>
      <c r="G1065" s="198" t="s">
        <v>406</v>
      </c>
      <c r="H1065" s="198" t="s">
        <v>411</v>
      </c>
      <c r="I1065" s="199"/>
      <c r="J1065" s="199"/>
      <c r="K1065" s="199"/>
    </row>
    <row r="1066" spans="2:11" ht="12.75" customHeight="1" hidden="1">
      <c r="B1066" s="205" t="s">
        <v>677</v>
      </c>
      <c r="C1066" s="419"/>
      <c r="D1066" s="198" t="s">
        <v>353</v>
      </c>
      <c r="E1066" s="198" t="s">
        <v>355</v>
      </c>
      <c r="F1066" s="203" t="s">
        <v>678</v>
      </c>
      <c r="G1066" s="198"/>
      <c r="H1066" s="198"/>
      <c r="I1066" s="199">
        <f>I1067</f>
        <v>0</v>
      </c>
      <c r="J1066" s="199">
        <f>J1067</f>
        <v>0</v>
      </c>
      <c r="K1066" s="199">
        <f>K1067</f>
        <v>0</v>
      </c>
    </row>
    <row r="1067" spans="2:11" ht="12.75" customHeight="1" hidden="1">
      <c r="B1067" s="205" t="s">
        <v>403</v>
      </c>
      <c r="C1067" s="419"/>
      <c r="D1067" s="198" t="s">
        <v>353</v>
      </c>
      <c r="E1067" s="198" t="s">
        <v>355</v>
      </c>
      <c r="F1067" s="203" t="s">
        <v>678</v>
      </c>
      <c r="G1067" s="198" t="s">
        <v>404</v>
      </c>
      <c r="H1067" s="198"/>
      <c r="I1067" s="199">
        <f>I1068</f>
        <v>0</v>
      </c>
      <c r="J1067" s="199">
        <f>J1068</f>
        <v>0</v>
      </c>
      <c r="K1067" s="199">
        <f>K1068</f>
        <v>0</v>
      </c>
    </row>
    <row r="1068" spans="2:11" ht="12.75" customHeight="1" hidden="1">
      <c r="B1068" s="205" t="s">
        <v>405</v>
      </c>
      <c r="C1068" s="419"/>
      <c r="D1068" s="198" t="s">
        <v>353</v>
      </c>
      <c r="E1068" s="198" t="s">
        <v>355</v>
      </c>
      <c r="F1068" s="203" t="s">
        <v>678</v>
      </c>
      <c r="G1068" s="198" t="s">
        <v>406</v>
      </c>
      <c r="H1068" s="198"/>
      <c r="I1068" s="199">
        <f>I1069+I1070+I1071</f>
        <v>0</v>
      </c>
      <c r="J1068" s="199">
        <f>J1069+J1070+J1071</f>
        <v>0</v>
      </c>
      <c r="K1068" s="199">
        <f>K1069+K1070+K1071</f>
        <v>0</v>
      </c>
    </row>
    <row r="1069" spans="2:11" ht="12.75" customHeight="1" hidden="1">
      <c r="B1069" s="200" t="s">
        <v>387</v>
      </c>
      <c r="C1069" s="419"/>
      <c r="D1069" s="198" t="s">
        <v>353</v>
      </c>
      <c r="E1069" s="198" t="s">
        <v>355</v>
      </c>
      <c r="F1069" s="203" t="s">
        <v>678</v>
      </c>
      <c r="G1069" s="198" t="s">
        <v>406</v>
      </c>
      <c r="H1069" s="198" t="s">
        <v>411</v>
      </c>
      <c r="I1069" s="199"/>
      <c r="J1069" s="199"/>
      <c r="K1069" s="199"/>
    </row>
    <row r="1070" spans="2:11" ht="12.75" customHeight="1" hidden="1">
      <c r="B1070" s="200" t="s">
        <v>388</v>
      </c>
      <c r="C1070" s="419"/>
      <c r="D1070" s="198" t="s">
        <v>353</v>
      </c>
      <c r="E1070" s="198" t="s">
        <v>355</v>
      </c>
      <c r="F1070" s="203" t="s">
        <v>678</v>
      </c>
      <c r="G1070" s="198" t="s">
        <v>406</v>
      </c>
      <c r="H1070" s="198" t="s">
        <v>449</v>
      </c>
      <c r="I1070" s="199"/>
      <c r="J1070" s="199"/>
      <c r="K1070" s="199"/>
    </row>
    <row r="1071" spans="2:11" ht="12.75" customHeight="1" hidden="1">
      <c r="B1071" s="200" t="s">
        <v>389</v>
      </c>
      <c r="C1071" s="419"/>
      <c r="D1071" s="198" t="s">
        <v>353</v>
      </c>
      <c r="E1071" s="198" t="s">
        <v>355</v>
      </c>
      <c r="F1071" s="203" t="s">
        <v>678</v>
      </c>
      <c r="G1071" s="198" t="s">
        <v>406</v>
      </c>
      <c r="H1071" s="198" t="s">
        <v>421</v>
      </c>
      <c r="I1071" s="199"/>
      <c r="J1071" s="199"/>
      <c r="K1071" s="199"/>
    </row>
    <row r="1072" spans="2:11" ht="14.25" customHeight="1">
      <c r="B1072" s="384" t="s">
        <v>356</v>
      </c>
      <c r="C1072" s="419"/>
      <c r="D1072" s="387" t="s">
        <v>353</v>
      </c>
      <c r="E1072" s="387" t="s">
        <v>357</v>
      </c>
      <c r="F1072" s="374"/>
      <c r="G1072" s="240"/>
      <c r="H1072" s="198"/>
      <c r="I1072" s="239">
        <f>I1073+I1085</f>
        <v>3016</v>
      </c>
      <c r="J1072" s="239">
        <f>J1073+J1085</f>
        <v>2678.7</v>
      </c>
      <c r="K1072" s="239">
        <f>K1073+K1085</f>
        <v>2878.7</v>
      </c>
    </row>
    <row r="1073" spans="2:11" ht="14.25" customHeight="1" hidden="1">
      <c r="B1073" s="373" t="s">
        <v>679</v>
      </c>
      <c r="C1073" s="419"/>
      <c r="D1073" s="198" t="s">
        <v>353</v>
      </c>
      <c r="E1073" s="198" t="s">
        <v>355</v>
      </c>
      <c r="F1073" s="374" t="s">
        <v>629</v>
      </c>
      <c r="G1073" s="240"/>
      <c r="H1073" s="198"/>
      <c r="I1073" s="199">
        <f>I1074</f>
        <v>0</v>
      </c>
      <c r="J1073" s="199">
        <f>J1074</f>
        <v>0</v>
      </c>
      <c r="K1073" s="199">
        <f>K1074</f>
        <v>0</v>
      </c>
    </row>
    <row r="1074" spans="2:11" ht="27.75" customHeight="1" hidden="1">
      <c r="B1074" s="379" t="s">
        <v>661</v>
      </c>
      <c r="C1074" s="419"/>
      <c r="D1074" s="198" t="s">
        <v>353</v>
      </c>
      <c r="E1074" s="198" t="s">
        <v>355</v>
      </c>
      <c r="F1074" s="374" t="s">
        <v>680</v>
      </c>
      <c r="G1074" s="240"/>
      <c r="H1074" s="198"/>
      <c r="I1074" s="199">
        <f>I1075</f>
        <v>0</v>
      </c>
      <c r="J1074" s="199">
        <f>J1075</f>
        <v>0</v>
      </c>
      <c r="K1074" s="199">
        <f>K1075</f>
        <v>0</v>
      </c>
    </row>
    <row r="1075" spans="2:11" ht="40.5" customHeight="1" hidden="1">
      <c r="B1075" s="362" t="s">
        <v>681</v>
      </c>
      <c r="C1075" s="419"/>
      <c r="D1075" s="198" t="s">
        <v>353</v>
      </c>
      <c r="E1075" s="198" t="s">
        <v>357</v>
      </c>
      <c r="F1075" s="374" t="s">
        <v>682</v>
      </c>
      <c r="G1075" s="198"/>
      <c r="H1075" s="198"/>
      <c r="I1075" s="199">
        <f>I1076+I1079+I1082</f>
        <v>0</v>
      </c>
      <c r="J1075" s="199">
        <f>J1076+J1079+J1082</f>
        <v>0</v>
      </c>
      <c r="K1075" s="199">
        <f>K1076+K1079+K1082</f>
        <v>0</v>
      </c>
    </row>
    <row r="1076" spans="2:11" ht="40.5" customHeight="1" hidden="1">
      <c r="B1076" s="200" t="s">
        <v>395</v>
      </c>
      <c r="C1076" s="419"/>
      <c r="D1076" s="198" t="s">
        <v>353</v>
      </c>
      <c r="E1076" s="198" t="s">
        <v>357</v>
      </c>
      <c r="F1076" s="374" t="s">
        <v>668</v>
      </c>
      <c r="G1076" s="198" t="s">
        <v>396</v>
      </c>
      <c r="H1076" s="198"/>
      <c r="I1076" s="199">
        <f>I1077</f>
        <v>0</v>
      </c>
      <c r="J1076" s="199">
        <f>J1077</f>
        <v>0</v>
      </c>
      <c r="K1076" s="199">
        <f>K1077</f>
        <v>0</v>
      </c>
    </row>
    <row r="1077" spans="2:11" ht="12.75" customHeight="1" hidden="1">
      <c r="B1077" s="200" t="s">
        <v>397</v>
      </c>
      <c r="C1077" s="419"/>
      <c r="D1077" s="198" t="s">
        <v>353</v>
      </c>
      <c r="E1077" s="198" t="s">
        <v>357</v>
      </c>
      <c r="F1077" s="374" t="s">
        <v>668</v>
      </c>
      <c r="G1077" s="240">
        <v>120</v>
      </c>
      <c r="H1077" s="198"/>
      <c r="I1077" s="199">
        <f>I1078</f>
        <v>0</v>
      </c>
      <c r="J1077" s="199">
        <f>J1078</f>
        <v>0</v>
      </c>
      <c r="K1077" s="199">
        <f>K1078</f>
        <v>0</v>
      </c>
    </row>
    <row r="1078" spans="2:11" ht="12.75" customHeight="1" hidden="1">
      <c r="B1078" s="200" t="s">
        <v>387</v>
      </c>
      <c r="C1078" s="419"/>
      <c r="D1078" s="198" t="s">
        <v>353</v>
      </c>
      <c r="E1078" s="198" t="s">
        <v>357</v>
      </c>
      <c r="F1078" s="374" t="s">
        <v>668</v>
      </c>
      <c r="G1078" s="240">
        <v>120</v>
      </c>
      <c r="H1078" s="198" t="s">
        <v>411</v>
      </c>
      <c r="I1078" s="199"/>
      <c r="J1078" s="199"/>
      <c r="K1078" s="199"/>
    </row>
    <row r="1079" spans="2:11" ht="12.75" customHeight="1" hidden="1">
      <c r="B1079" s="205" t="s">
        <v>403</v>
      </c>
      <c r="C1079" s="419"/>
      <c r="D1079" s="198" t="s">
        <v>353</v>
      </c>
      <c r="E1079" s="198" t="s">
        <v>357</v>
      </c>
      <c r="F1079" s="374" t="s">
        <v>668</v>
      </c>
      <c r="G1079" s="240">
        <v>200</v>
      </c>
      <c r="H1079" s="198"/>
      <c r="I1079" s="199">
        <f>I1080</f>
        <v>0</v>
      </c>
      <c r="J1079" s="199">
        <f>J1080</f>
        <v>0</v>
      </c>
      <c r="K1079" s="199">
        <f>K1080</f>
        <v>0</v>
      </c>
    </row>
    <row r="1080" spans="2:11" ht="12.75" customHeight="1" hidden="1">
      <c r="B1080" s="205" t="s">
        <v>405</v>
      </c>
      <c r="C1080" s="419"/>
      <c r="D1080" s="198" t="s">
        <v>353</v>
      </c>
      <c r="E1080" s="198" t="s">
        <v>357</v>
      </c>
      <c r="F1080" s="374" t="s">
        <v>668</v>
      </c>
      <c r="G1080" s="240">
        <v>240</v>
      </c>
      <c r="H1080" s="198"/>
      <c r="I1080" s="199">
        <f>I1081</f>
        <v>0</v>
      </c>
      <c r="J1080" s="199">
        <f>J1081</f>
        <v>0</v>
      </c>
      <c r="K1080" s="199">
        <f>K1081</f>
        <v>0</v>
      </c>
    </row>
    <row r="1081" spans="2:11" ht="12.75" customHeight="1" hidden="1">
      <c r="B1081" s="200" t="s">
        <v>387</v>
      </c>
      <c r="C1081" s="419"/>
      <c r="D1081" s="198" t="s">
        <v>353</v>
      </c>
      <c r="E1081" s="198" t="s">
        <v>357</v>
      </c>
      <c r="F1081" s="374" t="s">
        <v>668</v>
      </c>
      <c r="G1081" s="198" t="s">
        <v>406</v>
      </c>
      <c r="H1081" s="198" t="s">
        <v>411</v>
      </c>
      <c r="I1081" s="199"/>
      <c r="J1081" s="199"/>
      <c r="K1081" s="199"/>
    </row>
    <row r="1082" spans="2:11" ht="12.75" customHeight="1" hidden="1">
      <c r="B1082" s="205" t="s">
        <v>407</v>
      </c>
      <c r="C1082" s="419"/>
      <c r="D1082" s="198" t="s">
        <v>353</v>
      </c>
      <c r="E1082" s="198" t="s">
        <v>357</v>
      </c>
      <c r="F1082" s="374" t="s">
        <v>668</v>
      </c>
      <c r="G1082" s="198" t="s">
        <v>408</v>
      </c>
      <c r="H1082" s="198"/>
      <c r="I1082" s="199">
        <f>I1083</f>
        <v>0</v>
      </c>
      <c r="J1082" s="199">
        <f>J1083</f>
        <v>0</v>
      </c>
      <c r="K1082" s="199">
        <f>K1083</f>
        <v>0</v>
      </c>
    </row>
    <row r="1083" spans="2:11" ht="12.75" customHeight="1" hidden="1">
      <c r="B1083" s="205" t="s">
        <v>409</v>
      </c>
      <c r="C1083" s="419"/>
      <c r="D1083" s="198" t="s">
        <v>353</v>
      </c>
      <c r="E1083" s="198" t="s">
        <v>357</v>
      </c>
      <c r="F1083" s="374" t="s">
        <v>668</v>
      </c>
      <c r="G1083" s="240">
        <v>850</v>
      </c>
      <c r="H1083" s="198"/>
      <c r="I1083" s="199">
        <f>I1084</f>
        <v>0</v>
      </c>
      <c r="J1083" s="199">
        <f>J1084</f>
        <v>0</v>
      </c>
      <c r="K1083" s="199">
        <f>K1084</f>
        <v>0</v>
      </c>
    </row>
    <row r="1084" spans="2:11" ht="12.75" customHeight="1" hidden="1">
      <c r="B1084" s="200" t="s">
        <v>387</v>
      </c>
      <c r="C1084" s="419"/>
      <c r="D1084" s="198" t="s">
        <v>353</v>
      </c>
      <c r="E1084" s="198" t="s">
        <v>357</v>
      </c>
      <c r="F1084" s="374" t="s">
        <v>668</v>
      </c>
      <c r="G1084" s="240">
        <v>850</v>
      </c>
      <c r="H1084" s="198" t="s">
        <v>411</v>
      </c>
      <c r="I1084" s="199"/>
      <c r="J1084" s="199"/>
      <c r="K1084" s="199"/>
    </row>
    <row r="1085" spans="2:11" ht="12.75" customHeight="1">
      <c r="B1085" s="379" t="s">
        <v>683</v>
      </c>
      <c r="C1085" s="419"/>
      <c r="D1085" s="198" t="s">
        <v>353</v>
      </c>
      <c r="E1085" s="198" t="s">
        <v>357</v>
      </c>
      <c r="F1085" s="374" t="s">
        <v>392</v>
      </c>
      <c r="G1085" s="240"/>
      <c r="H1085" s="198"/>
      <c r="I1085" s="199">
        <f>I1086+I1096</f>
        <v>3016</v>
      </c>
      <c r="J1085" s="199">
        <f>J1086</f>
        <v>2678.7</v>
      </c>
      <c r="K1085" s="199">
        <f>K1086</f>
        <v>2878.7</v>
      </c>
    </row>
    <row r="1086" spans="2:11" ht="12.75" customHeight="1">
      <c r="B1086" s="379" t="s">
        <v>417</v>
      </c>
      <c r="C1086" s="419"/>
      <c r="D1086" s="198" t="s">
        <v>353</v>
      </c>
      <c r="E1086" s="198" t="s">
        <v>357</v>
      </c>
      <c r="F1086" s="374" t="s">
        <v>418</v>
      </c>
      <c r="G1086" s="240"/>
      <c r="H1086" s="198"/>
      <c r="I1086" s="199">
        <f>I1087+I1090+I1093</f>
        <v>3016</v>
      </c>
      <c r="J1086" s="199">
        <f>J1087+J1090+J1093</f>
        <v>2678.7</v>
      </c>
      <c r="K1086" s="199">
        <f>K1087+K1090+K1093</f>
        <v>2878.7</v>
      </c>
    </row>
    <row r="1087" spans="2:11" ht="30.75" customHeight="1">
      <c r="B1087" s="204" t="s">
        <v>395</v>
      </c>
      <c r="C1087" s="419"/>
      <c r="D1087" s="198" t="s">
        <v>353</v>
      </c>
      <c r="E1087" s="198" t="s">
        <v>357</v>
      </c>
      <c r="F1087" s="374" t="s">
        <v>418</v>
      </c>
      <c r="G1087" s="198" t="s">
        <v>396</v>
      </c>
      <c r="H1087" s="198"/>
      <c r="I1087" s="199">
        <f>I1088</f>
        <v>2766.7</v>
      </c>
      <c r="J1087" s="199">
        <f>J1088</f>
        <v>2568.7</v>
      </c>
      <c r="K1087" s="199">
        <f>K1088</f>
        <v>2768.7</v>
      </c>
    </row>
    <row r="1088" spans="2:11" ht="12.75" customHeight="1">
      <c r="B1088" s="200" t="s">
        <v>397</v>
      </c>
      <c r="C1088" s="419"/>
      <c r="D1088" s="198" t="s">
        <v>353</v>
      </c>
      <c r="E1088" s="198" t="s">
        <v>357</v>
      </c>
      <c r="F1088" s="374" t="s">
        <v>418</v>
      </c>
      <c r="G1088" s="240">
        <v>120</v>
      </c>
      <c r="H1088" s="198"/>
      <c r="I1088" s="199">
        <f>I1089</f>
        <v>2766.7</v>
      </c>
      <c r="J1088" s="199">
        <f>J1089</f>
        <v>2568.7</v>
      </c>
      <c r="K1088" s="199">
        <f>K1089</f>
        <v>2768.7</v>
      </c>
    </row>
    <row r="1089" spans="2:11" ht="12.75" customHeight="1">
      <c r="B1089" s="200" t="s">
        <v>387</v>
      </c>
      <c r="C1089" s="419"/>
      <c r="D1089" s="198" t="s">
        <v>353</v>
      </c>
      <c r="E1089" s="198" t="s">
        <v>357</v>
      </c>
      <c r="F1089" s="374" t="s">
        <v>418</v>
      </c>
      <c r="G1089" s="240">
        <v>120</v>
      </c>
      <c r="H1089" s="198" t="s">
        <v>411</v>
      </c>
      <c r="I1089" s="199">
        <v>2766.7</v>
      </c>
      <c r="J1089" s="199">
        <v>2568.7</v>
      </c>
      <c r="K1089" s="199">
        <v>2768.7</v>
      </c>
    </row>
    <row r="1090" spans="2:11" ht="12.75" customHeight="1">
      <c r="B1090" s="205" t="s">
        <v>403</v>
      </c>
      <c r="C1090" s="419"/>
      <c r="D1090" s="198" t="s">
        <v>353</v>
      </c>
      <c r="E1090" s="198" t="s">
        <v>357</v>
      </c>
      <c r="F1090" s="374" t="s">
        <v>418</v>
      </c>
      <c r="G1090" s="240">
        <v>200</v>
      </c>
      <c r="H1090" s="198"/>
      <c r="I1090" s="199">
        <f>I1091</f>
        <v>239.3</v>
      </c>
      <c r="J1090" s="199">
        <f>J1091</f>
        <v>110</v>
      </c>
      <c r="K1090" s="199">
        <f>K1091</f>
        <v>110</v>
      </c>
    </row>
    <row r="1091" spans="2:11" ht="12.75" customHeight="1">
      <c r="B1091" s="205" t="s">
        <v>405</v>
      </c>
      <c r="C1091" s="419"/>
      <c r="D1091" s="198" t="s">
        <v>353</v>
      </c>
      <c r="E1091" s="198" t="s">
        <v>357</v>
      </c>
      <c r="F1091" s="374" t="s">
        <v>418</v>
      </c>
      <c r="G1091" s="240">
        <v>240</v>
      </c>
      <c r="H1091" s="198"/>
      <c r="I1091" s="199">
        <f>I1092</f>
        <v>239.3</v>
      </c>
      <c r="J1091" s="199">
        <f>J1092</f>
        <v>110</v>
      </c>
      <c r="K1091" s="199">
        <f>K1092</f>
        <v>110</v>
      </c>
    </row>
    <row r="1092" spans="2:11" ht="12.75" customHeight="1">
      <c r="B1092" s="200" t="s">
        <v>387</v>
      </c>
      <c r="C1092" s="419"/>
      <c r="D1092" s="198" t="s">
        <v>353</v>
      </c>
      <c r="E1092" s="198" t="s">
        <v>357</v>
      </c>
      <c r="F1092" s="374" t="s">
        <v>418</v>
      </c>
      <c r="G1092" s="198" t="s">
        <v>406</v>
      </c>
      <c r="H1092" s="198" t="s">
        <v>411</v>
      </c>
      <c r="I1092" s="199">
        <v>239.3</v>
      </c>
      <c r="J1092" s="199">
        <v>110</v>
      </c>
      <c r="K1092" s="199">
        <v>110</v>
      </c>
    </row>
    <row r="1093" spans="2:11" ht="12.75" customHeight="1">
      <c r="B1093" s="470" t="s">
        <v>407</v>
      </c>
      <c r="C1093" s="471"/>
      <c r="D1093" s="472" t="s">
        <v>353</v>
      </c>
      <c r="E1093" s="472" t="s">
        <v>357</v>
      </c>
      <c r="F1093" s="473" t="s">
        <v>418</v>
      </c>
      <c r="G1093" s="472" t="s">
        <v>408</v>
      </c>
      <c r="H1093" s="472"/>
      <c r="I1093" s="474">
        <f>I1094</f>
        <v>10</v>
      </c>
      <c r="J1093" s="474">
        <f>J1094</f>
        <v>0</v>
      </c>
      <c r="K1093" s="474">
        <f>K1094</f>
        <v>0</v>
      </c>
    </row>
    <row r="1094" spans="2:11" ht="12.75" customHeight="1">
      <c r="B1094" s="383" t="s">
        <v>409</v>
      </c>
      <c r="C1094" s="475"/>
      <c r="D1094" s="397" t="s">
        <v>353</v>
      </c>
      <c r="E1094" s="397" t="s">
        <v>357</v>
      </c>
      <c r="F1094" s="476" t="s">
        <v>418</v>
      </c>
      <c r="G1094" s="424">
        <v>850</v>
      </c>
      <c r="H1094" s="397"/>
      <c r="I1094" s="443">
        <f>I1095</f>
        <v>10</v>
      </c>
      <c r="J1094" s="443">
        <f>J1095</f>
        <v>0</v>
      </c>
      <c r="K1094" s="443">
        <f>K1095</f>
        <v>0</v>
      </c>
    </row>
    <row r="1095" spans="2:11" ht="12.75" customHeight="1">
      <c r="B1095" s="355" t="s">
        <v>387</v>
      </c>
      <c r="C1095" s="475"/>
      <c r="D1095" s="397" t="s">
        <v>353</v>
      </c>
      <c r="E1095" s="397" t="s">
        <v>357</v>
      </c>
      <c r="F1095" s="476" t="s">
        <v>418</v>
      </c>
      <c r="G1095" s="424">
        <v>850</v>
      </c>
      <c r="H1095" s="397" t="s">
        <v>411</v>
      </c>
      <c r="I1095" s="443">
        <v>10</v>
      </c>
      <c r="J1095" s="443"/>
      <c r="K1095" s="443"/>
    </row>
    <row r="1096" spans="2:11" ht="41.25" customHeight="1" hidden="1">
      <c r="B1096" s="466" t="s">
        <v>399</v>
      </c>
      <c r="C1096" s="419"/>
      <c r="D1096" s="198" t="s">
        <v>353</v>
      </c>
      <c r="E1096" s="198" t="s">
        <v>357</v>
      </c>
      <c r="F1096" s="374" t="s">
        <v>400</v>
      </c>
      <c r="G1096" s="198" t="s">
        <v>396</v>
      </c>
      <c r="H1096" s="198"/>
      <c r="I1096" s="199">
        <f>I1097</f>
        <v>0</v>
      </c>
      <c r="J1096" s="199">
        <f>J1097</f>
        <v>0</v>
      </c>
      <c r="K1096" s="199">
        <f>K1097</f>
        <v>0</v>
      </c>
    </row>
    <row r="1097" spans="2:11" ht="12.75" customHeight="1" hidden="1">
      <c r="B1097" s="200" t="s">
        <v>397</v>
      </c>
      <c r="C1097" s="419"/>
      <c r="D1097" s="198" t="s">
        <v>353</v>
      </c>
      <c r="E1097" s="198" t="s">
        <v>357</v>
      </c>
      <c r="F1097" s="374" t="s">
        <v>400</v>
      </c>
      <c r="G1097" s="240">
        <v>110</v>
      </c>
      <c r="H1097" s="198"/>
      <c r="I1097" s="199">
        <f>I1098</f>
        <v>0</v>
      </c>
      <c r="J1097" s="199">
        <f>J1098</f>
        <v>0</v>
      </c>
      <c r="K1097" s="199">
        <f>K1098</f>
        <v>0</v>
      </c>
    </row>
    <row r="1098" spans="2:11" ht="12.75" customHeight="1" hidden="1">
      <c r="B1098" s="200" t="s">
        <v>388</v>
      </c>
      <c r="C1098" s="419"/>
      <c r="D1098" s="198" t="s">
        <v>353</v>
      </c>
      <c r="E1098" s="198" t="s">
        <v>357</v>
      </c>
      <c r="F1098" s="374" t="s">
        <v>400</v>
      </c>
      <c r="G1098" s="240">
        <v>110</v>
      </c>
      <c r="H1098" s="198" t="s">
        <v>449</v>
      </c>
      <c r="I1098" s="199"/>
      <c r="J1098" s="199"/>
      <c r="K1098" s="199"/>
    </row>
  </sheetData>
  <sheetProtection selectLockedCells="1" selectUnlockedCells="1"/>
  <mergeCells count="10">
    <mergeCell ref="B8:K8"/>
    <mergeCell ref="B9:K9"/>
    <mergeCell ref="B11:I11"/>
    <mergeCell ref="O261:O266"/>
    <mergeCell ref="B1:K1"/>
    <mergeCell ref="B2:K2"/>
    <mergeCell ref="B3:K3"/>
    <mergeCell ref="B4:K4"/>
    <mergeCell ref="G6:K6"/>
    <mergeCell ref="B7:K7"/>
  </mergeCells>
  <printOptions/>
  <pageMargins left="0.8270833333333334" right="0.19652777777777777" top="0.5513888888888889" bottom="0.27569444444444446" header="0.5118110236220472" footer="0.5118110236220472"/>
  <pageSetup fitToHeight="8" fitToWidth="1" horizontalDpi="300" verticalDpi="300" orientation="portrait" paperSize="9" scale="50" r:id="rId1"/>
  <rowBreaks count="3" manualBreakCount="3">
    <brk id="614" max="255" man="1"/>
    <brk id="910" max="255" man="1"/>
    <brk id="9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2" activeCellId="1" sqref="B4:E4 B2"/>
    </sheetView>
  </sheetViews>
  <sheetFormatPr defaultColWidth="7.75390625" defaultRowHeight="12.75"/>
  <cols>
    <col min="1" max="1" width="5.375" style="3" customWidth="1"/>
    <col min="2" max="2" width="42.375" style="3" customWidth="1"/>
    <col min="3" max="3" width="15.75390625" style="3" customWidth="1"/>
    <col min="4" max="4" width="12.375" style="3" customWidth="1"/>
    <col min="5" max="5" width="15.75390625" style="3" customWidth="1"/>
    <col min="6" max="16384" width="7.75390625" style="3" customWidth="1"/>
  </cols>
  <sheetData>
    <row r="1" spans="1:5" ht="12.75" customHeight="1">
      <c r="A1" s="477"/>
      <c r="B1" s="478"/>
      <c r="C1" s="546" t="s">
        <v>773</v>
      </c>
      <c r="D1" s="546"/>
      <c r="E1" s="546"/>
    </row>
    <row r="2" spans="1:5" ht="12.75" customHeight="1">
      <c r="A2" s="477"/>
      <c r="B2" s="524" t="s">
        <v>50</v>
      </c>
      <c r="C2" s="524"/>
      <c r="D2" s="524"/>
      <c r="E2" s="524"/>
    </row>
    <row r="3" spans="1:5" ht="12.75" customHeight="1">
      <c r="A3" s="477"/>
      <c r="B3" s="524" t="s">
        <v>5</v>
      </c>
      <c r="C3" s="524"/>
      <c r="D3" s="524"/>
      <c r="E3" s="524"/>
    </row>
    <row r="4" spans="1:5" ht="15.75" customHeight="1">
      <c r="A4" s="477"/>
      <c r="B4" s="524" t="s">
        <v>774</v>
      </c>
      <c r="C4" s="524"/>
      <c r="D4" s="524"/>
      <c r="E4" s="524"/>
    </row>
    <row r="5" spans="1:5" ht="12.75" customHeight="1">
      <c r="A5" s="477"/>
      <c r="B5" s="39"/>
      <c r="C5" s="478"/>
      <c r="D5" s="478"/>
      <c r="E5" s="478"/>
    </row>
    <row r="6" spans="1:5" ht="12.75" customHeight="1">
      <c r="A6" s="477"/>
      <c r="B6" s="529" t="s">
        <v>775</v>
      </c>
      <c r="C6" s="529"/>
      <c r="D6" s="529"/>
      <c r="E6" s="529"/>
    </row>
    <row r="7" spans="1:5" ht="12.75" customHeight="1">
      <c r="A7" s="477"/>
      <c r="B7" s="529" t="s">
        <v>776</v>
      </c>
      <c r="C7" s="529"/>
      <c r="D7" s="529"/>
      <c r="E7" s="529"/>
    </row>
    <row r="8" spans="1:5" ht="25.5" customHeight="1">
      <c r="A8" s="477"/>
      <c r="B8" s="554"/>
      <c r="C8" s="554"/>
      <c r="D8" s="478"/>
      <c r="E8" s="479" t="s">
        <v>293</v>
      </c>
    </row>
    <row r="9" spans="1:5" ht="46.5" customHeight="1">
      <c r="A9" s="477"/>
      <c r="B9" s="480" t="s">
        <v>294</v>
      </c>
      <c r="C9" s="481" t="s">
        <v>12</v>
      </c>
      <c r="D9" s="481" t="s">
        <v>13</v>
      </c>
      <c r="E9" s="481" t="s">
        <v>14</v>
      </c>
    </row>
    <row r="10" spans="1:5" ht="19.5" customHeight="1">
      <c r="A10" s="477"/>
      <c r="B10" s="482" t="s">
        <v>777</v>
      </c>
      <c r="C10" s="483">
        <v>366.4</v>
      </c>
      <c r="D10" s="483">
        <v>366.4</v>
      </c>
      <c r="E10" s="483">
        <v>366.4</v>
      </c>
    </row>
    <row r="11" spans="1:5" ht="17.25" customHeight="1">
      <c r="A11" s="477"/>
      <c r="B11" s="482" t="s">
        <v>778</v>
      </c>
      <c r="C11" s="483">
        <v>276.8</v>
      </c>
      <c r="D11" s="483">
        <v>276.8</v>
      </c>
      <c r="E11" s="483">
        <v>276.8</v>
      </c>
    </row>
    <row r="12" spans="1:5" ht="17.25" customHeight="1">
      <c r="A12" s="477"/>
      <c r="B12" s="482" t="s">
        <v>779</v>
      </c>
      <c r="C12" s="483"/>
      <c r="D12" s="483"/>
      <c r="E12" s="483"/>
    </row>
    <row r="13" spans="1:5" ht="19.5" customHeight="1">
      <c r="A13" s="477"/>
      <c r="B13" s="484" t="s">
        <v>780</v>
      </c>
      <c r="C13" s="483">
        <v>689.4</v>
      </c>
      <c r="D13" s="483">
        <v>689.4</v>
      </c>
      <c r="E13" s="483">
        <v>689.4</v>
      </c>
    </row>
    <row r="14" spans="1:5" ht="17.25" customHeight="1">
      <c r="A14" s="477"/>
      <c r="B14" s="482" t="s">
        <v>781</v>
      </c>
      <c r="C14" s="483">
        <v>709.5</v>
      </c>
      <c r="D14" s="483">
        <v>709.5</v>
      </c>
      <c r="E14" s="483">
        <v>709.5</v>
      </c>
    </row>
    <row r="15" spans="1:5" ht="21" customHeight="1">
      <c r="A15" s="477"/>
      <c r="B15" s="482" t="s">
        <v>782</v>
      </c>
      <c r="C15" s="483">
        <v>328.6</v>
      </c>
      <c r="D15" s="483">
        <v>328.6</v>
      </c>
      <c r="E15" s="483">
        <v>328.6</v>
      </c>
    </row>
    <row r="16" spans="1:5" ht="21" customHeight="1">
      <c r="A16" s="477"/>
      <c r="B16" s="482" t="s">
        <v>783</v>
      </c>
      <c r="C16" s="483">
        <v>1608.6</v>
      </c>
      <c r="D16" s="483">
        <v>1608.6</v>
      </c>
      <c r="E16" s="483">
        <v>1608.6</v>
      </c>
    </row>
    <row r="17" spans="1:5" s="488" customFormat="1" ht="12.75" customHeight="1">
      <c r="A17" s="485"/>
      <c r="B17" s="486" t="s">
        <v>784</v>
      </c>
      <c r="C17" s="487">
        <f>SUM(C10:C16)</f>
        <v>3979.2999999999997</v>
      </c>
      <c r="D17" s="487">
        <f>SUM(D10:D16)</f>
        <v>3979.2999999999997</v>
      </c>
      <c r="E17" s="487">
        <f>SUM(E10:E16)</f>
        <v>3979.2999999999997</v>
      </c>
    </row>
    <row r="18" spans="1:5" ht="18">
      <c r="A18" s="477"/>
      <c r="B18" s="477"/>
      <c r="C18" s="477"/>
      <c r="D18" s="477"/>
      <c r="E18" s="477"/>
    </row>
  </sheetData>
  <sheetProtection selectLockedCells="1" selectUnlockedCells="1"/>
  <mergeCells count="7">
    <mergeCell ref="B8:C8"/>
    <mergeCell ref="C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="85" zoomScaleNormal="85" zoomScalePageLayoutView="0" workbookViewId="0" topLeftCell="A1">
      <selection activeCell="B2" activeCellId="1" sqref="B4:E4 B2"/>
    </sheetView>
  </sheetViews>
  <sheetFormatPr defaultColWidth="7.75390625" defaultRowHeight="12.75"/>
  <cols>
    <col min="1" max="1" width="5.375" style="3" customWidth="1"/>
    <col min="2" max="2" width="48.75390625" style="3" customWidth="1"/>
    <col min="3" max="3" width="12.375" style="489" customWidth="1"/>
    <col min="4" max="4" width="10.75390625" style="489" customWidth="1"/>
    <col min="5" max="5" width="20.375" style="489" customWidth="1"/>
    <col min="6" max="16384" width="7.75390625" style="3" customWidth="1"/>
  </cols>
  <sheetData>
    <row r="1" spans="2:5" ht="12.75" customHeight="1">
      <c r="B1" s="488"/>
      <c r="C1" s="555" t="s">
        <v>785</v>
      </c>
      <c r="D1" s="555"/>
      <c r="E1" s="555"/>
    </row>
    <row r="2" spans="2:9" ht="12.75" customHeight="1">
      <c r="B2" s="524" t="s">
        <v>50</v>
      </c>
      <c r="C2" s="524"/>
      <c r="D2" s="524"/>
      <c r="E2" s="524"/>
      <c r="I2" s="38"/>
    </row>
    <row r="3" spans="2:9" ht="12.75" customHeight="1">
      <c r="B3" s="524" t="s">
        <v>5</v>
      </c>
      <c r="C3" s="524"/>
      <c r="D3" s="524"/>
      <c r="E3" s="524"/>
      <c r="I3" s="38"/>
    </row>
    <row r="4" spans="2:5" ht="15.75" customHeight="1">
      <c r="B4" s="524" t="s">
        <v>774</v>
      </c>
      <c r="C4" s="524"/>
      <c r="D4" s="524"/>
      <c r="E4" s="524"/>
    </row>
    <row r="5" ht="12.75" customHeight="1">
      <c r="B5" s="39"/>
    </row>
    <row r="6" spans="1:5" ht="12.75" customHeight="1">
      <c r="A6" s="490"/>
      <c r="B6" s="556" t="s">
        <v>786</v>
      </c>
      <c r="C6" s="556"/>
      <c r="D6" s="556"/>
      <c r="E6" s="556"/>
    </row>
    <row r="7" spans="1:5" ht="36.75" customHeight="1">
      <c r="A7" s="490"/>
      <c r="B7" s="556"/>
      <c r="C7" s="556"/>
      <c r="D7" s="556"/>
      <c r="E7" s="556"/>
    </row>
    <row r="8" spans="1:3" ht="12.75" customHeight="1">
      <c r="A8" s="490"/>
      <c r="B8" s="491"/>
      <c r="C8" s="492"/>
    </row>
    <row r="9" spans="2:5" ht="12.75" customHeight="1">
      <c r="B9" s="557" t="s">
        <v>787</v>
      </c>
      <c r="C9" s="558" t="s">
        <v>9</v>
      </c>
      <c r="D9" s="558"/>
      <c r="E9" s="558"/>
    </row>
    <row r="10" spans="2:5" ht="46.5" customHeight="1">
      <c r="B10" s="557"/>
      <c r="C10" s="493" t="s">
        <v>788</v>
      </c>
      <c r="D10" s="493" t="s">
        <v>12</v>
      </c>
      <c r="E10" s="493" t="s">
        <v>13</v>
      </c>
    </row>
    <row r="11" spans="2:5" ht="14.25" customHeight="1">
      <c r="B11" s="494" t="s">
        <v>777</v>
      </c>
      <c r="C11" s="495">
        <v>79.2</v>
      </c>
      <c r="D11" s="495">
        <v>82.8</v>
      </c>
      <c r="E11" s="495">
        <v>85.8</v>
      </c>
    </row>
    <row r="12" spans="2:5" ht="14.25" customHeight="1">
      <c r="B12" s="494" t="s">
        <v>778</v>
      </c>
      <c r="C12" s="495">
        <v>66.8</v>
      </c>
      <c r="D12" s="495">
        <v>69.9</v>
      </c>
      <c r="E12" s="495">
        <v>72.5</v>
      </c>
    </row>
    <row r="13" spans="2:5" ht="14.25" customHeight="1">
      <c r="B13" s="494" t="s">
        <v>779</v>
      </c>
      <c r="C13" s="495">
        <v>99.3</v>
      </c>
      <c r="D13" s="495">
        <v>103.9</v>
      </c>
      <c r="E13" s="495">
        <v>107.6</v>
      </c>
    </row>
    <row r="14" spans="2:5" ht="14.25" customHeight="1">
      <c r="B14" s="496" t="s">
        <v>780</v>
      </c>
      <c r="C14" s="495">
        <v>162.3</v>
      </c>
      <c r="D14" s="495">
        <v>169.8</v>
      </c>
      <c r="E14" s="495">
        <v>175.9</v>
      </c>
    </row>
    <row r="15" spans="2:5" ht="14.25" customHeight="1">
      <c r="B15" s="494" t="s">
        <v>781</v>
      </c>
      <c r="C15" s="495">
        <v>134.4</v>
      </c>
      <c r="D15" s="495">
        <v>140.6</v>
      </c>
      <c r="E15" s="495">
        <v>145.6</v>
      </c>
    </row>
    <row r="16" spans="2:5" ht="14.25" customHeight="1">
      <c r="B16" s="494" t="s">
        <v>782</v>
      </c>
      <c r="C16" s="495">
        <v>64.9</v>
      </c>
      <c r="D16" s="495">
        <v>67.9</v>
      </c>
      <c r="E16" s="495">
        <v>70.3</v>
      </c>
    </row>
    <row r="17" spans="2:5" ht="14.25" customHeight="1">
      <c r="B17" s="494" t="s">
        <v>783</v>
      </c>
      <c r="C17" s="495">
        <v>324.5</v>
      </c>
      <c r="D17" s="495">
        <v>339.5</v>
      </c>
      <c r="E17" s="495">
        <v>351.7</v>
      </c>
    </row>
    <row r="18" spans="2:5" ht="14.25" customHeight="1">
      <c r="B18" s="494"/>
      <c r="C18" s="495"/>
      <c r="D18" s="495"/>
      <c r="E18" s="495"/>
    </row>
    <row r="19" spans="2:5" s="488" customFormat="1" ht="12.75" customHeight="1">
      <c r="B19" s="497" t="s">
        <v>784</v>
      </c>
      <c r="C19" s="498">
        <f>SUM(C11:C18)</f>
        <v>931.4</v>
      </c>
      <c r="D19" s="498">
        <f>SUM(D11:D18)</f>
        <v>974.4</v>
      </c>
      <c r="E19" s="498">
        <f>SUM(E11:E18)</f>
        <v>1009.3999999999999</v>
      </c>
    </row>
  </sheetData>
  <sheetProtection selectLockedCells="1" selectUnlockedCells="1"/>
  <mergeCells count="7">
    <mergeCell ref="C1:E1"/>
    <mergeCell ref="B2:E2"/>
    <mergeCell ref="B3:E3"/>
    <mergeCell ref="B4:E4"/>
    <mergeCell ref="B6:E7"/>
    <mergeCell ref="B9:B10"/>
    <mergeCell ref="C9:E9"/>
  </mergeCells>
  <printOptions/>
  <pageMargins left="0.7875" right="0.7875" top="0.7875" bottom="0.7875" header="0.5118110236220472" footer="0.5118110236220472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2023-04-19T06:35:19Z</cp:lastPrinted>
  <dcterms:modified xsi:type="dcterms:W3CDTF">2023-04-19T06:35:45Z</dcterms:modified>
  <cp:category/>
  <cp:version/>
  <cp:contentType/>
  <cp:contentStatus/>
</cp:coreProperties>
</file>