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.1" sheetId="1" r:id="rId1"/>
    <sheet name="Прил.2" sheetId="2" state="hidden" r:id="rId2"/>
    <sheet name="Прил.3" sheetId="3" r:id="rId3"/>
    <sheet name="Прил. 4" sheetId="4" state="hidden" r:id="rId4"/>
    <sheet name="Прил.5." sheetId="5" r:id="rId5"/>
    <sheet name="Прил. 6" sheetId="6" r:id="rId6"/>
    <sheet name="Прил. 7" sheetId="7" r:id="rId7"/>
    <sheet name="Прил. 8" sheetId="8" state="hidden" r:id="rId8"/>
    <sheet name="Прил. 9" sheetId="9" state="hidden" r:id="rId9"/>
    <sheet name="Прил. 10" sheetId="10" state="hidden" r:id="rId10"/>
    <sheet name="Прил. 11" sheetId="11" state="hidden" r:id="rId11"/>
    <sheet name="Прил.12" sheetId="12" r:id="rId12"/>
    <sheet name="Прил.13" sheetId="13" r:id="rId13"/>
  </sheets>
  <externalReferences>
    <externalReference r:id="rId16"/>
  </externalReferences>
  <definedNames>
    <definedName name="_Date_" localSheetId="5">'[1]#REF!'!#REF!</definedName>
    <definedName name="_Date_" localSheetId="6">'[1]#REF!'!#REF!</definedName>
    <definedName name="_Date_" localSheetId="2">'[1]#REF!'!#REF!</definedName>
    <definedName name="_Date_" localSheetId="4">'[1]#REF!'!#REF!</definedName>
    <definedName name="_Date_">'[1]#REF!'!#REF!</definedName>
    <definedName name="_PBuh_" localSheetId="5">NA()</definedName>
    <definedName name="_PBuh_" localSheetId="6">NA()</definedName>
    <definedName name="_PBuh_" localSheetId="4">NA()</definedName>
    <definedName name="_PBuh_">NA()</definedName>
    <definedName name="_PBuhN_" localSheetId="5">NA()</definedName>
    <definedName name="_PBuhN_" localSheetId="6">NA()</definedName>
    <definedName name="_PBuhN_" localSheetId="4">NA()</definedName>
    <definedName name="_PBuhN_">NA()</definedName>
    <definedName name="_PRuk_" localSheetId="5">NA()</definedName>
    <definedName name="_PRuk_" localSheetId="6">NA()</definedName>
    <definedName name="_PRuk_" localSheetId="4">NA()</definedName>
    <definedName name="_PRuk_">NA()</definedName>
    <definedName name="_PRukN_" localSheetId="5">NA()</definedName>
    <definedName name="_PRukN_" localSheetId="6">NA()</definedName>
    <definedName name="_PRukN_" localSheetId="4">NA()</definedName>
    <definedName name="_PRukN_">NA()</definedName>
    <definedName name="acc2x">NA()</definedName>
    <definedName name="add_bk">NA()</definedName>
    <definedName name="add_bk_n">NA()</definedName>
    <definedName name="ate">NA()</definedName>
    <definedName name="ate_n">NA()</definedName>
    <definedName name="ate_n0">NA()</definedName>
    <definedName name="bacc">NA()</definedName>
    <definedName name="bcorr">NA()</definedName>
    <definedName name="bcorr_lev">NA()</definedName>
    <definedName name="bcorr_n">NA()</definedName>
    <definedName name="Boss_Dol">NA()</definedName>
    <definedName name="Boss_FIO">NA()</definedName>
    <definedName name="Budget_Level">NA()</definedName>
    <definedName name="Buh_Dol">NA()</definedName>
    <definedName name="Buh_FIO">NA()</definedName>
    <definedName name="cacc2">NA()</definedName>
    <definedName name="cadd_bk">NA()</definedName>
    <definedName name="cate">NA()</definedName>
    <definedName name="Chef_Dol">NA()</definedName>
    <definedName name="Chef_FIO">NA()</definedName>
    <definedName name="cibk">NA()</definedName>
    <definedName name="cidep">NA()</definedName>
    <definedName name="ciinc">NA()</definedName>
    <definedName name="ciinc1">NA()</definedName>
    <definedName name="ciinc3">NA()</definedName>
    <definedName name="ciinc5">NA()</definedName>
    <definedName name="ciinc7">NA()</definedName>
    <definedName name="ciinc8">NA()</definedName>
    <definedName name="ciitem">NA()</definedName>
    <definedName name="cimns">NA()</definedName>
    <definedName name="ciprog">NA()</definedName>
    <definedName name="corr2">NA()</definedName>
    <definedName name="corr2_inn">NA()</definedName>
    <definedName name="corr2_n">NA()</definedName>
    <definedName name="CurentGroup">NA()</definedName>
    <definedName name="CurRow">NA()</definedName>
    <definedName name="Data">NA()</definedName>
    <definedName name="DataFields">NA()</definedName>
    <definedName name="date">NA()</definedName>
    <definedName name="dDate1">NA()</definedName>
    <definedName name="dDate2">NA()</definedName>
    <definedName name="End10x">NA()</definedName>
    <definedName name="End11x">NA()</definedName>
    <definedName name="End12x">NA()</definedName>
    <definedName name="End13x">NA()</definedName>
    <definedName name="End14x">NA()</definedName>
    <definedName name="End15x">NA()</definedName>
    <definedName name="End16x">NA()</definedName>
    <definedName name="End17x">NA()</definedName>
    <definedName name="End18x">NA()</definedName>
    <definedName name="End19x">NA()</definedName>
    <definedName name="End1x">NA()</definedName>
    <definedName name="End20x">NA()</definedName>
    <definedName name="End21x">NA()</definedName>
    <definedName name="End22x">NA()</definedName>
    <definedName name="End23x">NA()</definedName>
    <definedName name="End24x">NA()</definedName>
    <definedName name="End25x">NA()</definedName>
    <definedName name="End26x">NA()</definedName>
    <definedName name="End27x">NA()</definedName>
    <definedName name="End28x">NA()</definedName>
    <definedName name="End29x">NA()</definedName>
    <definedName name="End2x">NA()</definedName>
    <definedName name="End30x">NA()</definedName>
    <definedName name="End31x">NA()</definedName>
    <definedName name="End32x">NA()</definedName>
    <definedName name="End33x">NA()</definedName>
    <definedName name="End34x">NA()</definedName>
    <definedName name="End35x">NA()</definedName>
    <definedName name="End36x">NA()</definedName>
    <definedName name="End37x">NA()</definedName>
    <definedName name="End38x">NA()</definedName>
    <definedName name="End39x">NA()</definedName>
    <definedName name="End3x">NA()</definedName>
    <definedName name="End40x">NA()</definedName>
    <definedName name="End41x">NA()</definedName>
    <definedName name="End42x">NA()</definedName>
    <definedName name="End43x">NA()</definedName>
    <definedName name="End44x">NA()</definedName>
    <definedName name="End45x">NA()</definedName>
    <definedName name="End46x">NA()</definedName>
    <definedName name="End47x">NA()</definedName>
    <definedName name="End48x">NA()</definedName>
    <definedName name="End49x">NA()</definedName>
    <definedName name="End4x">NA()</definedName>
    <definedName name="End50x">NA()</definedName>
    <definedName name="End5x">NA()</definedName>
    <definedName name="End6x">NA()</definedName>
    <definedName name="End7x">NA()</definedName>
    <definedName name="End8x">NA()</definedName>
    <definedName name="End9x">NA()</definedName>
    <definedName name="EndPred">NA()</definedName>
    <definedName name="EndRow">NA()</definedName>
    <definedName name="Excel_BuiltIn__FilterDatabase" localSheetId="5">'Прил. 6'!$B$12:$H$983</definedName>
    <definedName name="Excel_BuiltIn__FilterDatabase" localSheetId="6">'Прил. 7'!$B$12:$I$1065</definedName>
    <definedName name="Excel_BuiltIn__FilterDatabase" localSheetId="0">'Прил.1'!$B$14:$E$61</definedName>
    <definedName name="Excel_BuiltIn__FilterDatabase" localSheetId="2">'Прил.3'!$B$18:$F$946</definedName>
    <definedName name="Excel_BuiltIn__FilterDatabase" localSheetId="4">'Прил.5.'!$B$12:$E$60</definedName>
    <definedName name="Excel_BuiltIn_Print_Area" localSheetId="5">'Прил. 6'!$B$5:$H$983</definedName>
    <definedName name="Excel_BuiltIn_Print_Area" localSheetId="6">'Прил. 7'!$B$5:$I$1064</definedName>
    <definedName name="Excel_BuiltIn_Print_Area" localSheetId="2">'Прил.3'!$A$11:$E$98</definedName>
    <definedName name="Excel_BuiltIn_Print_Area" localSheetId="4">'Прил.5.'!$B$5:$E$60</definedName>
    <definedName name="Footer">NA()</definedName>
    <definedName name="GroupOrder">NA()</definedName>
    <definedName name="ibk">NA()</definedName>
    <definedName name="ibk_n">NA()</definedName>
    <definedName name="idep_n">NA()</definedName>
    <definedName name="iinc_n">NA()</definedName>
    <definedName name="iinc1_n">NA()</definedName>
    <definedName name="iinc3_n">NA()</definedName>
    <definedName name="iinc5_n">NA()</definedName>
    <definedName name="iinc7_n">NA()</definedName>
    <definedName name="iinc8_n">NA()</definedName>
    <definedName name="iitem_n">NA()</definedName>
    <definedName name="imns">NA()</definedName>
    <definedName name="imns_inn">NA()</definedName>
    <definedName name="imns_n">NA()</definedName>
    <definedName name="imns_n0">NA()</definedName>
    <definedName name="iprog_n">NA()</definedName>
    <definedName name="IsUp_acc2">NA()</definedName>
    <definedName name="IsUp_add_bk">NA()</definedName>
    <definedName name="IsUp_add_bk_n">NA()</definedName>
    <definedName name="IsUp_ate">NA()</definedName>
    <definedName name="IsUp_ate_n">NA()</definedName>
    <definedName name="IsUp_ate_n0">NA()</definedName>
    <definedName name="IsUp_bacc">NA()</definedName>
    <definedName name="IsUp_bcorr">NA()</definedName>
    <definedName name="IsUp_bcorr_lev">NA()</definedName>
    <definedName name="IsUp_bcorr_n">NA()</definedName>
    <definedName name="IsUp_cacc2">NA()</definedName>
    <definedName name="IsUp_cadd_bk">NA()</definedName>
    <definedName name="IsUp_cate">NA()</definedName>
    <definedName name="IsUp_cibk">NA()</definedName>
    <definedName name="IsUp_cidep">NA()</definedName>
    <definedName name="IsUp_ciinc">NA()</definedName>
    <definedName name="IsUp_ciinc1">NA()</definedName>
    <definedName name="IsUp_ciinc3">NA()</definedName>
    <definedName name="IsUp_ciinc5">NA()</definedName>
    <definedName name="IsUp_ciinc7">NA()</definedName>
    <definedName name="IsUp_ciinc8">NA()</definedName>
    <definedName name="IsUp_ciitem">NA()</definedName>
    <definedName name="IsUp_cimns">NA()</definedName>
    <definedName name="IsUp_ciprog">NA()</definedName>
    <definedName name="IsUp_corr2">NA()</definedName>
    <definedName name="IsUp_corr2_inn">NA()</definedName>
    <definedName name="IsUp_corr2_n">NA()</definedName>
    <definedName name="IsUp_date">NA()</definedName>
    <definedName name="IsUp_ibk">NA()</definedName>
    <definedName name="IsUp_ibk_n">NA()</definedName>
    <definedName name="IsUp_idep_n">NA()</definedName>
    <definedName name="IsUp_iinc_n">NA()</definedName>
    <definedName name="IsUp_iinc1_n">NA()</definedName>
    <definedName name="IsUp_iinc3_n">NA()</definedName>
    <definedName name="IsUp_iinc5_n">NA()</definedName>
    <definedName name="IsUp_iinc7_n">NA()</definedName>
    <definedName name="IsUp_iinc8_n">NA()</definedName>
    <definedName name="IsUp_iitem_n">NA()</definedName>
    <definedName name="IsUp_imns">NA()</definedName>
    <definedName name="IsUp_imns_inn">NA()</definedName>
    <definedName name="IsUp_imns_n">NA()</definedName>
    <definedName name="IsUp_imns_n0">NA()</definedName>
    <definedName name="IsUp_iprog_n">NA()</definedName>
    <definedName name="IsUp_izm">NA()</definedName>
    <definedName name="IsUp_link">NA()</definedName>
    <definedName name="IsUp_number">NA()</definedName>
    <definedName name="IsUp_obj_n">NA()</definedName>
    <definedName name="IsUp_s_1">NA()</definedName>
    <definedName name="IsUp_s_2">NA()</definedName>
    <definedName name="IsUp_s_3">NA()</definedName>
    <definedName name="IsUp_s_4">NA()</definedName>
    <definedName name="IsUp_ss">NA()</definedName>
    <definedName name="IsUp_sy0">NA()</definedName>
    <definedName name="IsUp_sy1">NA()</definedName>
    <definedName name="IsUp_sy2">NA()</definedName>
    <definedName name="izm">NA()</definedName>
    <definedName name="link">NA()</definedName>
    <definedName name="NastrFields">NA()</definedName>
    <definedName name="nCheck_1">NA()</definedName>
    <definedName name="nCheck_10">NA()</definedName>
    <definedName name="nCheck_11">NA()</definedName>
    <definedName name="nCheck_12">NA()</definedName>
    <definedName name="nCheck_13">NA()</definedName>
    <definedName name="nCheck_14">NA()</definedName>
    <definedName name="nCheck_15">NA()</definedName>
    <definedName name="nCheck_16">NA()</definedName>
    <definedName name="nCheck_17">NA()</definedName>
    <definedName name="nCheck_2">NA()</definedName>
    <definedName name="nCheck_5">NA()</definedName>
    <definedName name="nCheck_6">NA()</definedName>
    <definedName name="nCheck_7">NA()</definedName>
    <definedName name="nCheck_8">NA()</definedName>
    <definedName name="nCheck_9">NA()</definedName>
    <definedName name="nOtborLink1">NA()</definedName>
    <definedName name="nOtborLink2">NA()</definedName>
    <definedName name="nOtborLink3">NA()</definedName>
    <definedName name="nOtborLink4">NA()</definedName>
    <definedName name="nOtborLink5">NA()</definedName>
    <definedName name="nOtborLink6">NA()</definedName>
    <definedName name="nOtborLink7">NA()</definedName>
    <definedName name="nOtborLink8">NA()</definedName>
    <definedName name="nOtborLink9">NA()</definedName>
    <definedName name="number">NA()</definedName>
    <definedName name="obj_n">NA()</definedName>
    <definedName name="PrevGroupName">NA()</definedName>
    <definedName name="PrevGroupValue">NA()</definedName>
    <definedName name="Rash_Date">NA()</definedName>
    <definedName name="s_1">NA()</definedName>
    <definedName name="s_2">NA()</definedName>
    <definedName name="s_3">NA()</definedName>
    <definedName name="s_4">NA()</definedName>
    <definedName name="ss">NA()</definedName>
    <definedName name="Start1">NA()</definedName>
    <definedName name="Start10">NA()</definedName>
    <definedName name="Start11">NA()</definedName>
    <definedName name="Start12">NA()</definedName>
    <definedName name="Start13">NA()</definedName>
    <definedName name="Start14">NA()</definedName>
    <definedName name="Start15">NA()</definedName>
    <definedName name="Start16">NA()</definedName>
    <definedName name="Start17">NA()</definedName>
    <definedName name="Start18">NA()</definedName>
    <definedName name="Start19">NA()</definedName>
    <definedName name="Start2">NA()</definedName>
    <definedName name="Start20">NA()</definedName>
    <definedName name="Start21">NA()</definedName>
    <definedName name="Start22">NA()</definedName>
    <definedName name="Start23">NA()</definedName>
    <definedName name="Start24">NA()</definedName>
    <definedName name="Start25">NA()</definedName>
    <definedName name="Start26">NA()</definedName>
    <definedName name="Start27">NA()</definedName>
    <definedName name="Start28">NA()</definedName>
    <definedName name="Start29">NA()</definedName>
    <definedName name="Start3">NA()</definedName>
    <definedName name="Start30">NA()</definedName>
    <definedName name="Start31">NA()</definedName>
    <definedName name="Start32">NA()</definedName>
    <definedName name="Start33">NA()</definedName>
    <definedName name="Start34">NA()</definedName>
    <definedName name="Start35">NA()</definedName>
    <definedName name="Start36">NA()</definedName>
    <definedName name="Start37">NA()</definedName>
    <definedName name="Start38">NA()</definedName>
    <definedName name="Start39">NA()</definedName>
    <definedName name="Start4">NA()</definedName>
    <definedName name="Start40">NA()</definedName>
    <definedName name="Start41">NA()</definedName>
    <definedName name="Start42">NA()</definedName>
    <definedName name="Start43">NA()</definedName>
    <definedName name="Start44">NA()</definedName>
    <definedName name="Start45">NA()</definedName>
    <definedName name="Start46">NA()</definedName>
    <definedName name="Start47">NA()</definedName>
    <definedName name="Start48">NA()</definedName>
    <definedName name="Start49">NA()</definedName>
    <definedName name="Start5">NA()</definedName>
    <definedName name="Start50">NA()</definedName>
    <definedName name="Start6">NA()</definedName>
    <definedName name="Start7">NA()</definedName>
    <definedName name="Start8">NA()</definedName>
    <definedName name="Start9">NA()</definedName>
    <definedName name="StartData">NA()</definedName>
    <definedName name="StartPred">NA()</definedName>
    <definedName name="StartRow">NA()</definedName>
    <definedName name="Struct_Podraz">NA()</definedName>
    <definedName name="sy0">NA()</definedName>
    <definedName name="sy1x">NA()</definedName>
    <definedName name="sy2x">NA()</definedName>
    <definedName name="Today">NA()</definedName>
    <definedName name="Today2">NA()</definedName>
    <definedName name="User_CBP">NA()</definedName>
    <definedName name="User_COFK">NA()</definedName>
    <definedName name="User_Dol">NA()</definedName>
    <definedName name="User_FIO">NA()</definedName>
    <definedName name="User_INN">NA()</definedName>
    <definedName name="User_MO">NA()</definedName>
    <definedName name="User_Name">NA()</definedName>
    <definedName name="User_OKPO">NA()</definedName>
    <definedName name="User_Phone">NA()</definedName>
    <definedName name="VARIANT_LINK">NA()</definedName>
    <definedName name="VARIANT_NAME">NA()</definedName>
    <definedName name="Zam_Boss_FIO">NA()</definedName>
    <definedName name="Zam_Buh_FIO">NA()</definedName>
    <definedName name="Zam_Chef_FIO">NA()</definedName>
    <definedName name="_xlnm.Print_Area" localSheetId="5">'Прил. 6'!$B$5:$J$997</definedName>
    <definedName name="_xlnm.Print_Area" localSheetId="6">'Прил. 7'!$B$5:$K$1186</definedName>
    <definedName name="_xlnm.Print_Area" localSheetId="2">'Прил.3'!$A$5:$E$98</definedName>
    <definedName name="_xlnm.Print_Area" localSheetId="4">'Прил.5.'!$B$5:$G$63</definedName>
    <definedName name="ррр" localSheetId="5">NA()</definedName>
    <definedName name="ррр" localSheetId="6">NA()</definedName>
    <definedName name="ррр" localSheetId="4">NA()</definedName>
    <definedName name="ррр">NA()</definedName>
  </definedNames>
  <calcPr fullCalcOnLoad="1"/>
</workbook>
</file>

<file path=xl/sharedStrings.xml><?xml version="1.0" encoding="utf-8"?>
<sst xmlns="http://schemas.openxmlformats.org/spreadsheetml/2006/main" count="10093" uniqueCount="800">
  <si>
    <t>Приложение 1</t>
  </si>
  <si>
    <t xml:space="preserve">к решению  Малоархангельского районного Совета на родных депутатов </t>
  </si>
  <si>
    <t xml:space="preserve">                                                                                             Приложение 1</t>
  </si>
  <si>
    <t xml:space="preserve">к решению районного Совета народных депутатов </t>
  </si>
  <si>
    <t>"О районном бюджете на 2024 год и на плановый период 2025 и 2026 годов"</t>
  </si>
  <si>
    <t xml:space="preserve">                                                                                                 №   36/208-РС от    26.12.2023 года</t>
  </si>
  <si>
    <t xml:space="preserve">Источники финансирования дефицита </t>
  </si>
  <si>
    <t>районного бюджета на 2024 год и на плановый период 2025 и 2026 годов</t>
  </si>
  <si>
    <t>Сумма, тыс.руб.</t>
  </si>
  <si>
    <t>Код</t>
  </si>
  <si>
    <t>Наименование показателя</t>
  </si>
  <si>
    <t>2024 год</t>
  </si>
  <si>
    <t>2025 год</t>
  </si>
  <si>
    <t>2026 год</t>
  </si>
  <si>
    <t>Источники финансирования дефицита бюджета</t>
  </si>
  <si>
    <t>01 02 00 00 00 0000 000</t>
  </si>
  <si>
    <t xml:space="preserve">Кредиты кредитных организаций в валюте Российской Федерации </t>
  </si>
  <si>
    <t>01 02 00 00 00 0000 700</t>
  </si>
  <si>
    <t xml:space="preserve">Получение кредитов от кредитных организаций в валюте Российской Федерации </t>
  </si>
  <si>
    <t>01 0200 00 05 0000 710</t>
  </si>
  <si>
    <t>Получение кредитов от кредитных организаций бюджетами муниципальных районов в валюте Российской Федерации</t>
  </si>
  <si>
    <t>01 0300 00 05 0000 810</t>
  </si>
  <si>
    <t xml:space="preserve">Бюджетные кредиты из других бюджетов бюджетной системы Российской Федерации </t>
  </si>
  <si>
    <t>01 0300 00 05 0000 710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</si>
  <si>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 </t>
  </si>
  <si>
    <t xml:space="preserve">Погашение кредитов от других бюджетов бюджетной системы Российской Федерации бюджетами муниципальных районов в валюте Российской Федерации </t>
  </si>
  <si>
    <t>01 0200 00 00 0000 800</t>
  </si>
  <si>
    <t>Погашение кредитов, предоставленных кредитными организациями в валюте Российской Федерации</t>
  </si>
  <si>
    <t>01 0200 00 05 0000 810</t>
  </si>
  <si>
    <t>Погашение бюджетами муниципальных районов кредитов от кредитных организаций в валюте Российской Федерации</t>
  </si>
  <si>
    <t>01 0500 00 00 0000 000</t>
  </si>
  <si>
    <t>Изменение остатков средств на счетах по учету средств бюджета</t>
  </si>
  <si>
    <t>01 0500 00 00 0000 500</t>
  </si>
  <si>
    <t>Увеличение остатков средств бюджетов</t>
  </si>
  <si>
    <t>01 0502 00 00 0000 500</t>
  </si>
  <si>
    <t>Увеличение прочих остатков средств бюджетов</t>
  </si>
  <si>
    <t>01 0502 01 00 0000 510</t>
  </si>
  <si>
    <t>Увеличение прочих остатков денежных средств бюджетов</t>
  </si>
  <si>
    <t>01 0502 01 05 0000 510</t>
  </si>
  <si>
    <t>Увеличение прочих остатков денежных средств  бюджетов муниципальных районов</t>
  </si>
  <si>
    <t>01 0500 00 00 0000 600</t>
  </si>
  <si>
    <t>Уменьшение остатков средств бюджетов</t>
  </si>
  <si>
    <t>01 0502 00 00 0000 600</t>
  </si>
  <si>
    <t>Уменьшение прочих остатков средств бюджетов</t>
  </si>
  <si>
    <t>01 0502 01 00 0000 610</t>
  </si>
  <si>
    <t>Уменьшение прочих остатков денежных средств бюджетов</t>
  </si>
  <si>
    <t>01 0502 01 05 0000 610</t>
  </si>
  <si>
    <t>Уменьшение прочих остатков денежных средств бюджетов муниципальных районов</t>
  </si>
  <si>
    <t xml:space="preserve">                                                   Приложение 2</t>
  </si>
  <si>
    <t>к Решению  районного Совета народных депутатов</t>
  </si>
  <si>
    <t>Нормативы распределения отдельных налоговых и неналоговых доходов</t>
  </si>
  <si>
    <t>в районный бюджет на 2024 год и на плановый период 2025 и 2026 годов,</t>
  </si>
  <si>
    <t xml:space="preserve"> не установленные бюджетным законодательством Российской Федерации</t>
  </si>
  <si>
    <t>Код бюджетной классификации Российской Федерации</t>
  </si>
  <si>
    <t>Наименование дохода</t>
  </si>
  <si>
    <t>Норматив распределения в районный бюджет, в процентах</t>
  </si>
  <si>
    <t>1 09 00000 00 0000 000</t>
  </si>
  <si>
    <t>ЗАДОЛЖЕННОСТЬ И ПЕРЕРАСЧЕТЫ ПО ОТМЕНЕННЫМ НАЛОГАМ, СБОРАМ И ИНЫМ ОБЯЗАТЕЛЬНЫМ ПЛАТЕЖАМ</t>
  </si>
  <si>
    <t>1 09 07033 05 0000 110</t>
  </si>
  <si>
    <t>Целевые сборы с граждан и предприятий, учреждений, организаций на содержание полиции, на благоустройство территорий, на нужды образования и другие цели, мобилизуемые на территориях муниципальных районов</t>
  </si>
  <si>
    <t>1 09 07053 05 0000 110</t>
  </si>
  <si>
    <t>Прочие местные налоги и сборы, мобилизуемые на территориях муниципальных районов</t>
  </si>
  <si>
    <t>1 13 00000 00 0000 000</t>
  </si>
  <si>
    <t>ДОХОДЫ ОТ ОКАЗАНИЯ ПЛАТНЫХ УСЛУГ  И КОМПЕНСАЦИИ ЗАТРАТ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</si>
  <si>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</si>
  <si>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</si>
  <si>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</si>
  <si>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</si>
  <si>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1 16 00000 00 0000 000</t>
  </si>
  <si>
    <t>ШТРАФЫ, САНКЦИИ, ВОЗМЕЩЕНИЕ УЩЕРБА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</si>
  <si>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</si>
  <si>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</si>
  <si>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</si>
  <si>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</si>
  <si>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1 17 00000 00 0000 000</t>
  </si>
  <si>
    <t>ПРОЧИЕ НЕНАЛОГОВЫЕ ДОХОДЫ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</si>
  <si>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</si>
  <si>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</si>
  <si>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</si>
  <si>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</si>
  <si>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Приложение 2</t>
  </si>
  <si>
    <t>Приложение 3</t>
  </si>
  <si>
    <t>Прогнозируемое поступление доходов в районный бюджет на 2024 год и плановый период 2025 и 2026 годов</t>
  </si>
  <si>
    <t>Всего доходы</t>
  </si>
  <si>
    <t>1 00 00000 00 0000 000</t>
  </si>
  <si>
    <t>НАЛОГОВЫЕ И НЕНАЛОГОВЫЕ ДОХОДЫ</t>
  </si>
  <si>
    <t>Налоговые доходы</t>
  </si>
  <si>
    <t>1 01 02000 01 0000 110</t>
  </si>
  <si>
    <t xml:space="preserve">Налог на доходы физических лиц  </t>
  </si>
  <si>
    <t>1 03 02200 01 0000 110</t>
  </si>
  <si>
    <t>Акцизы по подакцизным товарам (продукции), производимым на территории Российской Федерации</t>
  </si>
  <si>
    <t>1 05 02010 02 0000 110</t>
  </si>
  <si>
    <t>Единый налог на вмененный доход для отдельных видов деятельности</t>
  </si>
  <si>
    <t>1 05 03010 01 0000 110</t>
  </si>
  <si>
    <t>Единый сельскохозяйственный налог</t>
  </si>
  <si>
    <t>1 05 01010 01 0000 110</t>
  </si>
  <si>
    <t>Отчисления от УСН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</si>
  <si>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</si>
  <si>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</si>
  <si>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</si>
  <si>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</si>
  <si>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</si>
  <si>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</si>
  <si>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</si>
  <si>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1 12 01000 01 0000 120</t>
  </si>
  <si>
    <t>Плата за негативное воздействие на окружающую среду</t>
  </si>
  <si>
    <t xml:space="preserve">Прочие доходы от компенсации затрат бюджетов муниципальных районов </t>
  </si>
  <si>
    <t>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</si>
  <si>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</si>
  <si>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</si>
  <si>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</si>
  <si>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1 16 03010 01 0000 140</t>
  </si>
  <si>
    <t>Штрафы, санкции, возмещение ущерба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</si>
  <si>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</si>
  <si>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</si>
  <si>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</si>
  <si>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</si>
  <si>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</si>
  <si>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</si>
  <si>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</si>
  <si>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</si>
  <si>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</si>
  <si>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2 02 15002 05 0000 150</t>
  </si>
  <si>
    <t xml:space="preserve">Дотации бюджетам муниципальных районов на поддержку мер по обеспечению сбалансированности бюджетов </t>
  </si>
  <si>
    <t>2 02 19999 05 0000 150</t>
  </si>
  <si>
    <t>прочие дотации бюджетам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</si>
  <si>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</si>
  <si>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</si>
  <si>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</si>
  <si>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</si>
  <si>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2 02 27139 05 0000 150</t>
  </si>
  <si>
    <t>Cубсидий на строительство, реконструкцию и капитальный ремонт образовательных организаций</t>
  </si>
  <si>
    <t>2 02 25750 05 0000 150</t>
  </si>
  <si>
    <t>Cубсидий  на реализацию мероприятий по модернизации школьных систем образования</t>
  </si>
  <si>
    <t>2 02 20303 02 0000 150</t>
  </si>
  <si>
    <t>Субсидии бюджетам муниципальных районов на обеспечение мероприятий по модернизации систем коммунальной инфраструктуры</t>
  </si>
  <si>
    <t>федеральные средства</t>
  </si>
  <si>
    <t>областные средства</t>
  </si>
  <si>
    <t>2 02 20302 05 0000 150</t>
  </si>
  <si>
    <t xml:space="preserve">Субсидия  на обеспечение устойчивого сокращения непригодного для проживания жилого фонда за счет областных средств               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</si>
  <si>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</si>
  <si>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</si>
  <si>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</si>
  <si>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</si>
  <si>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</si>
  <si>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</si>
  <si>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2 02 25299 05 0000 150</t>
  </si>
  <si>
    <t>Субсидия на реализацию федеральной целевой программы «Увековечение памяти погибших при защите Отечества на 2019-2024 годы»</t>
  </si>
  <si>
    <t>2 02 29999 05 0000 150</t>
  </si>
  <si>
    <t>Прочие субсидии бюджетам муниципальных районов</t>
  </si>
  <si>
    <t>субсидии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</si>
  <si>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 xml:space="preserve">субсидии на мероприятия по организации оздоровительной кампании для детей </t>
  </si>
  <si>
    <t xml:space="preserve">субсидии на проведение ремонта, реконструкции и благоустройства военных захоронений, братских могил и памятных знаков, расположенных на территории области </t>
  </si>
  <si>
    <t>Cубсидия на капитальный ремонт</t>
  </si>
  <si>
    <t>2 02 25576 05 0000 150</t>
  </si>
  <si>
    <t>Субсидия бюджетам муниципальных районов на обеспечение комплексного развития сельских территории</t>
  </si>
  <si>
    <t>2 02 25519 05 0000 150</t>
  </si>
  <si>
    <t>Субсидия на капитальный ремонт в рамках реализации регионального проекта "Культурная среда" федерального проекта "Культурная среда" национального проекта "Культура"</t>
  </si>
  <si>
    <t>2 02 30000 00 0000 150</t>
  </si>
  <si>
    <t>Субвенции бюджетам бюджетной системы Российской Федерации</t>
  </si>
  <si>
    <t>2 02 30021 05 0000 150</t>
  </si>
  <si>
    <t>Субвенции бюджетам муниципальных районов на ежемесячное денежное вознаграждение за классное руководство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</si>
  <si>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</si>
  <si>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</si>
  <si>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расчет и предоставление дотаций бюджетам поселений</t>
  </si>
  <si>
    <t>Субвенции бюджетам муниципальных районов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</si>
  <si>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</t>
  </si>
  <si>
    <t>Субвенции бюджетам муниципальных районов на выполнение полномочий в сфере опеки и попечительства</t>
  </si>
  <si>
    <t>Субвенции бюджетам муниципальных районов на выполнение полномочий в сфере трудовых отношений</t>
  </si>
  <si>
    <t>Cубвенций на выплату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</si>
  <si>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Cубвенций на организацию мероприятий при осуществлении деятельности по обращению с животными без владельцев на территории Орловской области</t>
  </si>
  <si>
    <t>Обеспечение жилищных прав детей-сирот и детей, оставшихся без попечения родителей, лиц из числа детей сирот и детей, оставшихся без попечения родителей</t>
  </si>
  <si>
    <t>2 02 30027 05 0000 150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</si>
  <si>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</si>
  <si>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</si>
  <si>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</si>
  <si>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</si>
  <si>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</si>
  <si>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</si>
  <si>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</si>
  <si>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</si>
  <si>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</si>
  <si>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</si>
  <si>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</si>
  <si>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2 02 35176 05 0000 150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</si>
  <si>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181-ФЗ «О социальной защите инвалидов в Российской Федерации»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</si>
  <si>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</si>
  <si>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</si>
  <si>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2 02 39999 05 0000 150</t>
  </si>
  <si>
    <t>Прочие субвенции бюджетам муниципальных районов</t>
  </si>
  <si>
    <t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</t>
  </si>
  <si>
    <t>Субвенции бюджетам муниципальных районов на выплату единовременного пособия гражданам, усыновившим детей-сирот и детей, оставшихся без попечения родителей в рамках реализации Закона Орловской области от 12 ноября 2008 года № 832-ОЗ "О социальной поддержке</t>
  </si>
  <si>
    <t>2 02 40000 00 0000 150</t>
  </si>
  <si>
    <t>Иные межбюджетные трансферты</t>
  </si>
  <si>
    <t>2 02 45179 05 000 150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</si>
  <si>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</si>
  <si>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2 02 49001 05 0000 150</t>
  </si>
  <si>
    <t>Межбюджетные трансферты, передаваемые бюджетам муниципальных районов за счет средств резервного фонда Правительства Российской Федерации</t>
  </si>
  <si>
    <t>2 02 49999 05 0000 150</t>
  </si>
  <si>
    <t>Прочие межбюджетные трансферты, передаваемые бюджетам муниципальных районов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</si>
  <si>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</si>
  <si>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</si>
  <si>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</si>
  <si>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</si>
  <si>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безвозмездные поступления</t>
  </si>
  <si>
    <t>2 07 05030 05 0000 150</t>
  </si>
  <si>
    <t>Прочие безвозмездные поступления, зачисляемые в бюджеты муниципальных районов</t>
  </si>
  <si>
    <t>Приложение 4</t>
  </si>
  <si>
    <t>Бюджетные ассигнования, направляемые на исполнение публичных нормативных обязательств на 2024 год  плановый период 2025 и 2026 годов</t>
  </si>
  <si>
    <t>тыс.рублей</t>
  </si>
  <si>
    <t>№ п\п</t>
  </si>
  <si>
    <t>Доплаты к пенсиям государственных служащих субъектов Российской Федерации и муниципальных служащих в рамках непрограммной части районного бюджета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</si>
  <si>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районного бюджета</t>
  </si>
  <si>
    <t>Закон Орловской области от 12 ноября 2008 года №832-ОЗ "О социальной поддержке граждан, усыновивших (удочеривших) детей-сирот и детей, оставшихся без попечения родителей" в рамках непрограммной части районного бюджета</t>
  </si>
  <si>
    <t>Обеспечение содержания ребенка в семье опекуна и приемной семье, а также вознаграждение, причитающееся приемному родителю в рамках непрограммной части районного бюджета</t>
  </si>
  <si>
    <t>Итого</t>
  </si>
  <si>
    <t xml:space="preserve">                                                   Приложение 5</t>
  </si>
  <si>
    <t xml:space="preserve">                                                                                                 №   / -РС от    26.12.2023 года</t>
  </si>
  <si>
    <t>Распределение бюджетных ассигнований по разделам, подразделам классификации расходов районного бюджета на 2024 год и плановый период 2025 и 2026 годов</t>
  </si>
  <si>
    <t>тыс.руб.</t>
  </si>
  <si>
    <t>Наименование</t>
  </si>
  <si>
    <t>РПр</t>
  </si>
  <si>
    <t>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</si>
  <si>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</si>
  <si>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</si>
  <si>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</si>
  <si>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</si>
  <si>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</si>
  <si>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</si>
  <si>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</si>
  <si>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</si>
  <si>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</si>
  <si>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</si>
  <si>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</si>
  <si>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</si>
  <si>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</si>
  <si>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</si>
  <si>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</si>
  <si>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</si>
  <si>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</si>
  <si>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</si>
  <si>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</si>
  <si>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</si>
  <si>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</si>
  <si>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</si>
  <si>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</si>
  <si>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</si>
  <si>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</si>
  <si>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</si>
  <si>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</si>
  <si>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</si>
  <si>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</si>
  <si>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</si>
  <si>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</si>
  <si>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</si>
  <si>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</si>
  <si>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</si>
  <si>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</si>
  <si>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</si>
  <si>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прочие расходы в области ЖКХ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</si>
  <si>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</si>
  <si>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</si>
  <si>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</si>
  <si>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</si>
  <si>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</si>
  <si>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</si>
  <si>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</si>
  <si>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</si>
  <si>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</si>
  <si>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</si>
  <si>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</si>
  <si>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</si>
  <si>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</si>
  <si>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</si>
  <si>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</si>
  <si>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</si>
  <si>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</si>
  <si>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 и средства массовой информации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</si>
  <si>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</si>
  <si>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</si>
  <si>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</si>
  <si>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</si>
  <si>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</si>
  <si>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</si>
  <si>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</si>
  <si>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</si>
  <si>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</si>
  <si>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</si>
  <si>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</si>
  <si>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</si>
  <si>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</si>
  <si>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</si>
  <si>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</si>
  <si>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</si>
  <si>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</si>
  <si>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</si>
  <si>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</si>
  <si>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</si>
  <si>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</si>
  <si>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</si>
  <si>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</si>
  <si>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</si>
  <si>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</si>
  <si>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</si>
  <si>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</si>
  <si>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</si>
  <si>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</si>
  <si>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Условно утвержденные расходы</t>
  </si>
  <si>
    <t xml:space="preserve">                                                   Приложение 6</t>
  </si>
  <si>
    <t>Распределение бюджетных ассигнований по разделам, подразделам, целевым статьям (муниципальным программам Малоархангельского района и непрограммным направлениям деятельности), группам и подгруппам видов расходов классификации расходов районного бюджета на 2024 год и плановый период 2025 и 2026 годов</t>
  </si>
  <si>
    <t>ЦСт</t>
  </si>
  <si>
    <t>ВР</t>
  </si>
  <si>
    <t>Ист.</t>
  </si>
  <si>
    <t>Средства бюджета г. Малоархангельска</t>
  </si>
  <si>
    <t>Районные средства</t>
  </si>
  <si>
    <t>Областные средства</t>
  </si>
  <si>
    <t>Федеральные средства</t>
  </si>
  <si>
    <t>Средства бюджетов поселений</t>
  </si>
  <si>
    <t>Непрограммная часть районного бюджета</t>
  </si>
  <si>
    <t>86 0 00 00000</t>
  </si>
  <si>
    <t>Глава муниципального образования в рамках непрограммной части районного бюджета</t>
  </si>
  <si>
    <t>86 0 00 09501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</si>
  <si>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</si>
  <si>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</si>
  <si>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учреждений</t>
  </si>
  <si>
    <t>120</t>
  </si>
  <si>
    <t>Поощрение за достижение показателей деятельности органов исполнительной власти субъектов Российской Федерации, источником которого являются дотации (гранты) из федерального бюджета в рамках непрограммной части районного бюджета.</t>
  </si>
  <si>
    <t>86 0 00 55490</t>
  </si>
  <si>
    <t>Депутаты районного Совета и их помошники в рамках непрограммной части районного бюджета</t>
  </si>
  <si>
    <t>86 0 00 09502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</si>
  <si>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</si>
  <si>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</si>
  <si>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</si>
  <si>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</si>
  <si>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</si>
  <si>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</si>
  <si>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</si>
  <si>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</si>
  <si>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2</t>
  </si>
  <si>
    <t>Муниципальная программа "Развитие муниципальной службы в Малоархангельском районе на 2019-2022 годы"</t>
  </si>
  <si>
    <t>52 0 00 00000</t>
  </si>
  <si>
    <t>Основное мероприятие "Создание условий для профессионального развития и подготовки кадров"</t>
  </si>
  <si>
    <t>Реализация основного мероприятия</t>
  </si>
  <si>
    <t>52 0 00 09507</t>
  </si>
  <si>
    <t>Центральный аппарат в рамках непрограммной части районного бюджета</t>
  </si>
  <si>
    <t>86 0 00 09503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</si>
  <si>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районного бюджета</t>
  </si>
  <si>
    <t>86 0 00 51200</t>
  </si>
  <si>
    <t>4</t>
  </si>
  <si>
    <t>Резервные фонды местных администраций в рамках непрограммной части районного бюджета</t>
  </si>
  <si>
    <t>86 0 00 09504</t>
  </si>
  <si>
    <t>Резервные средства</t>
  </si>
  <si>
    <t>870</t>
  </si>
  <si>
    <t>Оказание гуманитарной помощи российским военнослужащим, принимающим участие в специальной операции на Украине</t>
  </si>
  <si>
    <t>86 0 00 74960</t>
  </si>
  <si>
    <t>Муниципальная программа «Организация оплачиваемых общественных работ в Малоархангельском районе на 2024-2027 годы»</t>
  </si>
  <si>
    <t>74 0 00 00000</t>
  </si>
  <si>
    <t>74 0 00 09539</t>
  </si>
  <si>
    <t>Муниципальная программа  "Профилактика правонарушений в Малоархангельском  районе на 2021-2024 годы"</t>
  </si>
  <si>
    <t>52 0 00 09537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</si>
  <si>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</si>
  <si>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</si>
  <si>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</si>
  <si>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</si>
  <si>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Премии, гранты</t>
  </si>
  <si>
    <t>350</t>
  </si>
  <si>
    <t>Муниципальная программа  "Организация временного трудоустройство несовершеннолетних граждан в возрасте от 14 до 18 лет в свободное от учебы время, в том числе в каникулярный период, в Малоархангельском районе Орловской области на 2024-2026г"</t>
  </si>
  <si>
    <t>72 0 00 00000</t>
  </si>
  <si>
    <t>72 0 00 09637</t>
  </si>
  <si>
    <t>Муниципальная программа «Противодействие экстремизму и профилактики терроризма на территории Малоархангельского района на 2023-2026 годы»</t>
  </si>
  <si>
    <t>51 0 00 00000</t>
  </si>
  <si>
    <t>51 0 00 09538</t>
  </si>
  <si>
    <t>Муниципальная программа «Профилактика алкоголизма в Малоархангельском районе на 2021-2024 годы»</t>
  </si>
  <si>
    <t>77 0 00 85230</t>
  </si>
  <si>
    <t>Создание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правонарушениях, в рамках непрограммной части районного бюджета</t>
  </si>
  <si>
    <t>86 0 00 71580</t>
  </si>
  <si>
    <t>3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</si>
  <si>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 в рамках непрограммной части районного бюджета</t>
  </si>
  <si>
    <t>86 0 00 71590</t>
  </si>
  <si>
    <t>Выполнение полномочий в сфере трудовых отношений в рамках непрограммной части районного бюджета</t>
  </si>
  <si>
    <t>86 0 00 71610</t>
  </si>
  <si>
    <t>Доплата за счет средств местного бюджета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непрограммной части районного бюджета</t>
  </si>
  <si>
    <t>86 0 00 78180</t>
  </si>
  <si>
    <t>Оценка недвижимости, признание прав и регулирование отношений по государственной и муниципальной собственности в рамках непрограммной части районного бюджета</t>
  </si>
  <si>
    <t>86 0 00 09506</t>
  </si>
  <si>
    <t>Выполнение других обязательств органов местного самоуправления в рамках непрограммной части районного бюджета</t>
  </si>
  <si>
    <t>86 0 00 09505</t>
  </si>
  <si>
    <t>Иные выплаты населению</t>
  </si>
  <si>
    <t>Исполнение судебных актов</t>
  </si>
  <si>
    <t>831</t>
  </si>
  <si>
    <t>Организация временного социально-бытового обустройства лиц, вынужденно покинувших территорию Украины и временно пребывающих на территории Малоархангельского района</t>
  </si>
  <si>
    <t>86 0 00 84960</t>
  </si>
  <si>
    <t>Проведение Всероссийской переписи населения 2020 года в рамках непрограммной части районного бюджета</t>
  </si>
  <si>
    <t>86 0 00 54690</t>
  </si>
  <si>
    <t>Обеспечение деятельности муниципального казенного учреждения Малоархангельского района Орловской области "Единая дежурно-диспетчерская служба, служба материально-технического обслуживания Малоархангельского района Орловской области" в рамках непрограммной части районного бюджета</t>
  </si>
  <si>
    <t>86 0 00 08505</t>
  </si>
  <si>
    <t>Расходы на выплаты персоналу казенных учреждений</t>
  </si>
  <si>
    <t>110</t>
  </si>
  <si>
    <t>Возмещение расходов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проживавших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 и Луганской Народной Республики, прибывших на территорию Российской Федерации в экстренном массовом порядке и находившихся в пунктах временного размещения и питания</t>
  </si>
  <si>
    <t>86 0 00 56940</t>
  </si>
  <si>
    <t>Осуществление первичного воинского учета на территориях, где отсутствуют военные комиссариаты в рамках непрограммной части районного бюджета</t>
  </si>
  <si>
    <t>86 0 00 51180</t>
  </si>
  <si>
    <t>Межбюджетные трансферты</t>
  </si>
  <si>
    <t>500</t>
  </si>
  <si>
    <t>Субвенции</t>
  </si>
  <si>
    <t>530</t>
  </si>
  <si>
    <t xml:space="preserve">Сельское хозяйство и рыболовство </t>
  </si>
  <si>
    <t>86 0 00 74780</t>
  </si>
  <si>
    <t>Обеспечение эпизоотического и ветеринарно-санитарного благополучия</t>
  </si>
  <si>
    <t>Автомобильный транспорт</t>
  </si>
  <si>
    <t>Муниципальная программа «Развитие, ремонт и содержание сети автомобильных дорог общего пользования местного значения в границах Малоархангельского района на 2022-2026 годы»</t>
  </si>
  <si>
    <t>53 0 00 00000</t>
  </si>
  <si>
    <t>Основное мероприятие 1. «Строительство автомобильных дорог общего пользования местного значения</t>
  </si>
  <si>
    <t>53 0 01 00953</t>
  </si>
  <si>
    <t>Основное мероприятие 2. «Разработка проектно-сметной документации на строительство автомобильных дорог общего пользования местного значения»</t>
  </si>
  <si>
    <t>53 0 02 00953</t>
  </si>
  <si>
    <t>Основное мероприятие 3. «Ремонт автомобильных дорог общего пользования местного значения»</t>
  </si>
  <si>
    <t>53 0 03 00953</t>
  </si>
  <si>
    <t>Реализация мероприятий, необходимых для обеспечения развития и поддержания в надлежащем техническом состоянии автомобильных дорог общего пользования местного значения</t>
  </si>
  <si>
    <t>53 0 03 S0550</t>
  </si>
  <si>
    <t>53 0 03 70550</t>
  </si>
  <si>
    <t>540</t>
  </si>
  <si>
    <t>Основное мероприятие 4. «Разработка и проверка достоверности определения сметной стоимости сметной документации на ремонт автомобильных дорог общего пользования местного значения»</t>
  </si>
  <si>
    <t>53 0 04 00953</t>
  </si>
  <si>
    <t>Основное мероприятие 5. «Содержание автомобильных дорог общего пользования местного значения»</t>
  </si>
  <si>
    <t>53 0 05 00953</t>
  </si>
  <si>
    <t>Основное мероприятие 6. «Приобретение коммунальной техники для содержания и ремонта автомобильных дорог общего пользования местного значения»</t>
  </si>
  <si>
    <t>53 0 06 00953</t>
  </si>
  <si>
    <t>Основное мероприятие 7. «Приобретение коммунальной техники для содержания и ремонта автомобильных дорог общего пользования местного значения, в том числе на условиях лизинга»</t>
  </si>
  <si>
    <t>53 0 07 00953</t>
  </si>
  <si>
    <t>Обеспечение мероприятий по капитальному ремонту муниципального имущества многоквартирных домов в рамках непрограммной части районного бюджета</t>
  </si>
  <si>
    <t>86 0 00 88790</t>
  </si>
  <si>
    <t>Взносы на капитальный ремонт общего имущества в многоквартирных домах некоммерческой организации "Региональный фонд капитального ремонта общего имущества в многоквартирных домах на территории Орловской области"</t>
  </si>
  <si>
    <t>86 0 00 88890</t>
  </si>
  <si>
    <t>79 0 F3 00000</t>
  </si>
  <si>
    <t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t>
  </si>
  <si>
    <t>79 0 F3 67483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</si>
  <si>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</si>
  <si>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</si>
  <si>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</si>
  <si>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</si>
  <si>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</si>
  <si>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</si>
  <si>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2 </t>
  </si>
  <si>
    <t>Обеспечение устойчивого сокращения непригодного для проживания жилого фонда за счет областных средств</t>
  </si>
  <si>
    <t>79 0 F3 67484</t>
  </si>
  <si>
    <t>79 0 F3 6748S</t>
  </si>
  <si>
    <t>86 0 00 09601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</si>
  <si>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(на оказание финансовой помощи (санации) муниципальным унитарным предприятиям Малоархангельского района для восстановления платежеспособности)</t>
  </si>
  <si>
    <t>810</t>
  </si>
  <si>
    <t>Муниципальная программа  "Комплексное развитие систем коммунальной инфраструктуры Малоархангельского района на 2015 - 2025 годы"</t>
  </si>
  <si>
    <t>54 0 00 00000</t>
  </si>
  <si>
    <t>Основное мероприятие «Развитие систем теплоснабжения»</t>
  </si>
  <si>
    <t>54 0 01 09520</t>
  </si>
  <si>
    <t>Основное мероприятие «Развитие систем водоснабжения»</t>
  </si>
  <si>
    <t>54 0 02 09520</t>
  </si>
  <si>
    <t>Капитальные вложения в объекты недвижимого имущества государственной (муниципальной) собственности</t>
  </si>
  <si>
    <t>Основное мероприятие «Развитие систем водоотведения и  очистки сточных вод»</t>
  </si>
  <si>
    <t>54 0 03 09520</t>
  </si>
  <si>
    <t>Основное мероприятие «Развитие систем газоснабжения»</t>
  </si>
  <si>
    <t>54 0 04 09520</t>
  </si>
  <si>
    <t>Основное мероприятие «Приобретение автотранспорта, спецтехники и оборудования, в том числе на условиях лизинга»</t>
  </si>
  <si>
    <t>54 0 05 09520</t>
  </si>
  <si>
    <t>Основное мероприятие 6. «Водоснабжение поселка Станция Малоархангельск Подгородненского сельского поселения Малоархангельского района Орловской области»</t>
  </si>
  <si>
    <t>54 0 06 00000</t>
  </si>
  <si>
    <t>54 0 06 82310</t>
  </si>
  <si>
    <t>54 0 06 72310</t>
  </si>
  <si>
    <t>Основное мероприятие 7. «Модернизация систем коммунальной инфраструктуры»</t>
  </si>
  <si>
    <t>54 0 07 00000</t>
  </si>
  <si>
    <t>54 0 07 S9605</t>
  </si>
  <si>
    <t>54 0 07 09605</t>
  </si>
  <si>
    <t>Обеспечение мероприятий по модернизации систем коммунальной инфраструктуры за счет средств, поступивших от публично-правовой компании «Фонд развития территорий»</t>
  </si>
  <si>
    <t>54 0 07 09505</t>
  </si>
  <si>
    <t>Мероприятия государственной программы Орловской области "Реализация наказов избирателей депутатам Орловского областного Совета народных депутатов" в рамках непрограммной части районного бюджета</t>
  </si>
  <si>
    <t>86 0 00 72650</t>
  </si>
  <si>
    <t xml:space="preserve">Муниципальная программа </t>
  </si>
  <si>
    <t>73 0 00 00000</t>
  </si>
  <si>
    <t>Реализация мероприятий по подготовке к Всероссийскому конкурсу лучших проектов создания комфортной городской среды</t>
  </si>
  <si>
    <t>86 0 00 70310</t>
  </si>
  <si>
    <t>Реализация мероприятий по подготовке к Всероссийскому конкурсу лучших проектов создания комфортной городской среды за счет средств местного бюджета</t>
  </si>
  <si>
    <t>86 0 00 70311</t>
  </si>
  <si>
    <t xml:space="preserve">Муниципальная программа «Комплексное развитие сельских территорий Малоархангельского района Орловской области на 2022–2030 годы» </t>
  </si>
  <si>
    <t>75 0 00 00000</t>
  </si>
  <si>
    <t>Подпрограмма 3. Создание и развитие инфраструктура на сельских территориях.</t>
  </si>
  <si>
    <t>75 3 00 00000</t>
  </si>
  <si>
    <t>Основное мероприятие «Устройство площадок для твёрдых коммунальных отходов»</t>
  </si>
  <si>
    <t>75 3 01 81140</t>
  </si>
  <si>
    <t>Основное мероприятие «Создание и обустройство детской игровой площадки»</t>
  </si>
  <si>
    <t>75 3 02 R5760</t>
  </si>
  <si>
    <t xml:space="preserve">Создание и обустройство детской игровой площадки МП «Комплексное развитие сельских территорий Малоархангельского района Орловской области на 2022–2030 годы» </t>
  </si>
  <si>
    <t>75 3 02 55860</t>
  </si>
  <si>
    <t>Муниципальная программа «Благоустройство территории Малоархангельского района Орловской области на 2020-2022 годы» в рамках проекта «Народный бюджет» в Орловской области</t>
  </si>
  <si>
    <t>61 0 02 70140</t>
  </si>
  <si>
    <t>61 0 01 80140</t>
  </si>
  <si>
    <t>61 0 02 90140</t>
  </si>
  <si>
    <t>73 0 00 80001</t>
  </si>
  <si>
    <t>Основное мероприятие "Обустройство, строительство  контейнерных площадок, приобретение контейнеров"</t>
  </si>
  <si>
    <t>86 0 00 72420</t>
  </si>
  <si>
    <t xml:space="preserve">Организация ритуальных услуг и содержание мест захоронения </t>
  </si>
  <si>
    <t>86 0 00 89040</t>
  </si>
  <si>
    <t xml:space="preserve">Межбюджетные трансферты </t>
  </si>
  <si>
    <t xml:space="preserve">Иные межбюджетные трансферты </t>
  </si>
  <si>
    <t>Муниципальная программа «Обустройство контейнерных площадок на территории Малоархангельского района Орловской области на период 2023-2026 годы»</t>
  </si>
  <si>
    <t>Муниципальная программа «Обустройство контейнерных площадок на территории Малоархангельского района Орловской области на период 2019-2022 годы»</t>
  </si>
  <si>
    <t>Основное мероприятие "Государственная поддержка закупки контейнеров для раздельного накопления твердых коммунальных отходов"</t>
  </si>
  <si>
    <t>73 0 G2 52690</t>
  </si>
  <si>
    <t>Муниципальная программа «Охрана окружающей среды и экологическая безопасность Малоархангельского района на 2024-2027 годы»</t>
  </si>
  <si>
    <t>50 0 0 00000</t>
  </si>
  <si>
    <t>Основное мероприятие «Лесное хозяйство»</t>
  </si>
  <si>
    <t>50 0 01 75290</t>
  </si>
  <si>
    <t>Основное мероприятие «Обращение с отходами»</t>
  </si>
  <si>
    <t>50 0 02 75290</t>
  </si>
  <si>
    <t>Основное мероприятие «Охрана объектов растительного и животного мира и среды их обитания»</t>
  </si>
  <si>
    <t>50 0 03 75290</t>
  </si>
  <si>
    <t>Основное мероприятие «Государственный экологический мониторинг (мониторинг окружающей среды»</t>
  </si>
  <si>
    <t>50 0 04 75290</t>
  </si>
  <si>
    <t>Основное мероприятие «Ликвидация мест несанкционированного размещения отходов»</t>
  </si>
  <si>
    <t>50 0 05 75290</t>
  </si>
  <si>
    <t>Муниципальная программа Малоархангельского района "Развитие образования Малоархангельского района на 2021-2025 годы"</t>
  </si>
  <si>
    <t>55 0 00 00000</t>
  </si>
  <si>
    <t xml:space="preserve">Подпрограмма 1  "Развитие дошкольного образования" </t>
  </si>
  <si>
    <t>55 1 00 00000</t>
  </si>
  <si>
    <t>Обеспечение деятельности детских дошкольных учреждений</t>
  </si>
  <si>
    <t>55 1 01 00000</t>
  </si>
  <si>
    <t>Основное мероприятие. Обеспечение деятельности  (оказание услуг) детских дошкольных учреждений</t>
  </si>
  <si>
    <t>55 1 01 09420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</si>
  <si>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</si>
  <si>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</si>
  <si>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</si>
  <si>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 xml:space="preserve">Основное мероприятие.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</si>
  <si>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55 1 02 00000</t>
  </si>
  <si>
    <t>55 1 02 71570</t>
  </si>
  <si>
    <t>Исполнение судебных решений по иску в отношении общеобразовательных организациях</t>
  </si>
  <si>
    <t>55 1 03 08421</t>
  </si>
  <si>
    <t>610</t>
  </si>
  <si>
    <t>Муниципальная программа  "Организация временного трудоустройство несовершеннолетних граждан в возрасте от 14 до 18 лет в свободное от учебы время, в том числе в каникулярный период, в Малоархангельском районе Орловской области на 2023-2026г"</t>
  </si>
  <si>
    <t xml:space="preserve">Подпрограмма 2  "Развитие общего образования" </t>
  </si>
  <si>
    <t>55 2 00 00000</t>
  </si>
  <si>
    <t xml:space="preserve">Основное мероприятие "Обеспечение деятельности (оказания услуг) общеобразовательных учреждений." </t>
  </si>
  <si>
    <t>55 2 01 00000</t>
  </si>
  <si>
    <t>Обеспечение деятельности общеобразовательных учреждений</t>
  </si>
  <si>
    <t>55 2 01 09421</t>
  </si>
  <si>
    <t>Основное мероприятие "Создание условий для сохранения и укрепления здоровья детей"</t>
  </si>
  <si>
    <t>55 2 02 00000</t>
  </si>
  <si>
    <t>Софинансирование мероприятий  по обеспечению питанием учащихся муниципальных общеобразовательных организаций</t>
  </si>
  <si>
    <t>55 2 02 72410</t>
  </si>
  <si>
    <t>55 2 02 S2410</t>
  </si>
  <si>
    <t>Денежная компенсация для обучающихся с ОВЗ, детям-инвалидам, обучающимся на дому, и детям, которые по состоянию здоровья временно или постоянно не могут посещать образовательную организацию</t>
  </si>
  <si>
    <t>55 2 10 08421</t>
  </si>
  <si>
    <t>Основное мероприятие «Организация бесплатного горячего питания обучающихся,получающих начальное общее образование»</t>
  </si>
  <si>
    <t>55 2 03 00000</t>
  </si>
  <si>
    <t>55 2 03 L3040</t>
  </si>
  <si>
    <t xml:space="preserve">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</si>
  <si>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55 2 04 00000</t>
  </si>
  <si>
    <t>55 2 04 71570</t>
  </si>
  <si>
    <t>Ежемесячное денежное вознаграждение за классное руководство</t>
  </si>
  <si>
    <t>55 2 05 00000</t>
  </si>
  <si>
    <t>55 2 05 71500</t>
  </si>
  <si>
    <t>55 2 06 00000</t>
  </si>
  <si>
    <t>55 2 06 53030</t>
  </si>
  <si>
    <t>Основное мероприятие Cтроительство, реконструкцию и капитальный ремонт образовательных организаций «Обустройство теплых санитарно-бытовых помещений»</t>
  </si>
  <si>
    <t>55 2 07 00000</t>
  </si>
  <si>
    <t>55 2 07 02310</t>
  </si>
  <si>
    <t>55 2 07 82310</t>
  </si>
  <si>
    <t>55 2 07 72310</t>
  </si>
  <si>
    <t>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</si>
  <si>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55 2 08 00000</t>
  </si>
  <si>
    <t>55 2 08 71970</t>
  </si>
  <si>
    <t>Реализация мероприятий по модернизации школьных систем образования</t>
  </si>
  <si>
    <t>55 2 09 L7500</t>
  </si>
  <si>
    <t>55 2 10 09421</t>
  </si>
  <si>
    <t>Основное мероприятие федерального проекта "Успех каждого ребенка" национального проекта Образование"</t>
  </si>
  <si>
    <t>55 2 E2 00000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</si>
  <si>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</si>
  <si>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55 2 Е2 50970</t>
  </si>
  <si>
    <t>Проведение мероприятий по обеспечению деятельности советников директоров по воспитанию и взаимодействию с детскими общественными объединениями в общеобразовательных организациях</t>
  </si>
  <si>
    <t>55 2 EB 51790</t>
  </si>
  <si>
    <t>Муниципальная программа «Противодействие экстремизму и профилактики терроризма на территории Малоархангельского района на 2019-2022 годы»</t>
  </si>
  <si>
    <t>Дополнительное образование</t>
  </si>
  <si>
    <t xml:space="preserve">Подпрограмма 3 «Развитие дополнительного образования» </t>
  </si>
  <si>
    <t>55 3 00 00000</t>
  </si>
  <si>
    <t>Основное мероприятие: Обеспечение деятельности (оказания услуг) учреждений дополнительного образования</t>
  </si>
  <si>
    <t>55 3 01 00000</t>
  </si>
  <si>
    <t>55 3 01 09423</t>
  </si>
  <si>
    <t>Капитальный ремонт крыши в МБОУ ДО «Малоархангельский районный ДДТ»</t>
  </si>
  <si>
    <t>55 3 04 72320</t>
  </si>
  <si>
    <t>Основное мероприятие «Разработка ПСД по капитальному ремонту крыши в МБОУ ДО «Малоархангельский районный ДДТ»</t>
  </si>
  <si>
    <t>55 3 03 09424</t>
  </si>
  <si>
    <t>Обеспечение функционирования модели персонифицированного финансирования дополнительного образования детей</t>
  </si>
  <si>
    <t>55 3 02 80141</t>
  </si>
  <si>
    <t>Субсидии автономным учреждениям</t>
  </si>
  <si>
    <t>Гранты в форме субсидии автономным учреждениям</t>
  </si>
  <si>
    <t>620</t>
  </si>
  <si>
    <t>Субсидии некоммерческим организациям (за исключением государственных (муниципальных) учреждений</t>
  </si>
  <si>
    <t>Субсидии (гранты в форме субсидий) на финансовое обеспечение затрат,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</si>
  <si>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</si>
  <si>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</si>
  <si>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Муниципальная программа «Развитие отрасли культуры и архивного дела Малоархангельского района на 2022-2025 годы»</t>
  </si>
  <si>
    <t>57 0 00 00000</t>
  </si>
  <si>
    <t>Подпрограмма 2 «Поддержка и развитие дополнительного детского образования в сфере культуры»</t>
  </si>
  <si>
    <t>57 2 00 00000</t>
  </si>
  <si>
    <t>Основное мероприятие обеспечение деятельности (оказания услуг) учреждений дополнительного образования в рамках подпрограммы «Поддержка и развитие дополнительного детского образования в сфере культуры» муниципальной программы «Развитие отрасли культуры и архивного дела Малоархангельского района на 2022-2025 годы»</t>
  </si>
  <si>
    <t>57 2 01 00000</t>
  </si>
  <si>
    <t>Обеспечение деятельности учреждений дополнительного образования</t>
  </si>
  <si>
    <t>57 2 01 09508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</si>
  <si>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</si>
  <si>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55 2 Е2 54910</t>
  </si>
  <si>
    <t>Субсидия бюджетным учреждениям на капитальный ремонт</t>
  </si>
  <si>
    <t>57 2 A1 55190</t>
  </si>
  <si>
    <t>Мероприятия по укреплению и обновлению материально-технической базы учреждений культуры</t>
  </si>
  <si>
    <t>57 2 02 74670</t>
  </si>
  <si>
    <t>Муниципальная программа «Развитие образования Малоархангельского района на 2021-2025 годы»</t>
  </si>
  <si>
    <t>Основное мероприятие «Оздоровление детей в рамках муниципальной программы</t>
  </si>
  <si>
    <t>55 4 01 09750</t>
  </si>
  <si>
    <t xml:space="preserve"> Реализация основного мероприятия </t>
  </si>
  <si>
    <t>Основное мероприятие «Субсидия на оплату путевок в организации, оказывающие услуги по отдыху и оздоровлению детей в 2021 году»</t>
  </si>
  <si>
    <t>55 4 02 S0850</t>
  </si>
  <si>
    <t>Софинансирование мероприятий по организации оздоровительной кампании для детей</t>
  </si>
  <si>
    <t>Муниципальная программа «Комплексные меры противодействия злоупотреблению наркотиков и их незаконному обороту на 2021-2024 годы»</t>
  </si>
  <si>
    <t>56 0 00 00000</t>
  </si>
  <si>
    <t xml:space="preserve">Реализация основного мероприятия </t>
  </si>
  <si>
    <t>56 0 00 09751</t>
  </si>
  <si>
    <t>Муниципальная программа «Молодёжь Малоархангельского района»</t>
  </si>
  <si>
    <t>76 0 01 85220</t>
  </si>
  <si>
    <t>Подпрограмма 1 "Развитие добровольчества (волонтерства) в Малоархангельском районе "</t>
  </si>
  <si>
    <t>Подпрограмма 2 "Нравственное, патриотическое воспитание и подготовка граждан к военной службе"</t>
  </si>
  <si>
    <t>76 0 02 85220</t>
  </si>
  <si>
    <t>55 2 08 09452</t>
  </si>
  <si>
    <t>Основное мероприятие "Содержание централизованной бухгалтерии отдела образования, молодёжной политики, физической культуры и спорта."</t>
  </si>
  <si>
    <t>1</t>
  </si>
  <si>
    <t>6</t>
  </si>
  <si>
    <t>Подпрограмма 1 «Оказание муниципальных услуг в сфере культуры и архивного дела в Малоархангельском районе»</t>
  </si>
  <si>
    <t>57 1 01 09508</t>
  </si>
  <si>
    <t>Основное мероприятие: Организация библиотечного обслуживания населения района в рамках подпрограммы оказание муниципальных услуг в сфере культуры и архивного дела в Малоархангельском районе» муниципальной программы «Развитие отрасли культуры и архивного дела Малоархангельского района на 2022-2025 годы»</t>
  </si>
  <si>
    <t>Обеспечение деятельности учреждений культуры</t>
  </si>
  <si>
    <t>Реализация мероприятий по модернизации библиотек в части комплектования книжных фондов библиотек в рамках подпрограммы "Оказание муниципальных услуг в сфере культуры и архивного дела в Малоархангельском районе" муниципальной программы "Культура Малоархангельского района на 2017-2021 годы"</t>
  </si>
  <si>
    <t>57 1 01 L519F</t>
  </si>
  <si>
    <t>Основное мероприятие: Проведение культурно-досуговых мероприятий, создание условий для занятий творческой деятельностью на непрофессиональной (любительской) основе района в рамках подпрограммы оказание муниципальных услуг в сфере культуры и архивного дела в Малоархангельском районе» муниципальной программы «Развитие отрасли культуры и архивного дела Малоархангельского района на 2022-2025 годы»</t>
  </si>
  <si>
    <t>57 1 02 09508</t>
  </si>
  <si>
    <t xml:space="preserve">Капитальный ремонт здания кинотеатра «Колос» </t>
  </si>
  <si>
    <t>57 1 03 09509</t>
  </si>
  <si>
    <t>Приобретение передвижных многофункциональных культурных центров (автоклубов) для обслуживания сельских поселений района</t>
  </si>
  <si>
    <t>57 1 04 09509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</si>
  <si>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2017-2021г».</t>
  </si>
  <si>
    <t>60 0 00 00000</t>
  </si>
  <si>
    <t>60 0 00 29103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</si>
  <si>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2022-2026г».</t>
  </si>
  <si>
    <t>Проведение ремонта и благоустройства воинских захоронений, братских могил и памятных знаков, расположенных на территории Малоархангельского района</t>
  </si>
  <si>
    <t>60 0 01 71790</t>
  </si>
  <si>
    <t>Содержание и благоустройство воинских захоронений, братских могил и памятных знаков, расположенных на территории Малоархангельского района</t>
  </si>
  <si>
    <t>60 0 01 81790</t>
  </si>
  <si>
    <t>Увековечение памяти погибших</t>
  </si>
  <si>
    <t>60 0 02 L2990</t>
  </si>
  <si>
    <t>Непрограммная часть областного бюджета</t>
  </si>
  <si>
    <t>Центральный аппарат в рамках непрограммной части областного бюджета</t>
  </si>
  <si>
    <t>86 0 00 09510</t>
  </si>
  <si>
    <t>Публичные нормативные социальные выплаты гражданам</t>
  </si>
  <si>
    <t>310</t>
  </si>
  <si>
    <t>Муниципальная программа «О дополнительных мерах реабилитации и социализации лиц, выполняющих (выполнявших) задачи в ходе специальной военной операции на территориях Украины, Донецкой Народной Республики и Луганской Народной Республики с 24 февраля 2022 года, и членов их семей»</t>
  </si>
  <si>
    <t>49 0 00 00000</t>
  </si>
  <si>
    <t>Основное мероприятие «Социальная адаптация участников СВО через вовлечение в трудовую деятельность»</t>
  </si>
  <si>
    <t>49 0 01 80530</t>
  </si>
  <si>
    <t>Основное мероприятие «Социальная адаптация участников СВО через вовлечение в деятельность сообществ, в том числе с участием детей»</t>
  </si>
  <si>
    <t>49 0 02 80530</t>
  </si>
  <si>
    <t>Основное мероприятие «Решение социально-бытовых вопросов семей участников СВО»</t>
  </si>
  <si>
    <t>49 0 03 80530</t>
  </si>
  <si>
    <t>86 0 00 09514</t>
  </si>
  <si>
    <t>Стипендии</t>
  </si>
  <si>
    <t>340</t>
  </si>
  <si>
    <t>360</t>
  </si>
  <si>
    <t>Предоставление дополнительных мер социальной поддержки граждан, направленных для прохождения военной службы по контракту для участия в специальной военной операции на территориях Донецкой Народной Республики, Луганской Народной Республики и Украины</t>
  </si>
  <si>
    <t>86 0 00 29515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</si>
  <si>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районного бюджета</t>
  </si>
  <si>
    <t>86 0 00 51340</t>
  </si>
  <si>
    <t>Обеспечение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</si>
  <si>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86 0 00 51760</t>
  </si>
  <si>
    <t xml:space="preserve"> Муниципальная программа "Обеспечение жильем молодых семей"</t>
  </si>
  <si>
    <t>58 0 00 00000</t>
  </si>
  <si>
    <t>Основное мероприятие "Предоставление социальных выплат молодым семьям-участникам подпрограммы на приобретение (строительство) жилья"</t>
  </si>
  <si>
    <t>Реализация мероприятий по обеспечению жильем молодых семей</t>
  </si>
  <si>
    <t>58 0 00 L4970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</si>
  <si>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районного бюджета</t>
  </si>
  <si>
    <t>86 0 00 52600</t>
  </si>
  <si>
    <t>86 0 00 71510</t>
  </si>
  <si>
    <t>Обеспечение бесплатного проезда на городском, пригородном (в сельской местности -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 в рамках подпрограммы "Реализация дополнительных гарантий прав детей-сирот и детей, оставшихся без попечения родителей, а также лиц из их числа" государственной программы Орловской области "Социальная поддержка граждан Орловской области"</t>
  </si>
  <si>
    <t>86 0 00 72470</t>
  </si>
  <si>
    <t>86 0 00 72480</t>
  </si>
  <si>
    <t>Обеспечение единовременной выплаты на ремонт жилых помещений, закрепленных на правах собственности за детьми сиротами и детьми, оставшимися без попечения родителей, лицами из числа детей-сирот и детей, оставшихся без попечения родителей в рамках непрограммной части районного бюджета</t>
  </si>
  <si>
    <t>86 0 00 72490</t>
  </si>
  <si>
    <t>86 0 00 72500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</si>
  <si>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рамках непрограммной части районного бюджета</t>
  </si>
  <si>
    <t>86 0 00 72950</t>
  </si>
  <si>
    <t>86 0 00 72960</t>
  </si>
  <si>
    <t>Выполнение полномочий в сфере опеки и попечительства в рамках непрограммной части районного бюджета</t>
  </si>
  <si>
    <t>86 0 00 71600</t>
  </si>
  <si>
    <t>Организация временного социально-бытового обустройства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вынуждено покинувших территории Украины, Донецкой Народной Республики, Луганской Народной Республики и прибывших на территорию Орловской области в экстренном массовом порядке в 2022 году, источником финансового обеспечения которых являются поступления от денежных пожертвований в областной бюджет на эти цели</t>
  </si>
  <si>
    <t>86 0 00 74950</t>
  </si>
  <si>
    <t>Муниципальная программа "Развитие физической культуры и спорта в Малоархангельском районе на 2021-2026 годы»</t>
  </si>
  <si>
    <t>59 0 00 00000</t>
  </si>
  <si>
    <t>59 0 00 09513</t>
  </si>
  <si>
    <t>Премии и гранты</t>
  </si>
  <si>
    <t>Создание, строительство или модернизация объектов спорта</t>
  </si>
  <si>
    <t>86 0 00 72310</t>
  </si>
  <si>
    <t>Процентные платежи по муниципальному долгу</t>
  </si>
  <si>
    <t>86 0 00 09511</t>
  </si>
  <si>
    <t>Обслуживание государственного (муниципального) долга</t>
  </si>
  <si>
    <t>Обслуживание муниципального долга</t>
  </si>
  <si>
    <t>Выравнивание бюджетной обеспеченности поселений из бюджета муниципального района в рамках непрограммной части районного бюджета</t>
  </si>
  <si>
    <t>86 0 00 71560</t>
  </si>
  <si>
    <t xml:space="preserve">Дотации </t>
  </si>
  <si>
    <t>510</t>
  </si>
  <si>
    <t>Поддержка мер по обеспечению сбалансированности бюджетов в рамках непрограммной части районного бюджета</t>
  </si>
  <si>
    <t>86 0 00 81560</t>
  </si>
  <si>
    <t>Иные межбюджетные трансферты, передаваемые для  компенсации дополнительных расходов,возникших в результате решения  вопросов местного значения поселений района</t>
  </si>
  <si>
    <t>86 0 00 91560</t>
  </si>
  <si>
    <t>Условно утвержденные расходы в рамках непрограммной части районного бюджета</t>
  </si>
  <si>
    <t>86 0 00 99990</t>
  </si>
  <si>
    <t>Приложение 5</t>
  </si>
  <si>
    <t xml:space="preserve">                                                   Приложение 7</t>
  </si>
  <si>
    <t>Ведомственная структура расходов районного бюджета на 2024 год и плановый период 2025 и 2026 годов</t>
  </si>
  <si>
    <t>Вед</t>
  </si>
  <si>
    <t>Средства бюджета г. Малоархангельск</t>
  </si>
  <si>
    <t>Отдел по управлению муниципальным имуществом и землеустройству администрации Малоархангельского района Орловской области</t>
  </si>
  <si>
    <t>Основное мероприятие 7 «Приобретение автотранспорта, спецтехники и оборудования, в том числе на условиях лизинга»</t>
  </si>
  <si>
    <t>Администрация Малоархангельского района</t>
  </si>
  <si>
    <t>902</t>
  </si>
  <si>
    <t>Муниципальная программа "Развитие муниципальной службы в Малоархангельском районе на 2023 — 2027 годы"</t>
  </si>
  <si>
    <t>Муниципальная программа  "Профилактика правонарушений в Малоархангельском  районе на 2021 — 2024 годы"</t>
  </si>
  <si>
    <t>53 0 03 00000</t>
  </si>
  <si>
    <t>79 0 00 00000</t>
  </si>
  <si>
    <t>61 0 00 00000</t>
  </si>
  <si>
    <t>61 0 01 70140</t>
  </si>
  <si>
    <t>75 3 02 L5760</t>
  </si>
  <si>
    <t xml:space="preserve">Охрана окружающей среды </t>
  </si>
  <si>
    <t xml:space="preserve">Другие вопросы в области охраны окружающей среды </t>
  </si>
  <si>
    <t>Муниципальная программа "Обеспечение жильем молодых семей"</t>
  </si>
  <si>
    <t>Финансовый отдел администрации Малоархангельского района</t>
  </si>
  <si>
    <t>Районный Совет народных депутатов</t>
  </si>
  <si>
    <t>903</t>
  </si>
  <si>
    <t>Депутаты районного Совета и их помощники в рамках непрограммной части районного бюджета</t>
  </si>
  <si>
    <t>Контрольно-счетная палата</t>
  </si>
  <si>
    <t xml:space="preserve">Отдел жилищно-коммунального хозяйства и топливно-энергетического комплекса администрации Малоархангельского района  </t>
  </si>
  <si>
    <t>Капитальный ремонт здания кинотеатра «Колос»</t>
  </si>
  <si>
    <t>Отдел образования, молодежной политики, физической культуры и спорта администрации Малоархангельского района</t>
  </si>
  <si>
    <t>Муниципальная программа  "Организация временного трудоустройство несовершеннолетних граждан в возрасте от 14 до 18 лет в свободное от учебы время, в том числе в каникулярный период, в Малоархангельском районе Орловской области на 2020-2023г"</t>
  </si>
  <si>
    <t>Исполнение судебных решений по иску в отношении общеобразовательных организаций</t>
  </si>
  <si>
    <t>55 2 11 72411</t>
  </si>
  <si>
    <t>Ежемесячное денежное вознаграждение за классное руководство за счет федеральных средств</t>
  </si>
  <si>
    <t>Основное мероприятие Cтроительство, реконструкцию и капитальный ремонт образовательных организаций</t>
  </si>
  <si>
    <t>Основное мероприятие «Субсидия на оплату путевок в организации, оказывающие услуги по отдыху и оздоровлению детей в 2023 году»</t>
  </si>
  <si>
    <t>Муниципальная программа «Комплексные меры противодействия злоупотреблению наркотиков и их незаконному обороту на 2020-2024 годы»</t>
  </si>
  <si>
    <t>Непрограммная часть районного бюджета «Акция дорога в школу»</t>
  </si>
  <si>
    <t>Отдел культуры и архивного дела администрации Малоархангельского района</t>
  </si>
  <si>
    <t>Капитальный ремонт здания кинотеатра «Колос» структурное подразделение МБУ «Дом культуры города Малоархангельск»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</si>
  <si>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2021-2026г».</t>
  </si>
  <si>
    <t xml:space="preserve">                                                   Приложение 8</t>
  </si>
  <si>
    <t xml:space="preserve">                                                                                                 №   36/208 -РС от    26.12.2023 года</t>
  </si>
  <si>
    <t xml:space="preserve">Распределение дотаций на выравнивание бюджетной обеспеченности поселений </t>
  </si>
  <si>
    <t>На 2024 год и на плановый период 2025 и 2026 годов</t>
  </si>
  <si>
    <t>Губкинское сельское поселение</t>
  </si>
  <si>
    <t>Дубовицкое сельское поселение</t>
  </si>
  <si>
    <t>Ленинское сельское поселение</t>
  </si>
  <si>
    <t>Луковское сельское поселение</t>
  </si>
  <si>
    <t>Октябрьское сельское поселение</t>
  </si>
  <si>
    <t>Первомайское сельское поселение</t>
  </si>
  <si>
    <t>Подгородненское сельское поселение</t>
  </si>
  <si>
    <t>ИТОГО :</t>
  </si>
  <si>
    <t xml:space="preserve">                                                   Приложение 9</t>
  </si>
  <si>
    <t>Распределение субвенции бюджетам поселений на осуществление полномочий по
первичному воинскому учету на территориях, где отсутствуют военные
комиссариаты на плановый период 2024 и  плановый период 2025 и 2026 годы</t>
  </si>
  <si>
    <t>Наименование поселения</t>
  </si>
  <si>
    <t xml:space="preserve">                                                   Приложение 10</t>
  </si>
  <si>
    <t>к Решению районного Совета народных депутатов</t>
  </si>
  <si>
    <t>Прогнозируемое</t>
  </si>
  <si>
    <t>поступление доходов и распределение бюджетных ассигнований Дорожного фонда Малоархангельского района Орловской области на 2024 год и плановый период 2025 и 2026 годов</t>
  </si>
  <si>
    <t>Наименование  показателя</t>
  </si>
  <si>
    <t>Переходящий остаток на 01.01.2024г</t>
  </si>
  <si>
    <t>Налоговые доходы Дорожного фонда Орловской области</t>
  </si>
  <si>
    <t>Безвозмездные поступления из областного бюджета</t>
  </si>
  <si>
    <t>Всего расходы</t>
  </si>
  <si>
    <t>Строительство, реконструкция, капитальный ремонт, ремонт и содержание автомобильных дорог общего пользования местного значения, повышение безопасности дорожного движения</t>
  </si>
  <si>
    <t xml:space="preserve">                                                   Приложение 11</t>
  </si>
  <si>
    <t>Программа
Муниципальных внутренних заимствований Малоархангельского района 
на 2024 год и плановый период 2025 и 2026 годов</t>
  </si>
  <si>
    <t>Показатели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</si>
  <si>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</si>
  <si>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</si>
  <si>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Погашение бюджетами муниципальных районов кредитов от кредитных организаций</t>
  </si>
  <si>
    <t>Приложение 6</t>
  </si>
  <si>
    <t xml:space="preserve">                                                   Приложение 12</t>
  </si>
  <si>
    <t>Распределение иных межбюджетных трансфертов передаваемых для компенсации дополнительных расходов, возникших в результате решения вопросов местного значения</t>
  </si>
  <si>
    <t xml:space="preserve">Распределение иных межбюджетных трансфертов </t>
  </si>
  <si>
    <t>на 2024 год и на плановый период 2025 и 2026 годов р.1403</t>
  </si>
  <si>
    <t>Нераспределенный остаток</t>
  </si>
  <si>
    <t>Приложение 7</t>
  </si>
  <si>
    <t xml:space="preserve">                                                   Приложение 13</t>
  </si>
  <si>
    <t>Распределение иных межбюджетных трансфертов  на выполнение части полномочий по организации в границах поселения водоснабжения населения, водоотведения, снабжения населения топливом</t>
  </si>
  <si>
    <t>на 2024 год и на плановый период 2025 и 2026 годов р.0502</t>
  </si>
  <si>
    <t xml:space="preserve">Распределение иных межбюджетных трансфертов на выполнение части полномочий по организации ритуальных услуг и содержанию мест захоронения </t>
  </si>
  <si>
    <t>на 2024 год и на плановый период 2025 и 2026 годов р.0503</t>
  </si>
  <si>
    <t>Распределение иных межбюджетных трансфертов на выполнение части полномочий по накоплению (в том числе раздельному накоплению) и транспортированию твердых коммунальных отходов</t>
  </si>
  <si>
    <t xml:space="preserve">От 15.03.2024 № 39/232 -РС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</si>
</sst>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000000"/>
    <numFmt numFmtId="167" formatCode="_-* #,##0.00&quot;р.&quot;_-;\-* #,##0.00&quot;р.&quot;_-;_-* \-??&quot;р.&quot;_-;_-@_-"/>
  </numFmts>
  <fonts count="71">
    <font>
      <sz val="10"/>
      <color indexed="8"/>
      <name val="Arial Cyr"/>
      <family val="0"/>
    </font>
    <font>
      <sz val="10"/>
      <name val="Arial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58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19"/>
      <name val="Calibri"/>
      <family val="0"/>
    </font>
    <font>
      <b/>
      <sz val="11"/>
      <color indexed="63"/>
      <name val="Calibri"/>
      <family val="0"/>
    </font>
    <font>
      <b/>
      <sz val="18"/>
      <color indexed="62"/>
      <name val="Cambria"/>
      <family val="0"/>
    </font>
    <font>
      <sz val="11"/>
      <color indexed="10"/>
      <name val="Calibri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0"/>
    </font>
    <font>
      <sz val="11"/>
      <color indexed="8"/>
      <name val="Arial"/>
      <family val="0"/>
    </font>
    <font>
      <sz val="11"/>
      <color indexed="8"/>
      <name val="Arial Cyr"/>
      <family val="0"/>
    </font>
    <font>
      <b/>
      <sz val="11"/>
      <color indexed="8"/>
      <name val="Arial"/>
      <family val="0"/>
    </font>
    <font>
      <b/>
      <sz val="11"/>
      <color indexed="8"/>
      <name val="Arial Cyr"/>
      <family val="0"/>
    </font>
    <font>
      <sz val="13"/>
      <color indexed="8"/>
      <name val="Arial"/>
      <family val="0"/>
    </font>
    <font>
      <b/>
      <sz val="13"/>
      <color indexed="8"/>
      <name val="Arial"/>
      <family val="0"/>
    </font>
    <font>
      <b/>
      <sz val="13"/>
      <color indexed="8"/>
      <name val="Times New Roman"/>
      <family val="0"/>
    </font>
    <font>
      <b/>
      <sz val="10"/>
      <color indexed="8"/>
      <name val="Arial"/>
      <family val="0"/>
    </font>
    <font>
      <sz val="13"/>
      <color indexed="8"/>
      <name val="Times New Roman"/>
      <family val="0"/>
    </font>
    <font>
      <sz val="11"/>
      <name val="Arial"/>
      <family val="2"/>
    </font>
    <font>
      <i/>
      <sz val="11"/>
      <color indexed="8"/>
      <name val="Arial"/>
      <family val="0"/>
    </font>
    <font>
      <i/>
      <sz val="13"/>
      <color indexed="8"/>
      <name val="Times New Roman"/>
      <family val="0"/>
    </font>
    <font>
      <i/>
      <sz val="11"/>
      <name val="Arial"/>
      <family val="2"/>
    </font>
    <font>
      <i/>
      <u val="single"/>
      <sz val="13"/>
      <color indexed="8"/>
      <name val="Times New Roman"/>
      <family val="0"/>
    </font>
    <font>
      <i/>
      <u val="single"/>
      <sz val="11"/>
      <color indexed="8"/>
      <name val="Arial"/>
      <family val="0"/>
    </font>
    <font>
      <sz val="12"/>
      <color indexed="8"/>
      <name val="Times New Roman"/>
      <family val="1"/>
    </font>
    <font>
      <i/>
      <u val="single"/>
      <sz val="11"/>
      <color indexed="8"/>
      <name val="Arial Cyr"/>
      <family val="0"/>
    </font>
    <font>
      <u val="single"/>
      <sz val="11"/>
      <color indexed="8"/>
      <name val="Arial"/>
      <family val="0"/>
    </font>
    <font>
      <u val="single"/>
      <sz val="11"/>
      <color indexed="8"/>
      <name val="Arial Cyr"/>
      <family val="0"/>
    </font>
    <font>
      <b/>
      <u val="single"/>
      <sz val="11"/>
      <color indexed="8"/>
      <name val="Arial"/>
      <family val="2"/>
    </font>
    <font>
      <sz val="10"/>
      <color indexed="60"/>
      <name val="Arial"/>
      <family val="0"/>
    </font>
    <font>
      <b/>
      <i/>
      <sz val="11"/>
      <color indexed="8"/>
      <name val="Arial"/>
      <family val="2"/>
    </font>
    <font>
      <b/>
      <i/>
      <u val="single"/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i/>
      <u val="single"/>
      <sz val="10"/>
      <color indexed="8"/>
      <name val="Arial"/>
      <family val="0"/>
    </font>
    <font>
      <sz val="14"/>
      <color indexed="8"/>
      <name val="Arial Cyr"/>
      <family val="0"/>
    </font>
    <font>
      <b/>
      <sz val="14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Times New Roman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1" applyNumberFormat="0" applyAlignment="0" applyProtection="0"/>
    <xf numFmtId="0" fontId="5" fillId="27" borderId="2" applyNumberFormat="0" applyAlignment="0" applyProtection="0"/>
    <xf numFmtId="0" fontId="6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Alignment="0" applyProtection="0"/>
    <xf numFmtId="0" fontId="13" fillId="2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" fontId="0" fillId="0" borderId="9">
      <alignment horizontal="center" vertical="top"/>
      <protection/>
    </xf>
    <xf numFmtId="49" fontId="16" fillId="0" borderId="9">
      <alignment horizontal="left" vertical="center"/>
      <protection/>
    </xf>
    <xf numFmtId="49" fontId="17" fillId="0" borderId="9">
      <alignment horizontal="left" vertical="center"/>
      <protection/>
    </xf>
    <xf numFmtId="49" fontId="0" fillId="0" borderId="9">
      <alignment horizontal="center" vertical="top"/>
      <protection/>
    </xf>
    <xf numFmtId="0" fontId="18" fillId="0" borderId="9">
      <alignment vertical="top"/>
      <protection/>
    </xf>
    <xf numFmtId="0" fontId="18" fillId="0" borderId="9">
      <alignment vertical="top"/>
      <protection/>
    </xf>
    <xf numFmtId="49" fontId="0" fillId="0" borderId="9">
      <alignment horizontal="center" vertical="top"/>
      <protection/>
    </xf>
    <xf numFmtId="49" fontId="17" fillId="0" borderId="9">
      <alignment horizontal="center" vertical="center"/>
      <protection/>
    </xf>
    <xf numFmtId="0" fontId="18" fillId="0" borderId="9">
      <alignment vertical="top"/>
      <protection/>
    </xf>
    <xf numFmtId="49" fontId="17" fillId="0" borderId="9">
      <alignment horizontal="center" vertical="center"/>
      <protection/>
    </xf>
    <xf numFmtId="0" fontId="18" fillId="0" borderId="9">
      <alignment vertical="top"/>
      <protection/>
    </xf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6" fillId="36" borderId="10" applyNumberFormat="0" applyAlignment="0" applyProtection="0"/>
    <xf numFmtId="0" fontId="57" fillId="37" borderId="11" applyNumberFormat="0" applyAlignment="0" applyProtection="0"/>
    <xf numFmtId="0" fontId="58" fillId="37" borderId="10" applyNumberForma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1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5" applyNumberFormat="0" applyFill="0" applyAlignment="0" applyProtection="0"/>
    <xf numFmtId="0" fontId="63" fillId="38" borderId="16" applyNumberFormat="0" applyAlignment="0" applyProtection="0"/>
    <xf numFmtId="0" fontId="64" fillId="0" borderId="0" applyNumberFormat="0" applyFill="0" applyBorder="0" applyAlignment="0" applyProtection="0"/>
    <xf numFmtId="0" fontId="65" fillId="39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66" fillId="4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41" borderId="17" applyNumberFormat="0" applyFont="0" applyAlignment="0" applyProtection="0"/>
    <xf numFmtId="9" fontId="1" fillId="0" borderId="0" applyFill="0" applyBorder="0" applyAlignment="0" applyProtection="0"/>
    <xf numFmtId="0" fontId="68" fillId="0" borderId="18" applyNumberFormat="0" applyFill="0" applyAlignment="0" applyProtection="0"/>
    <xf numFmtId="0" fontId="6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0" fillId="42" borderId="0" applyNumberFormat="0" applyBorder="0" applyAlignment="0" applyProtection="0"/>
  </cellStyleXfs>
  <cellXfs count="58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justify"/>
    </xf>
    <xf numFmtId="0" fontId="20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9" xfId="0" applyFont="1" applyBorder="1" applyAlignment="1">
      <alignment horizontal="justify" vertical="center" wrapText="1"/>
    </xf>
    <xf numFmtId="164" fontId="22" fillId="0" borderId="9" xfId="0" applyNumberFormat="1" applyFont="1" applyBorder="1" applyAlignment="1">
      <alignment horizontal="center" vertical="center"/>
    </xf>
    <xf numFmtId="0" fontId="20" fillId="0" borderId="20" xfId="50" applyFont="1" applyBorder="1" applyAlignment="1">
      <alignment horizontal="center"/>
      <protection/>
    </xf>
    <xf numFmtId="49" fontId="22" fillId="0" borderId="9" xfId="0" applyNumberFormat="1" applyFont="1" applyBorder="1" applyAlignment="1" applyProtection="1">
      <alignment horizontal="justify" vertical="center" wrapText="1"/>
      <protection locked="0"/>
    </xf>
    <xf numFmtId="49" fontId="22" fillId="0" borderId="21" xfId="0" applyNumberFormat="1" applyFont="1" applyBorder="1" applyAlignment="1" applyProtection="1">
      <alignment horizontal="justify" vertical="center" wrapText="1"/>
      <protection locked="0"/>
    </xf>
    <xf numFmtId="49" fontId="20" fillId="0" borderId="9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justify" vertical="center" wrapText="1"/>
    </xf>
    <xf numFmtId="165" fontId="22" fillId="0" borderId="9" xfId="0" applyNumberFormat="1" applyFont="1" applyBorder="1" applyAlignment="1">
      <alignment horizontal="center" vertical="center"/>
    </xf>
    <xf numFmtId="0" fontId="22" fillId="0" borderId="0" xfId="0" applyFont="1" applyAlignment="1">
      <alignment horizontal="justify" wrapText="1"/>
    </xf>
    <xf numFmtId="0" fontId="20" fillId="0" borderId="0" xfId="0" applyFont="1" applyAlignment="1">
      <alignment horizontal="justify" wrapText="1"/>
    </xf>
    <xf numFmtId="49" fontId="22" fillId="0" borderId="9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justify" wrapText="1"/>
    </xf>
    <xf numFmtId="164" fontId="20" fillId="0" borderId="9" xfId="0" applyNumberFormat="1" applyFont="1" applyBorder="1" applyAlignment="1">
      <alignment horizontal="center" vertical="center"/>
    </xf>
    <xf numFmtId="165" fontId="20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justify" vertical="center" wrapText="1"/>
    </xf>
    <xf numFmtId="0" fontId="0" fillId="0" borderId="0" xfId="87">
      <alignment/>
      <protection/>
    </xf>
    <xf numFmtId="0" fontId="0" fillId="0" borderId="0" xfId="87" applyAlignment="1">
      <alignment horizontal="center" vertical="center"/>
      <protection/>
    </xf>
    <xf numFmtId="0" fontId="0" fillId="0" borderId="0" xfId="87" applyAlignment="1">
      <alignment horizontal="justify"/>
      <protection/>
    </xf>
    <xf numFmtId="0" fontId="20" fillId="0" borderId="0" xfId="87" applyFont="1">
      <alignment/>
      <protection/>
    </xf>
    <xf numFmtId="0" fontId="20" fillId="0" borderId="0" xfId="87" applyFont="1" applyAlignment="1">
      <alignment horizontal="center" vertical="center"/>
      <protection/>
    </xf>
    <xf numFmtId="0" fontId="20" fillId="0" borderId="0" xfId="87" applyFont="1" applyAlignment="1">
      <alignment horizontal="justify"/>
      <protection/>
    </xf>
    <xf numFmtId="0" fontId="22" fillId="0" borderId="0" xfId="87" applyFont="1" applyBorder="1" applyAlignment="1">
      <alignment horizontal="right" vertical="center"/>
      <protection/>
    </xf>
    <xf numFmtId="165" fontId="0" fillId="0" borderId="0" xfId="90" applyNumberFormat="1" applyAlignment="1">
      <alignment horizontal="right"/>
      <protection/>
    </xf>
    <xf numFmtId="0" fontId="20" fillId="0" borderId="0" xfId="0" applyFont="1" applyAlignment="1">
      <alignment/>
    </xf>
    <xf numFmtId="0" fontId="22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justify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justify" vertical="center"/>
    </xf>
    <xf numFmtId="0" fontId="20" fillId="0" borderId="0" xfId="0" applyFont="1" applyAlignment="1">
      <alignment horizontal="justify" wrapText="1"/>
    </xf>
    <xf numFmtId="0" fontId="16" fillId="0" borderId="0" xfId="87" applyFont="1" applyAlignment="1">
      <alignment horizontal="center" vertical="center"/>
      <protection/>
    </xf>
    <xf numFmtId="0" fontId="16" fillId="0" borderId="0" xfId="87" applyFont="1" applyAlignment="1">
      <alignment horizontal="justify"/>
      <protection/>
    </xf>
    <xf numFmtId="0" fontId="16" fillId="0" borderId="0" xfId="0" applyFont="1" applyAlignment="1">
      <alignment/>
    </xf>
    <xf numFmtId="0" fontId="20" fillId="0" borderId="0" xfId="0" applyFont="1" applyAlignment="1">
      <alignment vertical="center"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165" fontId="22" fillId="0" borderId="0" xfId="90" applyNumberFormat="1" applyFont="1" applyAlignment="1">
      <alignment horizontal="right" vertical="center"/>
      <protection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6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6" fillId="0" borderId="20" xfId="0" applyFont="1" applyBorder="1" applyAlignment="1">
      <alignment horizontal="center" vertical="center"/>
    </xf>
    <xf numFmtId="164" fontId="22" fillId="0" borderId="20" xfId="0" applyNumberFormat="1" applyFont="1" applyBorder="1" applyAlignment="1">
      <alignment horizontal="center" vertical="center"/>
    </xf>
    <xf numFmtId="164" fontId="27" fillId="0" borderId="0" xfId="0" applyNumberFormat="1" applyFont="1" applyAlignment="1">
      <alignment horizontal="right"/>
    </xf>
    <xf numFmtId="164" fontId="27" fillId="0" borderId="0" xfId="0" applyNumberFormat="1" applyFont="1" applyAlignment="1">
      <alignment/>
    </xf>
    <xf numFmtId="49" fontId="22" fillId="0" borderId="20" xfId="0" applyNumberFormat="1" applyFont="1" applyBorder="1" applyAlignment="1">
      <alignment wrapText="1"/>
    </xf>
    <xf numFmtId="0" fontId="27" fillId="0" borderId="0" xfId="0" applyFont="1" applyAlignment="1">
      <alignment horizontal="right"/>
    </xf>
    <xf numFmtId="0" fontId="28" fillId="0" borderId="20" xfId="0" applyFont="1" applyBorder="1" applyAlignment="1">
      <alignment horizontal="center" vertical="center" wrapText="1"/>
    </xf>
    <xf numFmtId="166" fontId="20" fillId="0" borderId="20" xfId="0" applyNumberFormat="1" applyFont="1" applyBorder="1" applyAlignment="1">
      <alignment horizontal="justify" wrapText="1"/>
    </xf>
    <xf numFmtId="164" fontId="29" fillId="0" borderId="9" xfId="0" applyNumberFormat="1" applyFont="1" applyFill="1" applyBorder="1" applyAlignment="1">
      <alignment horizontal="center" vertical="center"/>
    </xf>
    <xf numFmtId="164" fontId="29" fillId="26" borderId="9" xfId="0" applyNumberFormat="1" applyFont="1" applyFill="1" applyBorder="1" applyAlignment="1">
      <alignment horizontal="center" vertical="center"/>
    </xf>
    <xf numFmtId="164" fontId="16" fillId="0" borderId="0" xfId="0" applyNumberFormat="1" applyFont="1" applyAlignment="1">
      <alignment/>
    </xf>
    <xf numFmtId="49" fontId="28" fillId="0" borderId="20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justify"/>
    </xf>
    <xf numFmtId="164" fontId="20" fillId="0" borderId="20" xfId="0" applyNumberFormat="1" applyFont="1" applyBorder="1" applyAlignment="1">
      <alignment horizontal="center" vertical="center"/>
    </xf>
    <xf numFmtId="165" fontId="27" fillId="0" borderId="0" xfId="0" applyNumberFormat="1" applyFont="1" applyAlignment="1">
      <alignment/>
    </xf>
    <xf numFmtId="0" fontId="28" fillId="0" borderId="20" xfId="0" applyFont="1" applyBorder="1" applyAlignment="1">
      <alignment horizontal="center"/>
    </xf>
    <xf numFmtId="164" fontId="20" fillId="0" borderId="20" xfId="0" applyNumberFormat="1" applyFont="1" applyBorder="1" applyAlignment="1">
      <alignment horizontal="center" vertical="center"/>
    </xf>
    <xf numFmtId="165" fontId="16" fillId="0" borderId="0" xfId="0" applyNumberFormat="1" applyFont="1" applyAlignment="1">
      <alignment/>
    </xf>
    <xf numFmtId="0" fontId="20" fillId="0" borderId="20" xfId="0" applyFont="1" applyBorder="1" applyAlignment="1">
      <alignment horizontal="justify" vertical="center" wrapText="1"/>
    </xf>
    <xf numFmtId="49" fontId="20" fillId="0" borderId="20" xfId="0" applyNumberFormat="1" applyFont="1" applyBorder="1" applyAlignment="1">
      <alignment horizontal="justify" wrapText="1"/>
    </xf>
    <xf numFmtId="164" fontId="29" fillId="0" borderId="9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 wrapText="1"/>
    </xf>
    <xf numFmtId="0" fontId="21" fillId="0" borderId="20" xfId="0" applyFont="1" applyBorder="1" applyAlignment="1">
      <alignment wrapText="1"/>
    </xf>
    <xf numFmtId="0" fontId="20" fillId="0" borderId="20" xfId="0" applyFont="1" applyBorder="1" applyAlignment="1">
      <alignment horizontal="justify" wrapText="1"/>
    </xf>
    <xf numFmtId="49" fontId="28" fillId="0" borderId="20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wrapText="1"/>
    </xf>
    <xf numFmtId="164" fontId="29" fillId="0" borderId="20" xfId="0" applyNumberFormat="1" applyFont="1" applyFill="1" applyBorder="1" applyAlignment="1">
      <alignment horizontal="center"/>
    </xf>
    <xf numFmtId="164" fontId="29" fillId="26" borderId="20" xfId="0" applyNumberFormat="1" applyFont="1" applyFill="1" applyBorder="1" applyAlignment="1">
      <alignment horizontal="center" vertical="center"/>
    </xf>
    <xf numFmtId="49" fontId="26" fillId="0" borderId="20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justify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justify"/>
    </xf>
    <xf numFmtId="164" fontId="29" fillId="0" borderId="20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164" fontId="20" fillId="0" borderId="20" xfId="0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justify" wrapText="1"/>
    </xf>
    <xf numFmtId="0" fontId="30" fillId="0" borderId="20" xfId="0" applyFont="1" applyFill="1" applyBorder="1" applyAlignment="1">
      <alignment horizontal="justify" wrapText="1"/>
    </xf>
    <xf numFmtId="0" fontId="20" fillId="0" borderId="20" xfId="0" applyFont="1" applyFill="1" applyBorder="1" applyAlignment="1">
      <alignment horizontal="justify" vertical="center" wrapText="1"/>
    </xf>
    <xf numFmtId="0" fontId="30" fillId="0" borderId="20" xfId="0" applyFont="1" applyBorder="1" applyAlignment="1">
      <alignment horizontal="justify" wrapText="1"/>
    </xf>
    <xf numFmtId="0" fontId="28" fillId="0" borderId="20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justify" vertical="top" wrapText="1"/>
    </xf>
    <xf numFmtId="164" fontId="30" fillId="0" borderId="20" xfId="0" applyNumberFormat="1" applyFont="1" applyBorder="1" applyAlignment="1">
      <alignment horizontal="center" vertical="center"/>
    </xf>
    <xf numFmtId="0" fontId="30" fillId="0" borderId="20" xfId="0" applyFont="1" applyBorder="1" applyAlignment="1">
      <alignment horizontal="justify" vertical="center" wrapText="1"/>
    </xf>
    <xf numFmtId="0" fontId="20" fillId="0" borderId="20" xfId="0" applyFont="1" applyBorder="1" applyAlignment="1">
      <alignment horizontal="justify" vertical="top" wrapText="1"/>
    </xf>
    <xf numFmtId="164" fontId="32" fillId="0" borderId="9" xfId="0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justify" vertical="center" wrapText="1"/>
    </xf>
    <xf numFmtId="0" fontId="27" fillId="0" borderId="0" xfId="0" applyFont="1" applyFill="1" applyAlignment="1">
      <alignment/>
    </xf>
    <xf numFmtId="0" fontId="31" fillId="43" borderId="20" xfId="0" applyFont="1" applyFill="1" applyBorder="1" applyAlignment="1">
      <alignment horizontal="center" vertical="center"/>
    </xf>
    <xf numFmtId="0" fontId="32" fillId="43" borderId="9" xfId="0" applyFont="1" applyFill="1" applyBorder="1" applyAlignment="1">
      <alignment horizontal="justify" vertical="center"/>
    </xf>
    <xf numFmtId="164" fontId="32" fillId="43" borderId="9" xfId="0" applyNumberFormat="1" applyFont="1" applyFill="1" applyBorder="1" applyAlignment="1">
      <alignment horizontal="center" vertical="center"/>
    </xf>
    <xf numFmtId="164" fontId="29" fillId="43" borderId="9" xfId="0" applyNumberFormat="1" applyFont="1" applyFill="1" applyBorder="1" applyAlignment="1">
      <alignment horizontal="center" vertical="center"/>
    </xf>
    <xf numFmtId="0" fontId="33" fillId="0" borderId="20" xfId="0" applyFont="1" applyBorder="1" applyAlignment="1">
      <alignment horizontal="center"/>
    </xf>
    <xf numFmtId="0" fontId="34" fillId="0" borderId="20" xfId="0" applyFont="1" applyBorder="1" applyAlignment="1">
      <alignment horizontal="justify" wrapText="1"/>
    </xf>
    <xf numFmtId="164" fontId="34" fillId="0" borderId="20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justify" wrapText="1"/>
    </xf>
    <xf numFmtId="164" fontId="20" fillId="0" borderId="0" xfId="0" applyNumberFormat="1" applyFont="1" applyAlignment="1">
      <alignment vertical="center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 horizontal="right"/>
    </xf>
    <xf numFmtId="0" fontId="20" fillId="26" borderId="9" xfId="0" applyFont="1" applyFill="1" applyBorder="1" applyAlignment="1">
      <alignment horizontal="center" vertical="center"/>
    </xf>
    <xf numFmtId="166" fontId="20" fillId="0" borderId="9" xfId="0" applyNumberFormat="1" applyFont="1" applyBorder="1" applyAlignment="1">
      <alignment horizontal="justify" vertical="center" wrapText="1"/>
    </xf>
    <xf numFmtId="0" fontId="20" fillId="0" borderId="9" xfId="0" applyFont="1" applyBorder="1" applyAlignment="1">
      <alignment horizontal="justify" vertical="center" wrapText="1"/>
    </xf>
    <xf numFmtId="0" fontId="20" fillId="0" borderId="9" xfId="0" applyFont="1" applyBorder="1" applyAlignment="1">
      <alignment horizontal="center"/>
    </xf>
    <xf numFmtId="0" fontId="22" fillId="0" borderId="9" xfId="0" applyFont="1" applyBorder="1" applyAlignment="1">
      <alignment horizontal="justify" wrapText="1"/>
    </xf>
    <xf numFmtId="0" fontId="16" fillId="0" borderId="0" xfId="90" applyFont="1">
      <alignment/>
      <protection/>
    </xf>
    <xf numFmtId="166" fontId="16" fillId="0" borderId="0" xfId="0" applyNumberFormat="1" applyFont="1" applyAlignment="1">
      <alignment/>
    </xf>
    <xf numFmtId="0" fontId="16" fillId="0" borderId="0" xfId="90" applyFont="1" applyAlignment="1">
      <alignment vertical="center"/>
      <protection/>
    </xf>
    <xf numFmtId="165" fontId="22" fillId="0" borderId="0" xfId="90" applyNumberFormat="1" applyFont="1" applyBorder="1" applyAlignment="1">
      <alignment horizontal="right"/>
      <protection/>
    </xf>
    <xf numFmtId="0" fontId="16" fillId="0" borderId="0" xfId="90" applyFont="1" applyAlignment="1">
      <alignment horizontal="right" vertical="center"/>
      <protection/>
    </xf>
    <xf numFmtId="0" fontId="16" fillId="0" borderId="22" xfId="90" applyFont="1" applyBorder="1">
      <alignment/>
      <protection/>
    </xf>
    <xf numFmtId="0" fontId="16" fillId="0" borderId="22" xfId="90" applyFont="1" applyBorder="1" applyAlignment="1">
      <alignment vertical="center"/>
      <protection/>
    </xf>
    <xf numFmtId="166" fontId="20" fillId="0" borderId="9" xfId="0" applyNumberFormat="1" applyFont="1" applyBorder="1" applyAlignment="1">
      <alignment horizontal="center" vertical="center" wrapText="1"/>
    </xf>
    <xf numFmtId="0" fontId="20" fillId="0" borderId="9" xfId="90" applyFont="1" applyBorder="1" applyAlignment="1">
      <alignment horizontal="center" vertical="center" wrapText="1"/>
      <protection/>
    </xf>
    <xf numFmtId="166" fontId="22" fillId="0" borderId="9" xfId="0" applyNumberFormat="1" applyFont="1" applyBorder="1" applyAlignment="1">
      <alignment vertical="center" wrapText="1"/>
    </xf>
    <xf numFmtId="0" fontId="22" fillId="0" borderId="9" xfId="90" applyFont="1" applyBorder="1" applyAlignment="1">
      <alignment horizontal="center" vertical="center"/>
      <protection/>
    </xf>
    <xf numFmtId="164" fontId="22" fillId="0" borderId="9" xfId="90" applyNumberFormat="1" applyFont="1" applyBorder="1" applyAlignment="1">
      <alignment horizontal="center" vertical="center"/>
      <protection/>
    </xf>
    <xf numFmtId="166" fontId="22" fillId="0" borderId="9" xfId="0" applyNumberFormat="1" applyFont="1" applyBorder="1" applyAlignment="1">
      <alignment horizontal="left" vertical="center" wrapText="1"/>
    </xf>
    <xf numFmtId="49" fontId="22" fillId="0" borderId="9" xfId="90" applyNumberFormat="1" applyFont="1" applyBorder="1" applyAlignment="1">
      <alignment horizontal="center" vertical="center" wrapText="1"/>
      <protection/>
    </xf>
    <xf numFmtId="49" fontId="20" fillId="0" borderId="9" xfId="90" applyNumberFormat="1" applyFont="1" applyBorder="1" applyAlignment="1">
      <alignment horizontal="center" vertical="center" wrapText="1"/>
      <protection/>
    </xf>
    <xf numFmtId="164" fontId="20" fillId="0" borderId="9" xfId="90" applyNumberFormat="1" applyFont="1" applyBorder="1" applyAlignment="1">
      <alignment horizontal="center" vertical="center"/>
      <protection/>
    </xf>
    <xf numFmtId="0" fontId="20" fillId="0" borderId="9" xfId="60" applyFont="1" applyAlignment="1">
      <alignment horizontal="justify" vertical="top" wrapText="1"/>
      <protection/>
    </xf>
    <xf numFmtId="166" fontId="22" fillId="0" borderId="9" xfId="0" applyNumberFormat="1" applyFont="1" applyBorder="1" applyAlignment="1">
      <alignment horizontal="justify" vertical="center" wrapText="1"/>
    </xf>
    <xf numFmtId="0" fontId="20" fillId="0" borderId="20" xfId="90" applyFont="1" applyBorder="1" applyAlignment="1">
      <alignment vertical="center"/>
      <protection/>
    </xf>
    <xf numFmtId="0" fontId="20" fillId="0" borderId="9" xfId="0" applyFont="1" applyBorder="1" applyAlignment="1">
      <alignment horizontal="justify"/>
    </xf>
    <xf numFmtId="0" fontId="20" fillId="0" borderId="23" xfId="63" applyFont="1" applyBorder="1" applyAlignment="1">
      <alignment horizontal="justify" vertical="top" wrapText="1"/>
      <protection/>
    </xf>
    <xf numFmtId="49" fontId="20" fillId="0" borderId="19" xfId="58" applyFont="1" applyBorder="1" applyAlignment="1">
      <alignment horizontal="center" vertical="center"/>
      <protection/>
    </xf>
    <xf numFmtId="164" fontId="20" fillId="0" borderId="19" xfId="90" applyNumberFormat="1" applyFont="1" applyBorder="1" applyAlignment="1">
      <alignment horizontal="center" vertical="center"/>
      <protection/>
    </xf>
    <xf numFmtId="49" fontId="20" fillId="0" borderId="24" xfId="58" applyFont="1" applyBorder="1" applyAlignment="1">
      <alignment horizontal="center" vertical="center"/>
      <protection/>
    </xf>
    <xf numFmtId="0" fontId="22" fillId="0" borderId="9" xfId="90" applyFont="1" applyBorder="1" applyAlignment="1">
      <alignment horizontal="justify"/>
      <protection/>
    </xf>
    <xf numFmtId="0" fontId="20" fillId="0" borderId="9" xfId="90" applyFont="1" applyBorder="1" applyAlignment="1">
      <alignment horizontal="justify"/>
      <protection/>
    </xf>
    <xf numFmtId="166" fontId="22" fillId="0" borderId="19" xfId="0" applyNumberFormat="1" applyFont="1" applyBorder="1" applyAlignment="1">
      <alignment horizontal="justify" vertical="center" wrapText="1"/>
    </xf>
    <xf numFmtId="164" fontId="16" fillId="0" borderId="0" xfId="90" applyNumberFormat="1" applyFont="1">
      <alignment/>
      <protection/>
    </xf>
    <xf numFmtId="0" fontId="20" fillId="0" borderId="25" xfId="0" applyFont="1" applyBorder="1" applyAlignment="1">
      <alignment horizontal="justify"/>
    </xf>
    <xf numFmtId="0" fontId="20" fillId="0" borderId="9" xfId="90" applyFont="1" applyBorder="1" applyAlignment="1">
      <alignment horizontal="center" vertical="center"/>
      <protection/>
    </xf>
    <xf numFmtId="0" fontId="35" fillId="0" borderId="9" xfId="0" applyFont="1" applyFill="1" applyBorder="1" applyAlignment="1">
      <alignment horizontal="left" wrapText="1"/>
    </xf>
    <xf numFmtId="166" fontId="27" fillId="0" borderId="9" xfId="0" applyNumberFormat="1" applyFont="1" applyBorder="1" applyAlignment="1">
      <alignment horizontal="justify" vertical="center" wrapText="1"/>
    </xf>
    <xf numFmtId="0" fontId="27" fillId="0" borderId="9" xfId="90" applyFont="1" applyBorder="1" applyAlignment="1">
      <alignment horizontal="center" vertical="center"/>
      <protection/>
    </xf>
    <xf numFmtId="0" fontId="27" fillId="0" borderId="20" xfId="90" applyNumberFormat="1" applyFont="1" applyBorder="1" applyAlignment="1">
      <alignment horizontal="center" vertical="center"/>
      <protection/>
    </xf>
    <xf numFmtId="164" fontId="27" fillId="0" borderId="20" xfId="90" applyNumberFormat="1" applyFont="1" applyBorder="1" applyAlignment="1">
      <alignment horizontal="center" vertical="center"/>
      <protection/>
    </xf>
    <xf numFmtId="0" fontId="16" fillId="0" borderId="9" xfId="90" applyFont="1" applyBorder="1" applyAlignment="1">
      <alignment horizontal="justify" vertical="center"/>
      <protection/>
    </xf>
    <xf numFmtId="0" fontId="16" fillId="0" borderId="9" xfId="90" applyFont="1" applyBorder="1" applyAlignment="1">
      <alignment horizontal="center" vertical="center"/>
      <protection/>
    </xf>
    <xf numFmtId="0" fontId="16" fillId="0" borderId="20" xfId="90" applyNumberFormat="1" applyFont="1" applyBorder="1" applyAlignment="1">
      <alignment horizontal="center" vertical="center"/>
      <protection/>
    </xf>
    <xf numFmtId="164" fontId="16" fillId="0" borderId="20" xfId="90" applyNumberFormat="1" applyFont="1" applyBorder="1" applyAlignment="1">
      <alignment horizontal="center" vertical="center"/>
      <protection/>
    </xf>
    <xf numFmtId="0" fontId="16" fillId="0" borderId="0" xfId="90" applyFont="1" applyAlignment="1">
      <alignment/>
      <protection/>
    </xf>
    <xf numFmtId="166" fontId="20" fillId="0" borderId="0" xfId="0" applyNumberFormat="1" applyFont="1" applyAlignment="1">
      <alignment/>
    </xf>
    <xf numFmtId="0" fontId="16" fillId="0" borderId="0" xfId="0" applyFont="1" applyAlignment="1">
      <alignment/>
    </xf>
    <xf numFmtId="0" fontId="22" fillId="0" borderId="0" xfId="90" applyFont="1" applyAlignment="1">
      <alignment vertical="center"/>
      <protection/>
    </xf>
    <xf numFmtId="165" fontId="22" fillId="0" borderId="0" xfId="90" applyNumberFormat="1" applyFont="1" applyBorder="1" applyAlignment="1">
      <alignment horizontal="right" vertical="center"/>
      <protection/>
    </xf>
    <xf numFmtId="0" fontId="20" fillId="0" borderId="0" xfId="0" applyFont="1" applyAlignment="1">
      <alignment/>
    </xf>
    <xf numFmtId="0" fontId="20" fillId="0" borderId="0" xfId="90" applyFont="1" applyAlignment="1">
      <alignment horizontal="right" vertical="center"/>
      <protection/>
    </xf>
    <xf numFmtId="0" fontId="20" fillId="0" borderId="0" xfId="90" applyFont="1" applyAlignment="1">
      <alignment vertical="center"/>
      <protection/>
    </xf>
    <xf numFmtId="0" fontId="20" fillId="0" borderId="0" xfId="90" applyFont="1" applyAlignment="1">
      <alignment/>
      <protection/>
    </xf>
    <xf numFmtId="166" fontId="20" fillId="0" borderId="9" xfId="0" applyNumberFormat="1" applyFont="1" applyBorder="1" applyAlignment="1">
      <alignment horizontal="center" vertical="center" wrapText="1"/>
    </xf>
    <xf numFmtId="0" fontId="20" fillId="0" borderId="9" xfId="90" applyFont="1" applyBorder="1" applyAlignment="1">
      <alignment horizontal="center" vertical="center" textRotation="90" wrapText="1"/>
      <protection/>
    </xf>
    <xf numFmtId="166" fontId="22" fillId="0" borderId="9" xfId="0" applyNumberFormat="1" applyFont="1" applyBorder="1" applyAlignment="1">
      <alignment vertical="center" wrapText="1"/>
    </xf>
    <xf numFmtId="166" fontId="22" fillId="0" borderId="9" xfId="0" applyNumberFormat="1" applyFont="1" applyBorder="1" applyAlignment="1">
      <alignment horizontal="left" vertical="center" wrapText="1"/>
    </xf>
    <xf numFmtId="166" fontId="34" fillId="0" borderId="9" xfId="0" applyNumberFormat="1" applyFont="1" applyBorder="1" applyAlignment="1">
      <alignment horizontal="justify" vertical="center" wrapText="1"/>
    </xf>
    <xf numFmtId="49" fontId="34" fillId="0" borderId="9" xfId="90" applyNumberFormat="1" applyFont="1" applyBorder="1" applyAlignment="1">
      <alignment horizontal="center" vertical="center" wrapText="1"/>
      <protection/>
    </xf>
    <xf numFmtId="166" fontId="20" fillId="0" borderId="9" xfId="0" applyNumberFormat="1" applyFont="1" applyBorder="1" applyAlignment="1">
      <alignment horizontal="justify" vertical="center" wrapText="1"/>
    </xf>
    <xf numFmtId="49" fontId="21" fillId="0" borderId="9" xfId="90" applyNumberFormat="1" applyFont="1" applyBorder="1" applyAlignment="1">
      <alignment horizontal="center" vertical="center" wrapText="1"/>
      <protection/>
    </xf>
    <xf numFmtId="0" fontId="20" fillId="0" borderId="9" xfId="88" applyFont="1" applyBorder="1" applyAlignment="1">
      <alignment horizontal="center" vertical="center" wrapText="1"/>
      <protection/>
    </xf>
    <xf numFmtId="0" fontId="20" fillId="0" borderId="20" xfId="0" applyFont="1" applyBorder="1" applyAlignment="1">
      <alignment horizontal="justify"/>
    </xf>
    <xf numFmtId="0" fontId="20" fillId="0" borderId="9" xfId="88" applyFont="1" applyBorder="1" applyAlignment="1">
      <alignment horizontal="center" vertical="center"/>
      <protection/>
    </xf>
    <xf numFmtId="166" fontId="20" fillId="0" borderId="20" xfId="0" applyNumberFormat="1" applyFont="1" applyBorder="1" applyAlignment="1">
      <alignment horizontal="left" vertical="center" wrapText="1"/>
    </xf>
    <xf numFmtId="166" fontId="20" fillId="0" borderId="9" xfId="0" applyNumberFormat="1" applyFont="1" applyBorder="1" applyAlignment="1">
      <alignment horizontal="left" vertical="center" wrapText="1"/>
    </xf>
    <xf numFmtId="0" fontId="20" fillId="0" borderId="9" xfId="86" applyFont="1" applyBorder="1" applyAlignment="1">
      <alignment horizontal="center" vertical="center"/>
      <protection/>
    </xf>
    <xf numFmtId="0" fontId="20" fillId="0" borderId="9" xfId="0" applyFont="1" applyBorder="1" applyAlignment="1">
      <alignment horizontal="justify" wrapText="1"/>
    </xf>
    <xf numFmtId="166" fontId="20" fillId="0" borderId="9" xfId="0" applyNumberFormat="1" applyFont="1" applyBorder="1" applyAlignment="1">
      <alignment vertical="center" wrapText="1"/>
    </xf>
    <xf numFmtId="0" fontId="20" fillId="0" borderId="9" xfId="90" applyFont="1" applyBorder="1" applyAlignment="1">
      <alignment wrapText="1"/>
      <protection/>
    </xf>
    <xf numFmtId="0" fontId="20" fillId="0" borderId="9" xfId="0" applyFont="1" applyBorder="1" applyAlignment="1">
      <alignment horizontal="left" vertical="center" wrapText="1"/>
    </xf>
    <xf numFmtId="0" fontId="20" fillId="0" borderId="9" xfId="90" applyFont="1" applyBorder="1" applyAlignment="1">
      <alignment vertical="center"/>
      <protection/>
    </xf>
    <xf numFmtId="0" fontId="34" fillId="0" borderId="9" xfId="60" applyFont="1" applyAlignment="1">
      <alignment horizontal="left" vertical="top" wrapText="1"/>
      <protection/>
    </xf>
    <xf numFmtId="0" fontId="20" fillId="0" borderId="9" xfId="86" applyFont="1" applyBorder="1" applyAlignment="1">
      <alignment horizontal="center" vertical="center" wrapText="1"/>
      <protection/>
    </xf>
    <xf numFmtId="0" fontId="20" fillId="0" borderId="9" xfId="90" applyFont="1" applyBorder="1">
      <alignment/>
      <protection/>
    </xf>
    <xf numFmtId="166" fontId="34" fillId="0" borderId="9" xfId="0" applyNumberFormat="1" applyFont="1" applyFill="1" applyBorder="1" applyAlignment="1">
      <alignment horizontal="justify" vertical="center" wrapText="1"/>
    </xf>
    <xf numFmtId="49" fontId="34" fillId="0" borderId="9" xfId="90" applyNumberFormat="1" applyFont="1" applyFill="1" applyBorder="1" applyAlignment="1">
      <alignment horizontal="center" vertical="center" wrapText="1"/>
      <protection/>
    </xf>
    <xf numFmtId="49" fontId="20" fillId="0" borderId="9" xfId="90" applyNumberFormat="1" applyFont="1" applyFill="1" applyBorder="1" applyAlignment="1">
      <alignment horizontal="center" vertical="center"/>
      <protection/>
    </xf>
    <xf numFmtId="164" fontId="20" fillId="0" borderId="9" xfId="90" applyNumberFormat="1" applyFont="1" applyFill="1" applyBorder="1" applyAlignment="1">
      <alignment horizontal="center" vertical="center"/>
      <protection/>
    </xf>
    <xf numFmtId="166" fontId="20" fillId="0" borderId="9" xfId="0" applyNumberFormat="1" applyFont="1" applyFill="1" applyBorder="1" applyAlignment="1">
      <alignment horizontal="left" vertical="center" wrapText="1"/>
    </xf>
    <xf numFmtId="49" fontId="20" fillId="0" borderId="9" xfId="90" applyNumberFormat="1" applyFont="1" applyFill="1" applyBorder="1" applyAlignment="1">
      <alignment horizontal="center" vertical="center" wrapText="1"/>
      <protection/>
    </xf>
    <xf numFmtId="0" fontId="20" fillId="0" borderId="9" xfId="86" applyFont="1" applyFill="1" applyBorder="1" applyAlignment="1">
      <alignment horizontal="center" vertical="center" wrapText="1"/>
      <protection/>
    </xf>
    <xf numFmtId="0" fontId="20" fillId="0" borderId="9" xfId="0" applyFont="1" applyFill="1" applyBorder="1" applyAlignment="1">
      <alignment horizontal="left" vertical="center" wrapText="1"/>
    </xf>
    <xf numFmtId="0" fontId="20" fillId="0" borderId="9" xfId="88" applyFont="1" applyFill="1" applyBorder="1" applyAlignment="1">
      <alignment horizontal="center" vertical="center"/>
      <protection/>
    </xf>
    <xf numFmtId="166" fontId="20" fillId="0" borderId="9" xfId="0" applyNumberFormat="1" applyFont="1" applyFill="1" applyBorder="1" applyAlignment="1">
      <alignment horizontal="justify" vertical="center" wrapText="1"/>
    </xf>
    <xf numFmtId="166" fontId="20" fillId="0" borderId="9" xfId="0" applyNumberFormat="1" applyFont="1" applyFill="1" applyBorder="1" applyAlignment="1">
      <alignment vertical="center" wrapText="1"/>
    </xf>
    <xf numFmtId="0" fontId="20" fillId="0" borderId="9" xfId="90" applyFont="1" applyFill="1" applyBorder="1">
      <alignment/>
      <protection/>
    </xf>
    <xf numFmtId="166" fontId="34" fillId="0" borderId="9" xfId="0" applyNumberFormat="1" applyFont="1" applyBorder="1" applyAlignment="1">
      <alignment vertical="center" wrapText="1"/>
    </xf>
    <xf numFmtId="166" fontId="20" fillId="26" borderId="9" xfId="0" applyNumberFormat="1" applyFont="1" applyFill="1" applyBorder="1" applyAlignment="1">
      <alignment vertical="center" wrapText="1"/>
    </xf>
    <xf numFmtId="49" fontId="20" fillId="26" borderId="9" xfId="90" applyNumberFormat="1" applyFont="1" applyFill="1" applyBorder="1" applyAlignment="1">
      <alignment horizontal="center" vertical="center" wrapText="1"/>
      <protection/>
    </xf>
    <xf numFmtId="0" fontId="20" fillId="26" borderId="9" xfId="88" applyFont="1" applyFill="1" applyBorder="1" applyAlignment="1">
      <alignment horizontal="center" vertical="center"/>
      <protection/>
    </xf>
    <xf numFmtId="166" fontId="20" fillId="26" borderId="9" xfId="0" applyNumberFormat="1" applyFont="1" applyFill="1" applyBorder="1" applyAlignment="1">
      <alignment horizontal="left" vertical="center" wrapText="1"/>
    </xf>
    <xf numFmtId="0" fontId="22" fillId="0" borderId="9" xfId="0" applyFont="1" applyBorder="1" applyAlignment="1">
      <alignment horizontal="justify" wrapText="1"/>
    </xf>
    <xf numFmtId="49" fontId="20" fillId="0" borderId="9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justify" wrapText="1"/>
    </xf>
    <xf numFmtId="49" fontId="22" fillId="0" borderId="9" xfId="90" applyNumberFormat="1" applyFont="1" applyFill="1" applyBorder="1" applyAlignment="1">
      <alignment horizontal="center" vertical="center" wrapText="1"/>
      <protection/>
    </xf>
    <xf numFmtId="0" fontId="23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justify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justify"/>
    </xf>
    <xf numFmtId="0" fontId="20" fillId="0" borderId="26" xfId="0" applyFont="1" applyBorder="1" applyAlignment="1">
      <alignment horizontal="justify"/>
    </xf>
    <xf numFmtId="0" fontId="20" fillId="0" borderId="25" xfId="0" applyFont="1" applyBorder="1" applyAlignment="1">
      <alignment horizontal="justify"/>
    </xf>
    <xf numFmtId="0" fontId="21" fillId="0" borderId="20" xfId="0" applyFont="1" applyBorder="1" applyAlignment="1">
      <alignment horizontal="justify" wrapText="1"/>
    </xf>
    <xf numFmtId="0" fontId="20" fillId="26" borderId="9" xfId="86" applyFont="1" applyFill="1" applyBorder="1" applyAlignment="1">
      <alignment horizontal="center" vertical="center" wrapText="1"/>
      <protection/>
    </xf>
    <xf numFmtId="166" fontId="20" fillId="26" borderId="20" xfId="0" applyNumberFormat="1" applyFont="1" applyFill="1" applyBorder="1" applyAlignment="1">
      <alignment vertical="center" wrapText="1"/>
    </xf>
    <xf numFmtId="166" fontId="20" fillId="26" borderId="20" xfId="0" applyNumberFormat="1" applyFont="1" applyFill="1" applyBorder="1" applyAlignment="1">
      <alignment horizontal="left" vertical="center" wrapText="1"/>
    </xf>
    <xf numFmtId="164" fontId="22" fillId="0" borderId="9" xfId="90" applyNumberFormat="1" applyFont="1" applyFill="1" applyBorder="1" applyAlignment="1">
      <alignment horizontal="center" vertical="center"/>
      <protection/>
    </xf>
    <xf numFmtId="0" fontId="22" fillId="0" borderId="9" xfId="86" applyFont="1" applyBorder="1" applyAlignment="1">
      <alignment horizontal="center" vertical="center"/>
      <protection/>
    </xf>
    <xf numFmtId="166" fontId="34" fillId="0" borderId="9" xfId="0" applyNumberFormat="1" applyFont="1" applyBorder="1" applyAlignment="1">
      <alignment horizontal="left" vertical="center" wrapText="1"/>
    </xf>
    <xf numFmtId="1" fontId="20" fillId="0" borderId="9" xfId="90" applyNumberFormat="1" applyFont="1" applyBorder="1" applyAlignment="1">
      <alignment horizontal="center" vertical="center"/>
      <protection/>
    </xf>
    <xf numFmtId="0" fontId="36" fillId="0" borderId="0" xfId="0" applyFont="1" applyAlignment="1">
      <alignment wrapText="1"/>
    </xf>
    <xf numFmtId="0" fontId="34" fillId="0" borderId="9" xfId="88" applyFont="1" applyFill="1" applyBorder="1" applyAlignment="1">
      <alignment horizontal="center" vertical="center"/>
      <protection/>
    </xf>
    <xf numFmtId="0" fontId="34" fillId="0" borderId="9" xfId="90" applyFont="1" applyFill="1" applyBorder="1" applyAlignment="1">
      <alignment horizontal="center" vertical="center"/>
      <protection/>
    </xf>
    <xf numFmtId="164" fontId="34" fillId="0" borderId="9" xfId="90" applyNumberFormat="1" applyFont="1" applyFill="1" applyBorder="1" applyAlignment="1">
      <alignment horizontal="center" vertical="center"/>
      <protection/>
    </xf>
    <xf numFmtId="0" fontId="20" fillId="0" borderId="9" xfId="90" applyFont="1" applyFill="1" applyBorder="1" applyAlignment="1">
      <alignment horizontal="center" vertical="center"/>
      <protection/>
    </xf>
    <xf numFmtId="0" fontId="34" fillId="0" borderId="9" xfId="0" applyFont="1" applyBorder="1" applyAlignment="1">
      <alignment horizontal="justify" wrapText="1"/>
    </xf>
    <xf numFmtId="164" fontId="37" fillId="0" borderId="9" xfId="90" applyNumberFormat="1" applyFont="1" applyBorder="1" applyAlignment="1">
      <alignment horizontal="center" vertical="center"/>
      <protection/>
    </xf>
    <xf numFmtId="49" fontId="21" fillId="0" borderId="9" xfId="58" applyFont="1" applyAlignment="1">
      <alignment horizontal="center" vertical="center" wrapText="1"/>
      <protection/>
    </xf>
    <xf numFmtId="0" fontId="20" fillId="0" borderId="9" xfId="63" applyFont="1" applyAlignment="1">
      <alignment vertical="top" wrapText="1"/>
      <protection/>
    </xf>
    <xf numFmtId="164" fontId="16" fillId="0" borderId="0" xfId="90" applyNumberFormat="1" applyFont="1" applyAlignment="1">
      <alignment/>
      <protection/>
    </xf>
    <xf numFmtId="0" fontId="20" fillId="0" borderId="9" xfId="0" applyFont="1" applyBorder="1" applyAlignment="1">
      <alignment horizontal="justify"/>
    </xf>
    <xf numFmtId="49" fontId="20" fillId="0" borderId="9" xfId="58" applyFont="1" applyAlignment="1">
      <alignment horizontal="center" vertical="center"/>
      <protection/>
    </xf>
    <xf numFmtId="0" fontId="20" fillId="0" borderId="9" xfId="0" applyFont="1" applyBorder="1" applyAlignment="1">
      <alignment wrapText="1"/>
    </xf>
    <xf numFmtId="49" fontId="20" fillId="0" borderId="9" xfId="62" applyFont="1">
      <alignment horizontal="center" vertical="center"/>
      <protection/>
    </xf>
    <xf numFmtId="4" fontId="20" fillId="0" borderId="9" xfId="57" applyNumberFormat="1" applyFont="1" applyAlignment="1">
      <alignment horizontal="justify" vertical="center" wrapText="1"/>
      <protection/>
    </xf>
    <xf numFmtId="49" fontId="17" fillId="0" borderId="9" xfId="64" applyFont="1">
      <alignment horizontal="center" vertical="center"/>
      <protection/>
    </xf>
    <xf numFmtId="4" fontId="20" fillId="0" borderId="9" xfId="56" applyNumberFormat="1" applyFont="1" applyAlignment="1">
      <alignment horizontal="justify" vertical="center" wrapText="1"/>
      <protection/>
    </xf>
    <xf numFmtId="49" fontId="0" fillId="0" borderId="9" xfId="61" applyFont="1" applyAlignment="1">
      <alignment horizontal="center" vertical="center"/>
      <protection/>
    </xf>
    <xf numFmtId="0" fontId="34" fillId="0" borderId="9" xfId="0" applyFont="1" applyBorder="1" applyAlignment="1">
      <alignment wrapText="1"/>
    </xf>
    <xf numFmtId="0" fontId="20" fillId="0" borderId="9" xfId="0" applyFont="1" applyBorder="1" applyAlignment="1">
      <alignment/>
    </xf>
    <xf numFmtId="166" fontId="22" fillId="0" borderId="9" xfId="0" applyNumberFormat="1" applyFont="1" applyBorder="1" applyAlignment="1">
      <alignment horizontal="justify" vertical="center" wrapText="1"/>
    </xf>
    <xf numFmtId="0" fontId="20" fillId="0" borderId="9" xfId="0" applyFont="1" applyBorder="1" applyAlignment="1">
      <alignment vertical="center" wrapText="1"/>
    </xf>
    <xf numFmtId="0" fontId="20" fillId="0" borderId="9" xfId="0" applyFont="1" applyFill="1" applyBorder="1" applyAlignment="1">
      <alignment vertical="center"/>
    </xf>
    <xf numFmtId="0" fontId="20" fillId="0" borderId="20" xfId="88" applyFont="1" applyBorder="1" applyAlignment="1">
      <alignment horizontal="center" vertical="center" wrapText="1"/>
      <protection/>
    </xf>
    <xf numFmtId="49" fontId="20" fillId="0" borderId="20" xfId="90" applyNumberFormat="1" applyFont="1" applyBorder="1" applyAlignment="1">
      <alignment horizontal="center" vertical="center"/>
      <protection/>
    </xf>
    <xf numFmtId="0" fontId="20" fillId="0" borderId="20" xfId="0" applyFont="1" applyBorder="1" applyAlignment="1">
      <alignment horizontal="left" wrapText="1"/>
    </xf>
    <xf numFmtId="49" fontId="20" fillId="0" borderId="20" xfId="90" applyNumberFormat="1" applyFont="1" applyBorder="1" applyAlignment="1">
      <alignment horizontal="center" vertical="center" wrapText="1"/>
      <protection/>
    </xf>
    <xf numFmtId="166" fontId="20" fillId="0" borderId="20" xfId="0" applyNumberFormat="1" applyFont="1" applyBorder="1" applyAlignment="1">
      <alignment horizontal="left" vertical="center" wrapText="1"/>
    </xf>
    <xf numFmtId="166" fontId="20" fillId="0" borderId="9" xfId="0" applyNumberFormat="1" applyFont="1" applyBorder="1" applyAlignment="1">
      <alignment horizontal="left" vertical="center" wrapText="1"/>
    </xf>
    <xf numFmtId="49" fontId="20" fillId="0" borderId="20" xfId="0" applyNumberFormat="1" applyFont="1" applyBorder="1" applyAlignment="1">
      <alignment horizontal="center"/>
    </xf>
    <xf numFmtId="0" fontId="20" fillId="0" borderId="9" xfId="0" applyFont="1" applyFill="1" applyBorder="1" applyAlignment="1">
      <alignment vertical="center" wrapText="1"/>
    </xf>
    <xf numFmtId="0" fontId="20" fillId="0" borderId="20" xfId="88" applyFont="1" applyFill="1" applyBorder="1" applyAlignment="1">
      <alignment horizontal="center" vertical="center" wrapText="1"/>
      <protection/>
    </xf>
    <xf numFmtId="49" fontId="20" fillId="0" borderId="20" xfId="0" applyNumberFormat="1" applyFont="1" applyFill="1" applyBorder="1" applyAlignment="1">
      <alignment horizontal="center"/>
    </xf>
    <xf numFmtId="166" fontId="20" fillId="0" borderId="20" xfId="0" applyNumberFormat="1" applyFont="1" applyFill="1" applyBorder="1" applyAlignment="1">
      <alignment horizontal="left" vertical="center" wrapText="1"/>
    </xf>
    <xf numFmtId="0" fontId="34" fillId="0" borderId="9" xfId="60" applyFont="1" applyAlignment="1" applyProtection="1">
      <alignment vertical="center" wrapText="1"/>
      <protection locked="0"/>
    </xf>
    <xf numFmtId="0" fontId="38" fillId="0" borderId="9" xfId="0" applyFont="1" applyBorder="1" applyAlignment="1">
      <alignment horizontal="center" vertical="center"/>
    </xf>
    <xf numFmtId="49" fontId="37" fillId="0" borderId="9" xfId="90" applyNumberFormat="1" applyFont="1" applyBorder="1" applyAlignment="1">
      <alignment horizontal="center" vertical="center"/>
      <protection/>
    </xf>
    <xf numFmtId="164" fontId="34" fillId="0" borderId="9" xfId="90" applyNumberFormat="1" applyFont="1" applyBorder="1" applyAlignment="1">
      <alignment horizontal="center" vertical="center"/>
      <protection/>
    </xf>
    <xf numFmtId="0" fontId="20" fillId="0" borderId="9" xfId="60" applyFont="1" applyFill="1" applyAlignment="1" applyProtection="1">
      <alignment horizontal="left" vertical="center" wrapText="1"/>
      <protection locked="0"/>
    </xf>
    <xf numFmtId="0" fontId="20" fillId="0" borderId="9" xfId="0" applyFont="1" applyFill="1" applyBorder="1" applyAlignment="1">
      <alignment horizontal="center" vertical="center"/>
    </xf>
    <xf numFmtId="0" fontId="39" fillId="0" borderId="9" xfId="60" applyFont="1" applyAlignment="1" applyProtection="1">
      <alignment horizontal="justify" vertical="center" wrapText="1"/>
      <protection locked="0"/>
    </xf>
    <xf numFmtId="49" fontId="20" fillId="0" borderId="9" xfId="0" applyNumberFormat="1" applyFont="1" applyBorder="1" applyAlignment="1">
      <alignment horizontal="left" vertical="center" wrapText="1"/>
    </xf>
    <xf numFmtId="2" fontId="20" fillId="0" borderId="9" xfId="0" applyNumberFormat="1" applyFont="1" applyBorder="1" applyAlignment="1">
      <alignment horizontal="center" vertical="center"/>
    </xf>
    <xf numFmtId="2" fontId="16" fillId="0" borderId="0" xfId="90" applyNumberFormat="1" applyFont="1" applyAlignment="1">
      <alignment/>
      <protection/>
    </xf>
    <xf numFmtId="0" fontId="20" fillId="0" borderId="9" xfId="75" applyNumberFormat="1" applyFont="1" applyFill="1" applyBorder="1" applyAlignment="1" applyProtection="1">
      <alignment vertical="top" wrapText="1"/>
      <protection/>
    </xf>
    <xf numFmtId="0" fontId="20" fillId="0" borderId="9" xfId="0" applyFont="1" applyBorder="1" applyAlignment="1">
      <alignment horizontal="left" wrapText="1"/>
    </xf>
    <xf numFmtId="0" fontId="22" fillId="0" borderId="9" xfId="90" applyFont="1" applyBorder="1" applyAlignment="1">
      <alignment wrapText="1"/>
      <protection/>
    </xf>
    <xf numFmtId="0" fontId="20" fillId="0" borderId="20" xfId="90" applyFont="1" applyBorder="1" applyAlignment="1">
      <alignment horizontal="center" vertical="center"/>
      <protection/>
    </xf>
    <xf numFmtId="164" fontId="20" fillId="0" borderId="20" xfId="90" applyNumberFormat="1" applyFont="1" applyBorder="1" applyAlignment="1">
      <alignment horizontal="center" vertical="center"/>
      <protection/>
    </xf>
    <xf numFmtId="0" fontId="22" fillId="0" borderId="9" xfId="90" applyFont="1" applyBorder="1">
      <alignment/>
      <protection/>
    </xf>
    <xf numFmtId="0" fontId="34" fillId="0" borderId="9" xfId="90" applyFont="1" applyBorder="1">
      <alignment/>
      <protection/>
    </xf>
    <xf numFmtId="0" fontId="34" fillId="0" borderId="9" xfId="0" applyFont="1" applyBorder="1" applyAlignment="1">
      <alignment horizontal="center" vertical="center"/>
    </xf>
    <xf numFmtId="0" fontId="34" fillId="0" borderId="9" xfId="90" applyFont="1" applyBorder="1" applyAlignment="1">
      <alignment horizontal="center" vertical="center"/>
      <protection/>
    </xf>
    <xf numFmtId="166" fontId="22" fillId="0" borderId="9" xfId="0" applyNumberFormat="1" applyFont="1" applyFill="1" applyBorder="1" applyAlignment="1">
      <alignment horizontal="justify" vertical="center" wrapText="1"/>
    </xf>
    <xf numFmtId="0" fontId="22" fillId="0" borderId="9" xfId="88" applyFont="1" applyFill="1" applyBorder="1" applyAlignment="1">
      <alignment horizontal="center" vertical="center"/>
      <protection/>
    </xf>
    <xf numFmtId="0" fontId="22" fillId="0" borderId="9" xfId="0" applyFont="1" applyBorder="1" applyAlignment="1">
      <alignment vertical="center" wrapText="1"/>
    </xf>
    <xf numFmtId="0" fontId="40" fillId="0" borderId="0" xfId="90" applyFont="1" applyAlignment="1">
      <alignment/>
      <protection/>
    </xf>
    <xf numFmtId="0" fontId="20" fillId="0" borderId="9" xfId="60" applyFont="1" applyAlignment="1">
      <alignment horizontal="justify" vertical="top" wrapText="1"/>
      <protection/>
    </xf>
    <xf numFmtId="49" fontId="20" fillId="0" borderId="9" xfId="61" applyFont="1" applyAlignment="1">
      <alignment horizontal="center" vertical="center" wrapText="1"/>
      <protection/>
    </xf>
    <xf numFmtId="0" fontId="20" fillId="0" borderId="9" xfId="0" applyFont="1" applyFill="1" applyBorder="1" applyAlignment="1">
      <alignment vertical="center" wrapText="1"/>
    </xf>
    <xf numFmtId="49" fontId="20" fillId="0" borderId="9" xfId="61" applyFont="1" applyFill="1" applyAlignment="1">
      <alignment horizontal="center" vertical="center"/>
      <protection/>
    </xf>
    <xf numFmtId="0" fontId="16" fillId="0" borderId="0" xfId="90" applyFont="1" applyFill="1" applyAlignment="1">
      <alignment/>
      <protection/>
    </xf>
    <xf numFmtId="0" fontId="16" fillId="0" borderId="0" xfId="0" applyFont="1" applyFill="1" applyAlignment="1">
      <alignment/>
    </xf>
    <xf numFmtId="166" fontId="20" fillId="0" borderId="9" xfId="0" applyNumberFormat="1" applyFont="1" applyFill="1" applyBorder="1" applyAlignment="1">
      <alignment horizontal="left" vertical="center" wrapText="1"/>
    </xf>
    <xf numFmtId="0" fontId="22" fillId="0" borderId="9" xfId="0" applyFont="1" applyBorder="1" applyAlignment="1">
      <alignment horizontal="justify" vertical="center" wrapText="1"/>
    </xf>
    <xf numFmtId="166" fontId="30" fillId="0" borderId="9" xfId="0" applyNumberFormat="1" applyFont="1" applyBorder="1" applyAlignment="1">
      <alignment horizontal="left" vertical="center" wrapText="1"/>
    </xf>
    <xf numFmtId="49" fontId="20" fillId="0" borderId="9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left" vertical="center" wrapText="1"/>
    </xf>
    <xf numFmtId="166" fontId="20" fillId="0" borderId="9" xfId="0" applyNumberFormat="1" applyFont="1" applyFill="1" applyBorder="1" applyAlignment="1">
      <alignment vertical="center" wrapText="1"/>
    </xf>
    <xf numFmtId="0" fontId="34" fillId="0" borderId="9" xfId="0" applyFont="1" applyBorder="1" applyAlignment="1">
      <alignment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7" xfId="0" applyFont="1" applyBorder="1" applyAlignment="1">
      <alignment horizontal="justify" wrapText="1"/>
    </xf>
    <xf numFmtId="0" fontId="20" fillId="0" borderId="9" xfId="0" applyFont="1" applyFill="1" applyBorder="1" applyAlignment="1">
      <alignment vertical="center" wrapText="1"/>
    </xf>
    <xf numFmtId="49" fontId="20" fillId="0" borderId="9" xfId="90" applyNumberFormat="1" applyFont="1" applyFill="1" applyBorder="1" applyAlignment="1">
      <alignment horizontal="center" vertical="center" wrapText="1"/>
      <protection/>
    </xf>
    <xf numFmtId="0" fontId="20" fillId="0" borderId="20" xfId="0" applyFont="1" applyFill="1" applyBorder="1" applyAlignment="1">
      <alignment horizontal="center" vertical="center"/>
    </xf>
    <xf numFmtId="49" fontId="20" fillId="0" borderId="9" xfId="90" applyNumberFormat="1" applyFont="1" applyBorder="1" applyAlignment="1">
      <alignment horizontal="center" vertical="center"/>
      <protection/>
    </xf>
    <xf numFmtId="164" fontId="20" fillId="0" borderId="9" xfId="90" applyNumberFormat="1" applyFont="1" applyBorder="1" applyAlignment="1">
      <alignment horizontal="center" vertical="center"/>
      <protection/>
    </xf>
    <xf numFmtId="166" fontId="20" fillId="0" borderId="19" xfId="0" applyNumberFormat="1" applyFont="1" applyBorder="1" applyAlignment="1">
      <alignment horizontal="left" vertical="center" wrapText="1"/>
    </xf>
    <xf numFmtId="49" fontId="20" fillId="0" borderId="9" xfId="90" applyNumberFormat="1" applyFont="1" applyBorder="1" applyAlignment="1">
      <alignment horizontal="center" vertical="center" wrapText="1"/>
      <protection/>
    </xf>
    <xf numFmtId="166" fontId="20" fillId="0" borderId="9" xfId="0" applyNumberFormat="1" applyFont="1" applyBorder="1" applyAlignment="1">
      <alignment horizontal="left" vertical="center" wrapText="1"/>
    </xf>
    <xf numFmtId="0" fontId="20" fillId="0" borderId="9" xfId="0" applyFont="1" applyBorder="1" applyAlignment="1">
      <alignment vertical="center" wrapText="1"/>
    </xf>
    <xf numFmtId="0" fontId="20" fillId="0" borderId="20" xfId="0" applyFont="1" applyBorder="1" applyAlignment="1">
      <alignment horizontal="center" vertical="center"/>
    </xf>
    <xf numFmtId="0" fontId="22" fillId="0" borderId="9" xfId="0" applyFont="1" applyBorder="1" applyAlignment="1">
      <alignment wrapText="1"/>
    </xf>
    <xf numFmtId="0" fontId="22" fillId="0" borderId="9" xfId="88" applyFont="1" applyBorder="1" applyAlignment="1">
      <alignment horizontal="center" vertical="center" wrapText="1"/>
      <protection/>
    </xf>
    <xf numFmtId="0" fontId="20" fillId="0" borderId="25" xfId="0" applyFont="1" applyBorder="1" applyAlignment="1">
      <alignment horizontal="justify" wrapText="1"/>
    </xf>
    <xf numFmtId="0" fontId="22" fillId="0" borderId="9" xfId="0" applyFont="1" applyFill="1" applyBorder="1" applyAlignment="1">
      <alignment horizontal="justify" wrapText="1"/>
    </xf>
    <xf numFmtId="0" fontId="30" fillId="0" borderId="0" xfId="0" applyFont="1" applyAlignment="1">
      <alignment/>
    </xf>
    <xf numFmtId="49" fontId="30" fillId="0" borderId="9" xfId="90" applyNumberFormat="1" applyFont="1" applyFill="1" applyBorder="1" applyAlignment="1">
      <alignment horizontal="center" vertical="center" wrapText="1"/>
      <protection/>
    </xf>
    <xf numFmtId="0" fontId="30" fillId="0" borderId="9" xfId="88" applyFont="1" applyFill="1" applyBorder="1" applyAlignment="1">
      <alignment horizontal="center" vertical="center"/>
      <protection/>
    </xf>
    <xf numFmtId="164" fontId="30" fillId="0" borderId="9" xfId="90" applyNumberFormat="1" applyFont="1" applyBorder="1" applyAlignment="1">
      <alignment horizontal="center" vertical="center"/>
      <protection/>
    </xf>
    <xf numFmtId="0" fontId="32" fillId="0" borderId="0" xfId="0" applyFont="1" applyAlignment="1">
      <alignment/>
    </xf>
    <xf numFmtId="0" fontId="20" fillId="26" borderId="9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justify"/>
    </xf>
    <xf numFmtId="0" fontId="20" fillId="0" borderId="9" xfId="63" applyFont="1" applyAlignment="1">
      <alignment horizontal="justify" vertical="top" wrapText="1"/>
      <protection/>
    </xf>
    <xf numFmtId="166" fontId="41" fillId="0" borderId="9" xfId="0" applyNumberFormat="1" applyFont="1" applyBorder="1" applyAlignment="1">
      <alignment vertical="center" wrapText="1"/>
    </xf>
    <xf numFmtId="0" fontId="20" fillId="0" borderId="9" xfId="89" applyFont="1" applyBorder="1" applyAlignment="1">
      <alignment horizontal="center" vertical="center" wrapText="1"/>
      <protection/>
    </xf>
    <xf numFmtId="0" fontId="20" fillId="0" borderId="9" xfId="0" applyFont="1" applyBorder="1" applyAlignment="1">
      <alignment horizontal="justify" vertical="center"/>
    </xf>
    <xf numFmtId="0" fontId="20" fillId="0" borderId="9" xfId="0" applyFont="1" applyFill="1" applyBorder="1" applyAlignment="1">
      <alignment horizontal="justify" vertical="center" wrapText="1"/>
    </xf>
    <xf numFmtId="166" fontId="20" fillId="0" borderId="9" xfId="0" applyNumberFormat="1" applyFont="1" applyFill="1" applyBorder="1" applyAlignment="1">
      <alignment horizontal="justify" vertical="center" wrapText="1"/>
    </xf>
    <xf numFmtId="166" fontId="20" fillId="0" borderId="9" xfId="0" applyNumberFormat="1" applyFont="1" applyFill="1" applyBorder="1" applyAlignment="1">
      <alignment horizontal="left" vertical="center" wrapText="1"/>
    </xf>
    <xf numFmtId="0" fontId="20" fillId="0" borderId="20" xfId="0" applyFont="1" applyBorder="1" applyAlignment="1">
      <alignment horizontal="justify" wrapText="1"/>
    </xf>
    <xf numFmtId="166" fontId="20" fillId="26" borderId="20" xfId="0" applyNumberFormat="1" applyFont="1" applyFill="1" applyBorder="1" applyAlignment="1">
      <alignment vertical="center" wrapText="1"/>
    </xf>
    <xf numFmtId="166" fontId="20" fillId="26" borderId="20" xfId="0" applyNumberFormat="1" applyFont="1" applyFill="1" applyBorder="1" applyAlignment="1">
      <alignment horizontal="left" vertical="center" wrapText="1"/>
    </xf>
    <xf numFmtId="166" fontId="20" fillId="26" borderId="9" xfId="0" applyNumberFormat="1" applyFont="1" applyFill="1" applyBorder="1" applyAlignment="1">
      <alignment horizontal="left" vertical="center" wrapText="1"/>
    </xf>
    <xf numFmtId="166" fontId="20" fillId="26" borderId="9" xfId="0" applyNumberFormat="1" applyFont="1" applyFill="1" applyBorder="1" applyAlignment="1">
      <alignment vertical="center" wrapText="1"/>
    </xf>
    <xf numFmtId="0" fontId="34" fillId="0" borderId="9" xfId="0" applyFont="1" applyFill="1" applyBorder="1" applyAlignment="1">
      <alignment horizontal="left" wrapText="1"/>
    </xf>
    <xf numFmtId="0" fontId="20" fillId="0" borderId="9" xfId="0" applyFont="1" applyFill="1" applyBorder="1" applyAlignment="1">
      <alignment vertical="top" wrapText="1"/>
    </xf>
    <xf numFmtId="49" fontId="35" fillId="0" borderId="9" xfId="0" applyNumberFormat="1" applyFont="1" applyFill="1" applyBorder="1" applyAlignment="1">
      <alignment horizontal="center" wrapText="1"/>
    </xf>
    <xf numFmtId="0" fontId="20" fillId="0" borderId="9" xfId="88" applyFont="1" applyFill="1" applyBorder="1" applyAlignment="1">
      <alignment horizontal="center" vertical="center" wrapText="1"/>
      <protection/>
    </xf>
    <xf numFmtId="0" fontId="37" fillId="0" borderId="9" xfId="0" applyFont="1" applyFill="1" applyBorder="1" applyAlignment="1">
      <alignment horizontal="left" wrapText="1"/>
    </xf>
    <xf numFmtId="166" fontId="20" fillId="0" borderId="9" xfId="0" applyNumberFormat="1" applyFont="1" applyFill="1" applyBorder="1" applyAlignment="1">
      <alignment horizontal="justify" vertical="center" wrapText="1"/>
    </xf>
    <xf numFmtId="166" fontId="22" fillId="0" borderId="20" xfId="0" applyNumberFormat="1" applyFont="1" applyBorder="1" applyAlignment="1">
      <alignment vertical="center" wrapText="1"/>
    </xf>
    <xf numFmtId="0" fontId="22" fillId="0" borderId="20" xfId="90" applyFont="1" applyBorder="1" applyAlignment="1">
      <alignment horizontal="center" vertical="center"/>
      <protection/>
    </xf>
    <xf numFmtId="164" fontId="22" fillId="0" borderId="20" xfId="90" applyNumberFormat="1" applyFont="1" applyBorder="1" applyAlignment="1">
      <alignment horizontal="center" vertical="center"/>
      <protection/>
    </xf>
    <xf numFmtId="166" fontId="22" fillId="0" borderId="20" xfId="0" applyNumberFormat="1" applyFont="1" applyBorder="1" applyAlignment="1">
      <alignment horizontal="left" vertical="center" wrapText="1"/>
    </xf>
    <xf numFmtId="0" fontId="20" fillId="0" borderId="20" xfId="90" applyFont="1" applyBorder="1" applyAlignment="1">
      <alignment vertical="center"/>
      <protection/>
    </xf>
    <xf numFmtId="166" fontId="20" fillId="0" borderId="20" xfId="0" applyNumberFormat="1" applyFont="1" applyBorder="1" applyAlignment="1">
      <alignment vertical="center" wrapText="1"/>
    </xf>
    <xf numFmtId="164" fontId="16" fillId="0" borderId="0" xfId="90" applyNumberFormat="1" applyFont="1" applyAlignment="1">
      <alignment vertical="center"/>
      <protection/>
    </xf>
    <xf numFmtId="0" fontId="16" fillId="0" borderId="0" xfId="90" applyFont="1" applyFill="1">
      <alignment/>
      <protection/>
    </xf>
    <xf numFmtId="166" fontId="16" fillId="0" borderId="0" xfId="0" applyNumberFormat="1" applyFont="1" applyFill="1" applyAlignment="1">
      <alignment/>
    </xf>
    <xf numFmtId="0" fontId="16" fillId="0" borderId="0" xfId="86" applyFill="1">
      <alignment/>
      <protection/>
    </xf>
    <xf numFmtId="0" fontId="16" fillId="0" borderId="0" xfId="90" applyFont="1" applyFill="1" applyAlignment="1">
      <alignment vertical="center"/>
      <protection/>
    </xf>
    <xf numFmtId="164" fontId="16" fillId="0" borderId="0" xfId="90" applyNumberFormat="1" applyFont="1" applyFill="1" applyAlignment="1">
      <alignment vertical="center"/>
      <protection/>
    </xf>
    <xf numFmtId="164" fontId="0" fillId="26" borderId="0" xfId="90" applyNumberFormat="1" applyFill="1">
      <alignment/>
      <protection/>
    </xf>
    <xf numFmtId="0" fontId="0" fillId="26" borderId="0" xfId="90" applyFill="1">
      <alignment/>
      <protection/>
    </xf>
    <xf numFmtId="0" fontId="16" fillId="26" borderId="0" xfId="90" applyFont="1" applyFill="1">
      <alignment/>
      <protection/>
    </xf>
    <xf numFmtId="0" fontId="16" fillId="26" borderId="0" xfId="0" applyFont="1" applyFill="1" applyAlignment="1">
      <alignment/>
    </xf>
    <xf numFmtId="166" fontId="20" fillId="0" borderId="0" xfId="0" applyNumberFormat="1" applyFont="1" applyFill="1" applyAlignment="1">
      <alignment/>
    </xf>
    <xf numFmtId="0" fontId="20" fillId="0" borderId="0" xfId="86" applyFont="1" applyFill="1">
      <alignment/>
      <protection/>
    </xf>
    <xf numFmtId="0" fontId="22" fillId="0" borderId="0" xfId="90" applyFont="1" applyFill="1" applyAlignment="1">
      <alignment vertical="center"/>
      <protection/>
    </xf>
    <xf numFmtId="0" fontId="22" fillId="0" borderId="0" xfId="90" applyFont="1" applyFill="1" applyBorder="1" applyAlignment="1">
      <alignment horizontal="right" vertical="center"/>
      <protection/>
    </xf>
    <xf numFmtId="164" fontId="0" fillId="0" borderId="0" xfId="90" applyNumberFormat="1" applyFill="1">
      <alignment/>
      <protection/>
    </xf>
    <xf numFmtId="0" fontId="20" fillId="0" borderId="0" xfId="0" applyFont="1" applyFill="1" applyAlignment="1">
      <alignment/>
    </xf>
    <xf numFmtId="0" fontId="20" fillId="0" borderId="0" xfId="86" applyFont="1" applyFill="1" applyAlignment="1">
      <alignment horizontal="right"/>
      <protection/>
    </xf>
    <xf numFmtId="0" fontId="20" fillId="0" borderId="0" xfId="90" applyFont="1" applyFill="1" applyAlignment="1">
      <alignment horizontal="right" vertical="center"/>
      <protection/>
    </xf>
    <xf numFmtId="164" fontId="20" fillId="0" borderId="0" xfId="90" applyNumberFormat="1" applyFont="1" applyFill="1" applyAlignment="1">
      <alignment vertical="center"/>
      <protection/>
    </xf>
    <xf numFmtId="164" fontId="20" fillId="0" borderId="0" xfId="0" applyNumberFormat="1" applyFont="1" applyFill="1" applyAlignment="1">
      <alignment horizontal="right" vertical="center"/>
    </xf>
    <xf numFmtId="166" fontId="20" fillId="0" borderId="9" xfId="0" applyNumberFormat="1" applyFont="1" applyFill="1" applyBorder="1" applyAlignment="1">
      <alignment horizontal="center" vertical="center" wrapText="1"/>
    </xf>
    <xf numFmtId="0" fontId="20" fillId="0" borderId="9" xfId="90" applyFont="1" applyFill="1" applyBorder="1" applyAlignment="1">
      <alignment horizontal="center" vertical="center" wrapText="1"/>
      <protection/>
    </xf>
    <xf numFmtId="0" fontId="20" fillId="0" borderId="9" xfId="90" applyFont="1" applyFill="1" applyBorder="1" applyAlignment="1">
      <alignment horizontal="center" vertical="center" textRotation="90" wrapText="1"/>
      <protection/>
    </xf>
    <xf numFmtId="0" fontId="22" fillId="0" borderId="20" xfId="0" applyFont="1" applyFill="1" applyBorder="1" applyAlignment="1">
      <alignment horizontal="center" vertical="center" wrapText="1"/>
    </xf>
    <xf numFmtId="164" fontId="0" fillId="0" borderId="0" xfId="90" applyNumberFormat="1" applyFont="1" applyFill="1">
      <alignment/>
      <protection/>
    </xf>
    <xf numFmtId="166" fontId="22" fillId="0" borderId="9" xfId="0" applyNumberFormat="1" applyFont="1" applyFill="1" applyBorder="1" applyAlignment="1">
      <alignment vertical="center" wrapText="1"/>
    </xf>
    <xf numFmtId="0" fontId="22" fillId="0" borderId="9" xfId="86" applyFont="1" applyFill="1" applyBorder="1" applyAlignment="1">
      <alignment vertical="center"/>
      <protection/>
    </xf>
    <xf numFmtId="0" fontId="22" fillId="0" borderId="9" xfId="90" applyFont="1" applyFill="1" applyBorder="1" applyAlignment="1">
      <alignment horizontal="center" vertical="center"/>
      <protection/>
    </xf>
    <xf numFmtId="164" fontId="18" fillId="0" borderId="0" xfId="90" applyNumberFormat="1" applyFont="1" applyFill="1">
      <alignment/>
      <protection/>
    </xf>
    <xf numFmtId="166" fontId="22" fillId="0" borderId="9" xfId="0" applyNumberFormat="1" applyFont="1" applyFill="1" applyBorder="1" applyAlignment="1">
      <alignment horizontal="left" vertical="center" wrapText="1"/>
    </xf>
    <xf numFmtId="0" fontId="22" fillId="0" borderId="9" xfId="86" applyFont="1" applyFill="1" applyBorder="1" applyAlignment="1">
      <alignment horizontal="center" vertical="center"/>
      <protection/>
    </xf>
    <xf numFmtId="0" fontId="20" fillId="0" borderId="9" xfId="86" applyFont="1" applyFill="1" applyBorder="1" applyAlignment="1">
      <alignment vertical="center"/>
      <protection/>
    </xf>
    <xf numFmtId="49" fontId="22" fillId="0" borderId="9" xfId="86" applyNumberFormat="1" applyFont="1" applyFill="1" applyBorder="1" applyAlignment="1">
      <alignment horizontal="left" vertical="center"/>
      <protection/>
    </xf>
    <xf numFmtId="49" fontId="34" fillId="0" borderId="9" xfId="86" applyNumberFormat="1" applyFont="1" applyFill="1" applyBorder="1" applyAlignment="1">
      <alignment horizontal="left" vertical="center"/>
      <protection/>
    </xf>
    <xf numFmtId="49" fontId="20" fillId="0" borderId="9" xfId="86" applyNumberFormat="1" applyFont="1" applyFill="1" applyBorder="1" applyAlignment="1">
      <alignment horizontal="left" vertical="center"/>
      <protection/>
    </xf>
    <xf numFmtId="0" fontId="20" fillId="0" borderId="20" xfId="0" applyFont="1" applyFill="1" applyBorder="1" applyAlignment="1">
      <alignment horizontal="justify"/>
    </xf>
    <xf numFmtId="0" fontId="20" fillId="0" borderId="9" xfId="86" applyFont="1" applyFill="1" applyBorder="1" applyAlignment="1">
      <alignment horizontal="left" vertical="center"/>
      <protection/>
    </xf>
    <xf numFmtId="166" fontId="34" fillId="0" borderId="9" xfId="0" applyNumberFormat="1" applyFont="1" applyFill="1" applyBorder="1" applyAlignment="1">
      <alignment vertical="center" wrapText="1"/>
    </xf>
    <xf numFmtId="0" fontId="20" fillId="0" borderId="9" xfId="90" applyFont="1" applyFill="1" applyBorder="1" applyAlignment="1">
      <alignment vertical="center"/>
      <protection/>
    </xf>
    <xf numFmtId="166" fontId="34" fillId="0" borderId="9" xfId="0" applyNumberFormat="1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justify" vertical="center" wrapText="1"/>
    </xf>
    <xf numFmtId="49" fontId="20" fillId="0" borderId="9" xfId="58" applyFont="1" applyFill="1" applyAlignment="1">
      <alignment horizontal="center" vertical="center"/>
      <protection/>
    </xf>
    <xf numFmtId="0" fontId="20" fillId="0" borderId="9" xfId="0" applyFont="1" applyFill="1" applyBorder="1" applyAlignment="1">
      <alignment horizontal="justify" wrapText="1"/>
    </xf>
    <xf numFmtId="49" fontId="20" fillId="0" borderId="9" xfId="62" applyFont="1" applyFill="1">
      <alignment horizontal="center" vertical="center"/>
      <protection/>
    </xf>
    <xf numFmtId="49" fontId="17" fillId="0" borderId="9" xfId="64" applyFont="1" applyFill="1">
      <alignment horizontal="center" vertical="center"/>
      <protection/>
    </xf>
    <xf numFmtId="49" fontId="0" fillId="0" borderId="9" xfId="61" applyFont="1" applyFill="1" applyAlignment="1">
      <alignment horizontal="center" vertical="center"/>
      <protection/>
    </xf>
    <xf numFmtId="0" fontId="34" fillId="0" borderId="9" xfId="0" applyFont="1" applyFill="1" applyBorder="1" applyAlignment="1">
      <alignment/>
    </xf>
    <xf numFmtId="0" fontId="34" fillId="0" borderId="9" xfId="86" applyFont="1" applyFill="1" applyBorder="1" applyAlignment="1">
      <alignment vertical="center"/>
      <protection/>
    </xf>
    <xf numFmtId="49" fontId="22" fillId="0" borderId="9" xfId="86" applyNumberFormat="1" applyFont="1" applyFill="1" applyBorder="1" applyAlignment="1">
      <alignment horizontal="center" vertical="center" wrapText="1"/>
      <protection/>
    </xf>
    <xf numFmtId="49" fontId="42" fillId="0" borderId="9" xfId="86" applyNumberFormat="1" applyFont="1" applyFill="1" applyBorder="1" applyAlignment="1">
      <alignment horizontal="left" vertical="center"/>
      <protection/>
    </xf>
    <xf numFmtId="0" fontId="43" fillId="0" borderId="0" xfId="90" applyFont="1" applyFill="1">
      <alignment/>
      <protection/>
    </xf>
    <xf numFmtId="0" fontId="43" fillId="26" borderId="0" xfId="90" applyFont="1" applyFill="1">
      <alignment/>
      <protection/>
    </xf>
    <xf numFmtId="0" fontId="43" fillId="26" borderId="0" xfId="0" applyFont="1" applyFill="1" applyAlignment="1">
      <alignment/>
    </xf>
    <xf numFmtId="164" fontId="0" fillId="0" borderId="0" xfId="90" applyNumberFormat="1" applyFill="1" applyAlignment="1">
      <alignment horizontal="right"/>
      <protection/>
    </xf>
    <xf numFmtId="0" fontId="34" fillId="0" borderId="9" xfId="60" applyFont="1" applyFill="1" applyAlignment="1">
      <alignment horizontal="left" vertical="top" wrapText="1"/>
      <protection/>
    </xf>
    <xf numFmtId="0" fontId="22" fillId="0" borderId="9" xfId="0" applyFont="1" applyFill="1" applyBorder="1" applyAlignment="1">
      <alignment horizontal="justify"/>
    </xf>
    <xf numFmtId="49" fontId="22" fillId="0" borderId="9" xfId="0" applyNumberFormat="1" applyFont="1" applyFill="1" applyBorder="1" applyAlignment="1">
      <alignment horizontal="center" vertical="center"/>
    </xf>
    <xf numFmtId="49" fontId="20" fillId="0" borderId="9" xfId="86" applyNumberFormat="1" applyFont="1" applyFill="1" applyBorder="1" applyAlignment="1">
      <alignment horizontal="center" vertical="center"/>
      <protection/>
    </xf>
    <xf numFmtId="49" fontId="22" fillId="0" borderId="9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justify"/>
    </xf>
    <xf numFmtId="0" fontId="20" fillId="0" borderId="26" xfId="0" applyFont="1" applyFill="1" applyBorder="1" applyAlignment="1">
      <alignment horizontal="justify"/>
    </xf>
    <xf numFmtId="0" fontId="20" fillId="0" borderId="25" xfId="0" applyFont="1" applyFill="1" applyBorder="1" applyAlignment="1">
      <alignment horizontal="justify"/>
    </xf>
    <xf numFmtId="0" fontId="21" fillId="0" borderId="20" xfId="0" applyFont="1" applyFill="1" applyBorder="1" applyAlignment="1">
      <alignment horizontal="justify" wrapText="1"/>
    </xf>
    <xf numFmtId="166" fontId="20" fillId="0" borderId="20" xfId="0" applyNumberFormat="1" applyFont="1" applyFill="1" applyBorder="1" applyAlignment="1">
      <alignment vertical="center" wrapText="1"/>
    </xf>
    <xf numFmtId="0" fontId="34" fillId="0" borderId="9" xfId="0" applyFont="1" applyFill="1" applyBorder="1" applyAlignment="1">
      <alignment horizontal="justify"/>
    </xf>
    <xf numFmtId="0" fontId="20" fillId="0" borderId="9" xfId="0" applyFont="1" applyFill="1" applyBorder="1" applyAlignment="1">
      <alignment wrapText="1"/>
    </xf>
    <xf numFmtId="0" fontId="20" fillId="0" borderId="9" xfId="63" applyFont="1" applyFill="1" applyAlignment="1">
      <alignment vertical="top" wrapText="1"/>
      <protection/>
    </xf>
    <xf numFmtId="164" fontId="44" fillId="0" borderId="0" xfId="90" applyNumberFormat="1" applyFont="1" applyFill="1">
      <alignment/>
      <protection/>
    </xf>
    <xf numFmtId="0" fontId="20" fillId="0" borderId="9" xfId="0" applyFont="1" applyFill="1" applyBorder="1" applyAlignment="1">
      <alignment/>
    </xf>
    <xf numFmtId="49" fontId="37" fillId="0" borderId="9" xfId="90" applyNumberFormat="1" applyFont="1" applyFill="1" applyBorder="1" applyAlignment="1">
      <alignment horizontal="center" vertical="center" wrapText="1"/>
      <protection/>
    </xf>
    <xf numFmtId="164" fontId="37" fillId="0" borderId="9" xfId="90" applyNumberFormat="1" applyFont="1" applyFill="1" applyBorder="1" applyAlignment="1">
      <alignment horizontal="center" vertical="center"/>
      <protection/>
    </xf>
    <xf numFmtId="4" fontId="20" fillId="0" borderId="9" xfId="57" applyNumberFormat="1" applyFont="1" applyFill="1" applyAlignment="1">
      <alignment horizontal="justify" vertical="center" wrapText="1"/>
      <protection/>
    </xf>
    <xf numFmtId="49" fontId="30" fillId="0" borderId="9" xfId="64" applyFont="1" applyFill="1">
      <alignment horizontal="center" vertical="center"/>
      <protection/>
    </xf>
    <xf numFmtId="4" fontId="20" fillId="0" borderId="9" xfId="56" applyNumberFormat="1" applyFont="1" applyFill="1" applyAlignment="1">
      <alignment horizontal="justify" vertical="center" wrapText="1"/>
      <protection/>
    </xf>
    <xf numFmtId="49" fontId="21" fillId="0" borderId="9" xfId="61" applyFont="1" applyFill="1" applyAlignment="1">
      <alignment horizontal="center" vertical="center"/>
      <protection/>
    </xf>
    <xf numFmtId="0" fontId="20" fillId="0" borderId="0" xfId="0" applyFont="1" applyFill="1" applyAlignment="1">
      <alignment horizontal="justify" wrapText="1"/>
    </xf>
    <xf numFmtId="49" fontId="20" fillId="0" borderId="20" xfId="90" applyNumberFormat="1" applyFont="1" applyFill="1" applyBorder="1" applyAlignment="1">
      <alignment horizontal="center" vertical="center"/>
      <protection/>
    </xf>
    <xf numFmtId="0" fontId="20" fillId="0" borderId="20" xfId="0" applyFont="1" applyFill="1" applyBorder="1" applyAlignment="1">
      <alignment horizontal="left" wrapText="1"/>
    </xf>
    <xf numFmtId="49" fontId="20" fillId="0" borderId="20" xfId="90" applyNumberFormat="1" applyFont="1" applyFill="1" applyBorder="1" applyAlignment="1">
      <alignment horizontal="center" vertical="center" wrapText="1"/>
      <protection/>
    </xf>
    <xf numFmtId="0" fontId="20" fillId="0" borderId="20" xfId="88" applyFont="1" applyFill="1" applyBorder="1" applyAlignment="1">
      <alignment horizontal="center" vertical="center" wrapText="1"/>
      <protection/>
    </xf>
    <xf numFmtId="0" fontId="34" fillId="0" borderId="9" xfId="60" applyFont="1" applyFill="1" applyAlignment="1" applyProtection="1">
      <alignment vertical="center" wrapText="1"/>
      <protection locked="0"/>
    </xf>
    <xf numFmtId="0" fontId="39" fillId="0" borderId="9" xfId="60" applyFont="1" applyFill="1" applyAlignment="1" applyProtection="1">
      <alignment horizontal="justify" vertical="center" wrapText="1"/>
      <protection locked="0"/>
    </xf>
    <xf numFmtId="0" fontId="22" fillId="0" borderId="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justify"/>
    </xf>
    <xf numFmtId="166" fontId="21" fillId="0" borderId="9" xfId="0" applyNumberFormat="1" applyFont="1" applyFill="1" applyBorder="1" applyAlignment="1">
      <alignment horizontal="left" vertical="center" wrapText="1"/>
    </xf>
    <xf numFmtId="0" fontId="27" fillId="0" borderId="0" xfId="90" applyFont="1" applyFill="1">
      <alignment/>
      <protection/>
    </xf>
    <xf numFmtId="0" fontId="22" fillId="0" borderId="0" xfId="0" applyFont="1" applyAlignment="1">
      <alignment wrapText="1"/>
    </xf>
    <xf numFmtId="164" fontId="18" fillId="26" borderId="0" xfId="90" applyNumberFormat="1" applyFont="1" applyFill="1">
      <alignment/>
      <protection/>
    </xf>
    <xf numFmtId="0" fontId="18" fillId="26" borderId="0" xfId="90" applyFont="1" applyFill="1">
      <alignment/>
      <protection/>
    </xf>
    <xf numFmtId="0" fontId="27" fillId="26" borderId="0" xfId="90" applyFont="1" applyFill="1">
      <alignment/>
      <protection/>
    </xf>
    <xf numFmtId="0" fontId="27" fillId="26" borderId="0" xfId="0" applyFont="1" applyFill="1" applyAlignment="1">
      <alignment/>
    </xf>
    <xf numFmtId="0" fontId="34" fillId="0" borderId="0" xfId="0" applyFont="1" applyAlignment="1">
      <alignment wrapText="1"/>
    </xf>
    <xf numFmtId="49" fontId="39" fillId="0" borderId="9" xfId="86" applyNumberFormat="1" applyFont="1" applyFill="1" applyBorder="1" applyAlignment="1">
      <alignment horizontal="left" vertical="center"/>
      <protection/>
    </xf>
    <xf numFmtId="0" fontId="39" fillId="0" borderId="9" xfId="88" applyFont="1" applyFill="1" applyBorder="1" applyAlignment="1">
      <alignment horizontal="center" vertical="center"/>
      <protection/>
    </xf>
    <xf numFmtId="49" fontId="39" fillId="0" borderId="9" xfId="90" applyNumberFormat="1" applyFont="1" applyFill="1" applyBorder="1" applyAlignment="1">
      <alignment horizontal="center" vertical="center"/>
      <protection/>
    </xf>
    <xf numFmtId="166" fontId="41" fillId="0" borderId="9" xfId="0" applyNumberFormat="1" applyFont="1" applyFill="1" applyBorder="1" applyAlignment="1">
      <alignment vertical="center" wrapText="1"/>
    </xf>
    <xf numFmtId="0" fontId="20" fillId="0" borderId="9" xfId="89" applyFont="1" applyFill="1" applyBorder="1" applyAlignment="1">
      <alignment horizontal="center" vertical="center" wrapText="1"/>
      <protection/>
    </xf>
    <xf numFmtId="0" fontId="0" fillId="0" borderId="0" xfId="90" applyFill="1">
      <alignment/>
      <protection/>
    </xf>
    <xf numFmtId="0" fontId="16" fillId="0" borderId="0" xfId="0" applyFont="1" applyFill="1" applyAlignment="1">
      <alignment/>
    </xf>
    <xf numFmtId="0" fontId="21" fillId="0" borderId="9" xfId="63" applyFont="1" applyFill="1" applyAlignment="1">
      <alignment horizontal="justify" vertical="top" wrapText="1"/>
      <protection/>
    </xf>
    <xf numFmtId="0" fontId="20" fillId="0" borderId="2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justify" vertical="center" wrapText="1"/>
    </xf>
    <xf numFmtId="1" fontId="20" fillId="0" borderId="9" xfId="90" applyNumberFormat="1" applyFont="1" applyFill="1" applyBorder="1" applyAlignment="1">
      <alignment horizontal="center" vertical="center"/>
      <protection/>
    </xf>
    <xf numFmtId="0" fontId="22" fillId="0" borderId="9" xfId="75" applyNumberFormat="1" applyFont="1" applyFill="1" applyBorder="1" applyAlignment="1" applyProtection="1">
      <alignment vertical="top" wrapText="1"/>
      <protection/>
    </xf>
    <xf numFmtId="0" fontId="20" fillId="0" borderId="9" xfId="0" applyFont="1" applyFill="1" applyBorder="1" applyAlignment="1">
      <alignment horizontal="left" wrapText="1"/>
    </xf>
    <xf numFmtId="0" fontId="22" fillId="0" borderId="9" xfId="90" applyFont="1" applyFill="1" applyBorder="1" applyAlignment="1">
      <alignment wrapText="1"/>
      <protection/>
    </xf>
    <xf numFmtId="0" fontId="20" fillId="0" borderId="9" xfId="86" applyFont="1" applyFill="1" applyBorder="1">
      <alignment/>
      <protection/>
    </xf>
    <xf numFmtId="0" fontId="22" fillId="0" borderId="9" xfId="90" applyFont="1" applyFill="1" applyBorder="1">
      <alignment/>
      <protection/>
    </xf>
    <xf numFmtId="0" fontId="20" fillId="0" borderId="9" xfId="86" applyFont="1" applyFill="1" applyBorder="1" applyAlignment="1">
      <alignment horizontal="justify" vertical="center"/>
      <protection/>
    </xf>
    <xf numFmtId="166" fontId="34" fillId="0" borderId="9" xfId="0" applyNumberFormat="1" applyFont="1" applyFill="1" applyBorder="1" applyAlignment="1">
      <alignment horizontal="left" vertical="center" wrapText="1"/>
    </xf>
    <xf numFmtId="49" fontId="45" fillId="0" borderId="9" xfId="0" applyNumberFormat="1" applyFont="1" applyFill="1" applyBorder="1" applyAlignment="1">
      <alignment horizontal="center" wrapText="1"/>
    </xf>
    <xf numFmtId="166" fontId="22" fillId="0" borderId="20" xfId="0" applyNumberFormat="1" applyFont="1" applyFill="1" applyBorder="1" applyAlignment="1">
      <alignment vertical="center" wrapText="1"/>
    </xf>
    <xf numFmtId="0" fontId="20" fillId="0" borderId="20" xfId="90" applyFont="1" applyFill="1" applyBorder="1" applyAlignment="1">
      <alignment horizontal="center" vertical="center"/>
      <protection/>
    </xf>
    <xf numFmtId="164" fontId="22" fillId="0" borderId="20" xfId="90" applyNumberFormat="1" applyFont="1" applyFill="1" applyBorder="1" applyAlignment="1">
      <alignment horizontal="center" vertical="center"/>
      <protection/>
    </xf>
    <xf numFmtId="166" fontId="22" fillId="0" borderId="20" xfId="0" applyNumberFormat="1" applyFont="1" applyFill="1" applyBorder="1" applyAlignment="1">
      <alignment horizontal="left" vertical="center" wrapText="1"/>
    </xf>
    <xf numFmtId="164" fontId="20" fillId="0" borderId="20" xfId="90" applyNumberFormat="1" applyFont="1" applyFill="1" applyBorder="1" applyAlignment="1">
      <alignment horizontal="center" vertical="center"/>
      <protection/>
    </xf>
    <xf numFmtId="0" fontId="20" fillId="0" borderId="20" xfId="90" applyFont="1" applyFill="1" applyBorder="1" applyAlignment="1">
      <alignment vertical="center"/>
      <protection/>
    </xf>
    <xf numFmtId="49" fontId="22" fillId="0" borderId="9" xfId="86" applyNumberFormat="1" applyFont="1" applyFill="1" applyBorder="1" applyAlignment="1">
      <alignment horizontal="right" vertical="center" wrapText="1"/>
      <protection/>
    </xf>
    <xf numFmtId="0" fontId="22" fillId="0" borderId="9" xfId="90" applyFont="1" applyFill="1" applyBorder="1" applyAlignment="1">
      <alignment vertical="center"/>
      <protection/>
    </xf>
    <xf numFmtId="164" fontId="22" fillId="0" borderId="9" xfId="90" applyNumberFormat="1" applyFont="1" applyFill="1" applyBorder="1" applyAlignment="1">
      <alignment horizontal="center" vertical="center"/>
      <protection/>
    </xf>
    <xf numFmtId="0" fontId="36" fillId="0" borderId="0" xfId="0" applyFont="1" applyFill="1" applyAlignment="1">
      <alignment wrapText="1"/>
    </xf>
    <xf numFmtId="49" fontId="21" fillId="0" borderId="9" xfId="58" applyFont="1" applyFill="1" applyAlignment="1">
      <alignment horizontal="center" vertical="center" wrapText="1"/>
      <protection/>
    </xf>
    <xf numFmtId="0" fontId="21" fillId="0" borderId="9" xfId="0" applyFont="1" applyFill="1" applyBorder="1" applyAlignment="1">
      <alignment wrapText="1"/>
    </xf>
    <xf numFmtId="164" fontId="30" fillId="0" borderId="9" xfId="90" applyNumberFormat="1" applyFont="1" applyFill="1" applyBorder="1" applyAlignment="1">
      <alignment horizontal="center" vertical="center"/>
      <protection/>
    </xf>
    <xf numFmtId="0" fontId="22" fillId="0" borderId="9" xfId="60" applyFont="1" applyFill="1" applyAlignment="1" applyProtection="1">
      <alignment vertical="center" wrapText="1"/>
      <protection locked="0"/>
    </xf>
    <xf numFmtId="49" fontId="30" fillId="0" borderId="9" xfId="86" applyNumberFormat="1" applyFont="1" applyFill="1" applyBorder="1" applyAlignment="1">
      <alignment horizontal="left" vertical="center"/>
      <protection/>
    </xf>
    <xf numFmtId="0" fontId="20" fillId="0" borderId="9" xfId="60" applyFont="1" applyFill="1" applyAlignment="1" applyProtection="1">
      <alignment vertical="center" wrapText="1"/>
      <protection locked="0"/>
    </xf>
    <xf numFmtId="0" fontId="39" fillId="0" borderId="9" xfId="60" applyFont="1" applyFill="1" applyAlignment="1" applyProtection="1">
      <alignment vertical="center" wrapText="1"/>
      <protection locked="0"/>
    </xf>
    <xf numFmtId="0" fontId="20" fillId="0" borderId="20" xfId="86" applyFont="1" applyFill="1" applyBorder="1" applyAlignment="1">
      <alignment vertical="center"/>
      <protection/>
    </xf>
    <xf numFmtId="0" fontId="46" fillId="0" borderId="0" xfId="90" applyFont="1" applyFill="1">
      <alignment/>
      <protection/>
    </xf>
    <xf numFmtId="0" fontId="34" fillId="0" borderId="9" xfId="90" applyFont="1" applyFill="1" applyBorder="1">
      <alignment/>
      <protection/>
    </xf>
    <xf numFmtId="0" fontId="34" fillId="0" borderId="9" xfId="0" applyFont="1" applyFill="1" applyBorder="1" applyAlignment="1">
      <alignment horizontal="center" vertical="center"/>
    </xf>
    <xf numFmtId="0" fontId="46" fillId="26" borderId="0" xfId="90" applyFont="1" applyFill="1">
      <alignment/>
      <protection/>
    </xf>
    <xf numFmtId="0" fontId="46" fillId="26" borderId="0" xfId="0" applyFont="1" applyFill="1" applyAlignment="1">
      <alignment/>
    </xf>
    <xf numFmtId="0" fontId="20" fillId="0" borderId="9" xfId="90" applyFont="1" applyFill="1" applyBorder="1" applyAlignment="1">
      <alignment wrapText="1"/>
      <protection/>
    </xf>
    <xf numFmtId="49" fontId="22" fillId="0" borderId="9" xfId="90" applyNumberFormat="1" applyFont="1" applyBorder="1" applyAlignment="1">
      <alignment horizontal="center" vertical="center"/>
      <protection/>
    </xf>
    <xf numFmtId="0" fontId="20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30" fillId="0" borderId="9" xfId="90" applyFont="1" applyFill="1" applyBorder="1" applyAlignment="1">
      <alignment horizontal="center" vertical="center"/>
      <protection/>
    </xf>
    <xf numFmtId="0" fontId="22" fillId="0" borderId="9" xfId="60" applyFont="1" applyFill="1" applyAlignment="1">
      <alignment horizontal="justify" vertical="top" wrapText="1"/>
      <protection/>
    </xf>
    <xf numFmtId="49" fontId="22" fillId="0" borderId="9" xfId="61" applyFont="1" applyFill="1" applyAlignment="1">
      <alignment horizontal="center" vertical="center"/>
      <protection/>
    </xf>
    <xf numFmtId="0" fontId="21" fillId="0" borderId="20" xfId="0" applyFont="1" applyFill="1" applyBorder="1" applyAlignment="1">
      <alignment horizontal="justify"/>
    </xf>
    <xf numFmtId="166" fontId="20" fillId="0" borderId="20" xfId="0" applyNumberFormat="1" applyFont="1" applyFill="1" applyBorder="1" applyAlignment="1">
      <alignment horizontal="justify" vertical="center" wrapText="1"/>
    </xf>
    <xf numFmtId="0" fontId="22" fillId="0" borderId="9" xfId="0" applyFont="1" applyFill="1" applyBorder="1" applyAlignment="1">
      <alignment horizontal="left" vertical="center" wrapText="1"/>
    </xf>
    <xf numFmtId="49" fontId="42" fillId="0" borderId="9" xfId="90" applyNumberFormat="1" applyFont="1" applyFill="1" applyBorder="1" applyAlignment="1">
      <alignment horizontal="center" vertical="center"/>
      <protection/>
    </xf>
    <xf numFmtId="0" fontId="20" fillId="0" borderId="9" xfId="60" applyFont="1" applyFill="1" applyAlignment="1">
      <alignment horizontal="justify" vertical="top" wrapText="1"/>
      <protection/>
    </xf>
    <xf numFmtId="49" fontId="20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/>
    </xf>
    <xf numFmtId="0" fontId="20" fillId="0" borderId="25" xfId="0" applyFont="1" applyFill="1" applyBorder="1" applyAlignment="1">
      <alignment horizontal="justify" wrapText="1"/>
    </xf>
    <xf numFmtId="0" fontId="21" fillId="0" borderId="9" xfId="63" applyFont="1" applyFill="1" applyAlignment="1">
      <alignment vertical="top" wrapText="1"/>
      <protection/>
    </xf>
    <xf numFmtId="0" fontId="30" fillId="0" borderId="0" xfId="0" applyFont="1" applyFill="1" applyAlignment="1">
      <alignment/>
    </xf>
    <xf numFmtId="0" fontId="32" fillId="0" borderId="0" xfId="0" applyFont="1" applyFill="1" applyAlignment="1">
      <alignment/>
    </xf>
    <xf numFmtId="166" fontId="30" fillId="0" borderId="9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justify"/>
    </xf>
    <xf numFmtId="0" fontId="20" fillId="0" borderId="9" xfId="0" applyFont="1" applyFill="1" applyBorder="1" applyAlignment="1">
      <alignment horizontal="left" wrapText="1"/>
    </xf>
    <xf numFmtId="0" fontId="22" fillId="0" borderId="9" xfId="86" applyFont="1" applyFill="1" applyBorder="1">
      <alignment/>
      <protection/>
    </xf>
    <xf numFmtId="0" fontId="23" fillId="0" borderId="0" xfId="0" applyFont="1" applyFill="1" applyAlignment="1">
      <alignment horizontal="justify"/>
    </xf>
    <xf numFmtId="166" fontId="20" fillId="0" borderId="28" xfId="0" applyNumberFormat="1" applyFont="1" applyFill="1" applyBorder="1" applyAlignment="1">
      <alignment vertical="center" wrapText="1"/>
    </xf>
    <xf numFmtId="0" fontId="20" fillId="0" borderId="28" xfId="86" applyFont="1" applyFill="1" applyBorder="1">
      <alignment/>
      <protection/>
    </xf>
    <xf numFmtId="49" fontId="20" fillId="0" borderId="28" xfId="90" applyNumberFormat="1" applyFont="1" applyFill="1" applyBorder="1" applyAlignment="1">
      <alignment horizontal="center" vertical="center" wrapText="1"/>
      <protection/>
    </xf>
    <xf numFmtId="49" fontId="20" fillId="0" borderId="28" xfId="0" applyNumberFormat="1" applyFont="1" applyFill="1" applyBorder="1" applyAlignment="1">
      <alignment horizontal="center" vertical="center"/>
    </xf>
    <xf numFmtId="164" fontId="20" fillId="0" borderId="28" xfId="90" applyNumberFormat="1" applyFont="1" applyFill="1" applyBorder="1" applyAlignment="1">
      <alignment horizontal="center" vertical="center"/>
      <protection/>
    </xf>
    <xf numFmtId="0" fontId="20" fillId="0" borderId="20" xfId="86" applyFont="1" applyFill="1" applyBorder="1">
      <alignment/>
      <protection/>
    </xf>
    <xf numFmtId="49" fontId="20" fillId="0" borderId="2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20" fillId="0" borderId="0" xfId="0" applyFont="1" applyAlignment="1">
      <alignment/>
    </xf>
    <xf numFmtId="0" fontId="27" fillId="0" borderId="9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16" fillId="0" borderId="9" xfId="0" applyFont="1" applyBorder="1" applyAlignment="1">
      <alignment/>
    </xf>
    <xf numFmtId="0" fontId="16" fillId="0" borderId="9" xfId="0" applyFont="1" applyBorder="1" applyAlignment="1">
      <alignment horizontal="center"/>
    </xf>
    <xf numFmtId="0" fontId="16" fillId="26" borderId="9" xfId="0" applyFont="1" applyFill="1" applyBorder="1" applyAlignment="1">
      <alignment/>
    </xf>
    <xf numFmtId="0" fontId="48" fillId="0" borderId="0" xfId="0" applyFont="1" applyAlignment="1">
      <alignment/>
    </xf>
    <xf numFmtId="0" fontId="27" fillId="0" borderId="9" xfId="0" applyFont="1" applyBorder="1" applyAlignment="1">
      <alignment/>
    </xf>
    <xf numFmtId="165" fontId="27" fillId="0" borderId="9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165" fontId="0" fillId="0" borderId="9" xfId="0" applyNumberFormat="1" applyFont="1" applyBorder="1" applyAlignment="1">
      <alignment horizontal="center" vertical="center"/>
    </xf>
    <xf numFmtId="0" fontId="0" fillId="26" borderId="9" xfId="0" applyFont="1" applyFill="1" applyBorder="1" applyAlignment="1">
      <alignment/>
    </xf>
    <xf numFmtId="0" fontId="18" fillId="0" borderId="9" xfId="0" applyFont="1" applyBorder="1" applyAlignment="1">
      <alignment/>
    </xf>
    <xf numFmtId="165" fontId="18" fillId="0" borderId="9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2" fillId="0" borderId="9" xfId="0" applyFont="1" applyBorder="1" applyAlignment="1">
      <alignment horizontal="justify"/>
    </xf>
    <xf numFmtId="164" fontId="22" fillId="0" borderId="9" xfId="0" applyNumberFormat="1" applyFont="1" applyBorder="1" applyAlignment="1">
      <alignment horizontal="center"/>
    </xf>
    <xf numFmtId="164" fontId="20" fillId="0" borderId="9" xfId="0" applyNumberFormat="1" applyFont="1" applyBorder="1" applyAlignment="1">
      <alignment horizontal="center"/>
    </xf>
    <xf numFmtId="165" fontId="22" fillId="0" borderId="0" xfId="90" applyNumberFormat="1" applyFont="1" applyAlignment="1">
      <alignment vertical="center"/>
      <protection/>
    </xf>
    <xf numFmtId="165" fontId="27" fillId="0" borderId="0" xfId="90" applyNumberFormat="1" applyFont="1">
      <alignment/>
      <protection/>
    </xf>
    <xf numFmtId="165" fontId="20" fillId="0" borderId="0" xfId="90" applyNumberFormat="1" applyFont="1" applyAlignment="1">
      <alignment vertical="center"/>
      <protection/>
    </xf>
    <xf numFmtId="165" fontId="20" fillId="0" borderId="0" xfId="90" applyNumberFormat="1" applyFont="1" applyAlignment="1">
      <alignment horizontal="right" vertical="center"/>
      <protection/>
    </xf>
    <xf numFmtId="165" fontId="16" fillId="0" borderId="0" xfId="90" applyNumberFormat="1" applyFont="1">
      <alignment/>
      <protection/>
    </xf>
    <xf numFmtId="0" fontId="22" fillId="0" borderId="9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justify" vertical="center" wrapText="1"/>
    </xf>
    <xf numFmtId="164" fontId="20" fillId="0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9" xfId="0" applyFont="1" applyBorder="1" applyAlignment="1">
      <alignment/>
    </xf>
    <xf numFmtId="0" fontId="20" fillId="26" borderId="9" xfId="0" applyFont="1" applyFill="1" applyBorder="1" applyAlignment="1">
      <alignment/>
    </xf>
    <xf numFmtId="0" fontId="22" fillId="0" borderId="9" xfId="0" applyFont="1" applyBorder="1" applyAlignment="1">
      <alignment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2" fillId="0" borderId="0" xfId="87" applyFont="1" applyBorder="1" applyAlignment="1">
      <alignment horizontal="right" vertical="center"/>
      <protection/>
    </xf>
    <xf numFmtId="0" fontId="21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26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0" xfId="90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7" fillId="0" borderId="0" xfId="90" applyFont="1" applyBorder="1" applyAlignment="1">
      <alignment horizontal="center" vertical="center" wrapText="1"/>
      <protection/>
    </xf>
    <xf numFmtId="165" fontId="22" fillId="0" borderId="0" xfId="90" applyNumberFormat="1" applyFont="1" applyBorder="1" applyAlignment="1">
      <alignment horizontal="right"/>
      <protection/>
    </xf>
    <xf numFmtId="165" fontId="20" fillId="0" borderId="0" xfId="90" applyNumberFormat="1" applyFont="1" applyBorder="1" applyAlignment="1">
      <alignment horizontal="right"/>
      <protection/>
    </xf>
    <xf numFmtId="0" fontId="22" fillId="0" borderId="0" xfId="90" applyFont="1" applyBorder="1" applyAlignment="1">
      <alignment horizontal="center" vertical="center" wrapText="1"/>
      <protection/>
    </xf>
    <xf numFmtId="165" fontId="22" fillId="0" borderId="0" xfId="90" applyNumberFormat="1" applyFont="1" applyBorder="1" applyAlignment="1">
      <alignment horizontal="right" vertical="center"/>
      <protection/>
    </xf>
    <xf numFmtId="165" fontId="20" fillId="0" borderId="0" xfId="90" applyNumberFormat="1" applyFont="1" applyBorder="1" applyAlignment="1">
      <alignment horizontal="right" vertical="center" wrapText="1"/>
      <protection/>
    </xf>
    <xf numFmtId="0" fontId="22" fillId="0" borderId="0" xfId="90" applyFont="1" applyFill="1" applyBorder="1" applyAlignment="1">
      <alignment horizontal="center" vertical="center" wrapText="1"/>
      <protection/>
    </xf>
    <xf numFmtId="164" fontId="0" fillId="26" borderId="0" xfId="90" applyNumberFormat="1" applyFill="1" applyBorder="1">
      <alignment/>
      <protection/>
    </xf>
    <xf numFmtId="0" fontId="22" fillId="0" borderId="0" xfId="90" applyFont="1" applyFill="1" applyBorder="1" applyAlignment="1">
      <alignment horizontal="right" vertical="center"/>
      <protection/>
    </xf>
    <xf numFmtId="166" fontId="20" fillId="0" borderId="0" xfId="0" applyNumberFormat="1" applyFont="1" applyFill="1" applyBorder="1" applyAlignment="1">
      <alignment horizontal="right" vertical="center" wrapText="1"/>
    </xf>
    <xf numFmtId="0" fontId="20" fillId="0" borderId="22" xfId="0" applyFont="1" applyBorder="1" applyAlignment="1">
      <alignment horizontal="right"/>
    </xf>
    <xf numFmtId="165" fontId="27" fillId="0" borderId="0" xfId="90" applyNumberFormat="1" applyFont="1" applyBorder="1" applyAlignment="1">
      <alignment horizontal="right" vertical="center"/>
      <protection/>
    </xf>
    <xf numFmtId="0" fontId="5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8" fillId="0" borderId="9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vertical="center" wrapText="1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 1" xfId="39"/>
    <cellStyle name="Calculation" xfId="40"/>
    <cellStyle name="Check Cell" xfId="41"/>
    <cellStyle name="Explanatory Text" xfId="42"/>
    <cellStyle name="Good 1" xfId="43"/>
    <cellStyle name="Heading 1 1" xfId="44"/>
    <cellStyle name="Heading 2 1" xfId="45"/>
    <cellStyle name="Heading 3" xfId="46"/>
    <cellStyle name="Heading 4" xfId="47"/>
    <cellStyle name="Linked Cell" xfId="48"/>
    <cellStyle name="Neutral 1" xfId="49"/>
    <cellStyle name="Normal_для Игоря копия с внесенными уведомлениями напрямую без экономической классификации 2" xfId="50"/>
    <cellStyle name="Note 1" xfId="51"/>
    <cellStyle name="Output" xfId="52"/>
    <cellStyle name="Title" xfId="53"/>
    <cellStyle name="Warning Text" xfId="54"/>
    <cellStyle name="xl26" xfId="55"/>
    <cellStyle name="xl28" xfId="56"/>
    <cellStyle name="xl29" xfId="57"/>
    <cellStyle name="xl31" xfId="58"/>
    <cellStyle name="xl33" xfId="59"/>
    <cellStyle name="xl34" xfId="60"/>
    <cellStyle name="xl35" xfId="61"/>
    <cellStyle name="xl38" xfId="62"/>
    <cellStyle name="xl40" xfId="63"/>
    <cellStyle name="xl41" xfId="64"/>
    <cellStyle name="xl60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 3" xfId="85"/>
    <cellStyle name="Обычный_2014-2016" xfId="86"/>
    <cellStyle name="Обычный_Выписки для кредита" xfId="87"/>
    <cellStyle name="Обычный_Лист1" xfId="88"/>
    <cellStyle name="Обычный_Приложения 2014-2016l" xfId="89"/>
    <cellStyle name="Обычный_Приложения2013-2015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7"/>
      <rgbColor rgb="00F6F9D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E8CB"/>
      <rgbColor rgb="00FFF5CE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Users\Nachfo\Desktop\&#1089;&#1077;&#1089;&#1089;&#1080;&#1080;\2022\Users\&#1042;&#1085;&#1091;&#1082;&#1086;&#1074;&#1072;%20&#1070;&#1042;\YandexDisk\&#1056;&#1077;&#1077;&#1089;&#1090;&#1088;&#1099;%20&#1087;&#1077;&#1088;&#1077;&#1095;&#1080;&#1089;&#1083;&#1077;&#1085;&#1085;&#1099;&#1093;%20&#1087;&#1086;&#1089;&#1090;&#1091;&#1087;&#1083;&#1077;&#1085;&#1080;&#1081;\2020\&#1060;&#1080;&#1085;&#1072;&#1085;&#1089;&#1086;&#1074;&#1099;&#1074;&#1081;%20&#1086;&#1090;&#1076;&#1077;&#1083;\&#1076;&#1083;&#1103;%20&#1089;&#1077;&#1089;&#1089;&#1080;&#1080;\Users\admin\AppData\Local\Temp\7zO4003089D\Documents%20and%20Settings\vvv\&#1056;&#1072;&#1073;&#1086;&#1095;&#1080;&#1081;%20&#1089;&#1090;&#1086;&#1083;\blank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J33"/>
  <sheetViews>
    <sheetView tabSelected="1" zoomScale="85" zoomScaleNormal="85" zoomScalePageLayoutView="0" workbookViewId="0" topLeftCell="A1">
      <selection activeCell="A4" sqref="A4"/>
    </sheetView>
  </sheetViews>
  <sheetFormatPr defaultColWidth="5.75390625" defaultRowHeight="12.75"/>
  <cols>
    <col min="1" max="1" width="24.25390625" style="1" customWidth="1"/>
    <col min="2" max="2" width="48.75390625" style="2" customWidth="1"/>
    <col min="3" max="3" width="13.625" style="1" customWidth="1"/>
    <col min="4" max="4" width="10.75390625" style="1" customWidth="1"/>
    <col min="5" max="5" width="12.375" style="1" customWidth="1"/>
    <col min="6" max="16384" width="5.75390625" style="3" customWidth="1"/>
  </cols>
  <sheetData>
    <row r="1" spans="1:5" ht="12.75" customHeight="1">
      <c r="A1" s="4"/>
      <c r="B1" s="5"/>
      <c r="C1" s="6"/>
      <c r="D1" s="558" t="s">
        <v>0</v>
      </c>
      <c r="E1" s="558"/>
    </row>
    <row r="2" spans="1:10" ht="12.75" customHeight="1">
      <c r="A2" s="559" t="s">
        <v>1</v>
      </c>
      <c r="B2" s="559"/>
      <c r="C2" s="559"/>
      <c r="D2" s="559"/>
      <c r="E2" s="559"/>
      <c r="F2" s="8"/>
      <c r="G2" s="8"/>
      <c r="H2" s="8"/>
      <c r="I2" s="8"/>
      <c r="J2" s="8"/>
    </row>
    <row r="3" spans="1:10" ht="12.75" customHeight="1">
      <c r="A3" s="560" t="s">
        <v>799</v>
      </c>
      <c r="B3" s="560"/>
      <c r="C3" s="560"/>
      <c r="D3" s="560"/>
      <c r="E3" s="560"/>
      <c r="F3" s="9"/>
      <c r="G3" s="9"/>
      <c r="H3" s="9"/>
      <c r="I3" s="9"/>
      <c r="J3" s="9"/>
    </row>
    <row r="4" spans="1:5" ht="12.75" customHeight="1">
      <c r="A4" s="4"/>
      <c r="B4" s="560"/>
      <c r="C4" s="560"/>
      <c r="D4" s="560"/>
      <c r="E4" s="560"/>
    </row>
    <row r="5" spans="1:5" ht="12.75" customHeight="1">
      <c r="A5" s="4"/>
      <c r="B5" s="10"/>
      <c r="C5" s="10"/>
      <c r="D5" s="10"/>
      <c r="E5" s="10"/>
    </row>
    <row r="6" spans="1:5" ht="12.75" customHeight="1">
      <c r="A6" s="4"/>
      <c r="B6" s="561" t="s">
        <v>2</v>
      </c>
      <c r="C6" s="561"/>
      <c r="D6" s="561"/>
      <c r="E6" s="561"/>
    </row>
    <row r="7" spans="1:5" ht="14.25">
      <c r="A7" s="4"/>
      <c r="B7" s="562" t="s">
        <v>3</v>
      </c>
      <c r="C7" s="562"/>
      <c r="D7" s="562"/>
      <c r="E7" s="562"/>
    </row>
    <row r="8" spans="1:5" ht="12.75" customHeight="1">
      <c r="A8" s="4"/>
      <c r="B8" s="554" t="s">
        <v>4</v>
      </c>
      <c r="C8" s="554"/>
      <c r="D8" s="554"/>
      <c r="E8" s="554"/>
    </row>
    <row r="9" spans="1:5" ht="15.75" customHeight="1">
      <c r="A9" s="4"/>
      <c r="B9" s="554" t="s">
        <v>5</v>
      </c>
      <c r="C9" s="554"/>
      <c r="D9" s="554"/>
      <c r="E9" s="554"/>
    </row>
    <row r="10" spans="1:5" ht="12.75" customHeight="1">
      <c r="A10" s="4"/>
      <c r="B10" s="555"/>
      <c r="C10" s="555"/>
      <c r="D10" s="555"/>
      <c r="E10" s="555"/>
    </row>
    <row r="11" spans="1:5" ht="12.75" customHeight="1">
      <c r="A11" s="556" t="s">
        <v>6</v>
      </c>
      <c r="B11" s="556"/>
      <c r="C11" s="556"/>
      <c r="D11" s="556"/>
      <c r="E11" s="556"/>
    </row>
    <row r="12" spans="1:5" ht="12.75" customHeight="1">
      <c r="A12" s="556" t="s">
        <v>7</v>
      </c>
      <c r="B12" s="556"/>
      <c r="C12" s="556"/>
      <c r="D12" s="556"/>
      <c r="E12" s="556"/>
    </row>
    <row r="13" spans="1:5" ht="12.75" customHeight="1">
      <c r="A13" s="12"/>
      <c r="B13" s="12"/>
      <c r="C13" s="12"/>
      <c r="D13" s="4"/>
      <c r="E13" s="4"/>
    </row>
    <row r="14" spans="1:5" ht="14.25" customHeight="1">
      <c r="A14" s="4"/>
      <c r="B14" s="13"/>
      <c r="C14" s="14"/>
      <c r="D14" s="557" t="s">
        <v>8</v>
      </c>
      <c r="E14" s="557"/>
    </row>
    <row r="15" spans="1:5" ht="14.25" customHeight="1">
      <c r="A15" s="16" t="s">
        <v>9</v>
      </c>
      <c r="B15" s="16" t="s">
        <v>10</v>
      </c>
      <c r="C15" s="16" t="s">
        <v>11</v>
      </c>
      <c r="D15" s="16" t="s">
        <v>12</v>
      </c>
      <c r="E15" s="16" t="s">
        <v>13</v>
      </c>
    </row>
    <row r="16" spans="1:5" ht="30">
      <c r="A16" s="17"/>
      <c r="B16" s="18" t="s">
        <v>14</v>
      </c>
      <c r="C16" s="19">
        <f>C25+C17</f>
        <v>4706.9000000000815</v>
      </c>
      <c r="D16" s="19">
        <f>D25+D17</f>
        <v>4902.679999999993</v>
      </c>
      <c r="E16" s="19">
        <f>E25+E17</f>
        <v>5254.899999999994</v>
      </c>
    </row>
    <row r="17" spans="1:5" ht="30">
      <c r="A17" s="20" t="s">
        <v>15</v>
      </c>
      <c r="B17" s="21" t="s">
        <v>16</v>
      </c>
      <c r="C17" s="19">
        <f>C18+C23</f>
        <v>0</v>
      </c>
      <c r="D17" s="19">
        <f>D18+D23</f>
        <v>-3000</v>
      </c>
      <c r="E17" s="19">
        <f>E18+E23+E20</f>
        <v>0</v>
      </c>
    </row>
    <row r="18" spans="1:5" ht="27.75" customHeight="1">
      <c r="A18" s="20" t="s">
        <v>17</v>
      </c>
      <c r="B18" s="22" t="s">
        <v>18</v>
      </c>
      <c r="C18" s="19">
        <f>C19</f>
        <v>3000</v>
      </c>
      <c r="D18" s="19">
        <f>D19</f>
        <v>0</v>
      </c>
      <c r="E18" s="19">
        <f>E19</f>
        <v>0</v>
      </c>
    </row>
    <row r="19" spans="1:5" ht="40.5" customHeight="1">
      <c r="A19" s="23" t="s">
        <v>19</v>
      </c>
      <c r="B19" s="24" t="s">
        <v>20</v>
      </c>
      <c r="C19" s="19">
        <v>3000</v>
      </c>
      <c r="D19" s="25"/>
      <c r="E19" s="25"/>
    </row>
    <row r="20" spans="1:5" ht="45">
      <c r="A20" s="23" t="s">
        <v>21</v>
      </c>
      <c r="B20" s="26" t="s">
        <v>22</v>
      </c>
      <c r="C20" s="19">
        <f>C21+C22</f>
        <v>0</v>
      </c>
      <c r="D20" s="19">
        <f>D22</f>
        <v>-3000</v>
      </c>
      <c r="E20" s="19">
        <f>E21+E22</f>
        <v>0</v>
      </c>
    </row>
    <row r="21" spans="1:5" ht="57" hidden="1">
      <c r="A21" s="23" t="s">
        <v>23</v>
      </c>
      <c r="B21" s="27" t="s">
        <v>24</v>
      </c>
      <c r="C21" s="19"/>
      <c r="D21" s="25"/>
      <c r="E21" s="25"/>
    </row>
    <row r="22" spans="1:5" ht="57">
      <c r="A22" s="23" t="s">
        <v>21</v>
      </c>
      <c r="B22" s="27" t="s">
        <v>25</v>
      </c>
      <c r="C22" s="19"/>
      <c r="D22" s="25">
        <v>-3000</v>
      </c>
      <c r="E22" s="25"/>
    </row>
    <row r="23" spans="1:5" ht="40.5" customHeight="1">
      <c r="A23" s="28" t="s">
        <v>26</v>
      </c>
      <c r="B23" s="18" t="s">
        <v>27</v>
      </c>
      <c r="C23" s="19">
        <f>C24</f>
        <v>-3000</v>
      </c>
      <c r="D23" s="25">
        <f>D24</f>
        <v>-3000</v>
      </c>
      <c r="E23" s="25">
        <f>E24</f>
        <v>0</v>
      </c>
    </row>
    <row r="24" spans="1:5" ht="40.5" customHeight="1">
      <c r="A24" s="23" t="s">
        <v>28</v>
      </c>
      <c r="B24" s="29" t="s">
        <v>29</v>
      </c>
      <c r="C24" s="19">
        <v>-3000</v>
      </c>
      <c r="D24" s="25">
        <v>-3000</v>
      </c>
      <c r="E24" s="25"/>
    </row>
    <row r="25" spans="1:5" ht="27.75" customHeight="1">
      <c r="A25" s="28" t="s">
        <v>30</v>
      </c>
      <c r="B25" s="18" t="s">
        <v>31</v>
      </c>
      <c r="C25" s="19">
        <f>C26+C30</f>
        <v>4706.9000000000815</v>
      </c>
      <c r="D25" s="19">
        <f>D26+D30</f>
        <v>7902.679999999993</v>
      </c>
      <c r="E25" s="19">
        <f>E26+E30</f>
        <v>5254.899999999994</v>
      </c>
    </row>
    <row r="26" spans="1:5" ht="15.75" customHeight="1">
      <c r="A26" s="23" t="s">
        <v>32</v>
      </c>
      <c r="B26" s="24" t="s">
        <v>33</v>
      </c>
      <c r="C26" s="30">
        <f aca="true" t="shared" si="0" ref="C26:E28">C27</f>
        <v>-354982.1</v>
      </c>
      <c r="D26" s="31">
        <f t="shared" si="0"/>
        <v>-304523.6</v>
      </c>
      <c r="E26" s="31">
        <f t="shared" si="0"/>
        <v>-252441</v>
      </c>
    </row>
    <row r="27" spans="1:5" ht="14.25" customHeight="1">
      <c r="A27" s="23" t="s">
        <v>34</v>
      </c>
      <c r="B27" s="24" t="s">
        <v>35</v>
      </c>
      <c r="C27" s="30">
        <f t="shared" si="0"/>
        <v>-354982.1</v>
      </c>
      <c r="D27" s="31">
        <f t="shared" si="0"/>
        <v>-304523.6</v>
      </c>
      <c r="E27" s="31">
        <f t="shared" si="0"/>
        <v>-252441</v>
      </c>
    </row>
    <row r="28" spans="1:5" ht="27.75" customHeight="1">
      <c r="A28" s="23" t="s">
        <v>36</v>
      </c>
      <c r="B28" s="24" t="s">
        <v>37</v>
      </c>
      <c r="C28" s="30">
        <f t="shared" si="0"/>
        <v>-354982.1</v>
      </c>
      <c r="D28" s="31">
        <f t="shared" si="0"/>
        <v>-304523.6</v>
      </c>
      <c r="E28" s="31">
        <f t="shared" si="0"/>
        <v>-252441</v>
      </c>
    </row>
    <row r="29" spans="1:5" ht="27.75" customHeight="1">
      <c r="A29" s="23" t="s">
        <v>38</v>
      </c>
      <c r="B29" s="32" t="s">
        <v>39</v>
      </c>
      <c r="C29" s="30">
        <f>'Прил.3'!C15*(-1)-'Прил. 11'!C15-'Прил. 11'!C18</f>
        <v>-354982.1</v>
      </c>
      <c r="D29" s="30">
        <f>'Прил.3'!D15*(-1)-'Прил. 11'!D15</f>
        <v>-304523.6</v>
      </c>
      <c r="E29" s="30">
        <f>'Прил.3'!E15*(-1)-'Прил. 11'!E15</f>
        <v>-252441</v>
      </c>
    </row>
    <row r="30" spans="1:5" ht="14.25" customHeight="1">
      <c r="A30" s="23" t="s">
        <v>40</v>
      </c>
      <c r="B30" s="24" t="s">
        <v>41</v>
      </c>
      <c r="C30" s="30">
        <f aca="true" t="shared" si="1" ref="C30:E32">C31</f>
        <v>359689.00000000006</v>
      </c>
      <c r="D30" s="31">
        <f t="shared" si="1"/>
        <v>312426.27999999997</v>
      </c>
      <c r="E30" s="31">
        <f t="shared" si="1"/>
        <v>257695.9</v>
      </c>
    </row>
    <row r="31" spans="1:5" ht="14.25" customHeight="1">
      <c r="A31" s="23" t="s">
        <v>42</v>
      </c>
      <c r="B31" s="24" t="s">
        <v>43</v>
      </c>
      <c r="C31" s="30">
        <f t="shared" si="1"/>
        <v>359689.00000000006</v>
      </c>
      <c r="D31" s="31">
        <f t="shared" si="1"/>
        <v>312426.27999999997</v>
      </c>
      <c r="E31" s="31">
        <f t="shared" si="1"/>
        <v>257695.9</v>
      </c>
    </row>
    <row r="32" spans="1:5" ht="27.75" customHeight="1">
      <c r="A32" s="23" t="s">
        <v>44</v>
      </c>
      <c r="B32" s="24" t="s">
        <v>45</v>
      </c>
      <c r="C32" s="30">
        <f t="shared" si="1"/>
        <v>359689.00000000006</v>
      </c>
      <c r="D32" s="31">
        <f t="shared" si="1"/>
        <v>312426.27999999997</v>
      </c>
      <c r="E32" s="31">
        <f t="shared" si="1"/>
        <v>257695.9</v>
      </c>
    </row>
    <row r="33" spans="1:5" ht="26.25" customHeight="1">
      <c r="A33" s="23" t="s">
        <v>46</v>
      </c>
      <c r="B33" s="32" t="s">
        <v>47</v>
      </c>
      <c r="C33" s="30">
        <f>'Прил.5.'!E13-C24</f>
        <v>359689.00000000006</v>
      </c>
      <c r="D33" s="30">
        <f>'Прил.5.'!F13-D24</f>
        <v>312426.27999999997</v>
      </c>
      <c r="E33" s="30">
        <f>'Прил.5.'!G13-E22</f>
        <v>257695.9</v>
      </c>
    </row>
  </sheetData>
  <sheetProtection selectLockedCells="1" selectUnlockedCells="1"/>
  <mergeCells count="12">
    <mergeCell ref="D1:E1"/>
    <mergeCell ref="A2:E2"/>
    <mergeCell ref="A3:E3"/>
    <mergeCell ref="B4:E4"/>
    <mergeCell ref="B6:E6"/>
    <mergeCell ref="B7:E7"/>
    <mergeCell ref="B8:E8"/>
    <mergeCell ref="B9:E9"/>
    <mergeCell ref="B10:E10"/>
    <mergeCell ref="A11:E11"/>
    <mergeCell ref="A12:E12"/>
    <mergeCell ref="D14:E14"/>
  </mergeCells>
  <printOptions/>
  <pageMargins left="0.9270833333333334" right="0.2" top="0.55" bottom="1" header="0.5118110236220472" footer="0.5118110236220472"/>
  <pageSetup horizontalDpi="300" verticalDpi="3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16"/>
  <sheetViews>
    <sheetView zoomScale="85" zoomScaleNormal="85" zoomScalePageLayoutView="0" workbookViewId="0" topLeftCell="A1">
      <selection activeCell="B2" sqref="B2"/>
    </sheetView>
  </sheetViews>
  <sheetFormatPr defaultColWidth="8.75390625" defaultRowHeight="12.75"/>
  <cols>
    <col min="1" max="1" width="3.75390625" style="3" customWidth="1"/>
    <col min="2" max="2" width="54.75390625" style="3" customWidth="1"/>
    <col min="3" max="3" width="11.75390625" style="3" customWidth="1"/>
    <col min="4" max="4" width="10.75390625" style="3" customWidth="1"/>
    <col min="5" max="5" width="14.75390625" style="3" customWidth="1"/>
    <col min="6" max="16384" width="8.75390625" style="3" customWidth="1"/>
  </cols>
  <sheetData>
    <row r="1" spans="2:5" ht="15" customHeight="1">
      <c r="B1" s="572" t="s">
        <v>770</v>
      </c>
      <c r="C1" s="572"/>
      <c r="D1" s="572"/>
      <c r="E1" s="572"/>
    </row>
    <row r="2" spans="2:5" ht="14.25" customHeight="1">
      <c r="B2" s="573" t="s">
        <v>771</v>
      </c>
      <c r="C2" s="573"/>
      <c r="D2" s="573"/>
      <c r="E2" s="573"/>
    </row>
    <row r="3" spans="2:5" ht="15.75" customHeight="1">
      <c r="B3" s="554" t="s">
        <v>4</v>
      </c>
      <c r="C3" s="554"/>
      <c r="D3" s="554"/>
      <c r="E3" s="554"/>
    </row>
    <row r="4" spans="2:11" ht="15.75" customHeight="1">
      <c r="B4" s="554" t="s">
        <v>217</v>
      </c>
      <c r="C4" s="554"/>
      <c r="D4" s="554"/>
      <c r="E4" s="554"/>
      <c r="F4" s="536"/>
      <c r="G4" s="536"/>
      <c r="H4" s="536"/>
      <c r="I4" s="536"/>
      <c r="J4" s="536"/>
      <c r="K4" s="536"/>
    </row>
    <row r="5" spans="2:5" ht="14.25" customHeight="1">
      <c r="B5" s="41"/>
      <c r="C5" s="516"/>
      <c r="D5" s="516"/>
      <c r="E5" s="516"/>
    </row>
    <row r="6" spans="2:5" ht="15" customHeight="1">
      <c r="B6" s="586" t="s">
        <v>772</v>
      </c>
      <c r="C6" s="586"/>
      <c r="D6" s="586"/>
      <c r="E6" s="586"/>
    </row>
    <row r="7" spans="2:5" ht="41.25" customHeight="1">
      <c r="B7" s="587" t="s">
        <v>773</v>
      </c>
      <c r="C7" s="587"/>
      <c r="D7" s="587"/>
      <c r="E7" s="587"/>
    </row>
    <row r="8" spans="2:5" ht="15.75" customHeight="1">
      <c r="B8" s="581"/>
      <c r="C8" s="581"/>
      <c r="D8" s="516"/>
      <c r="E8" s="6" t="s">
        <v>219</v>
      </c>
    </row>
    <row r="9" spans="2:5" ht="15.75" customHeight="1">
      <c r="B9" s="570" t="s">
        <v>774</v>
      </c>
      <c r="C9" s="570" t="s">
        <v>8</v>
      </c>
      <c r="D9" s="570"/>
      <c r="E9" s="570"/>
    </row>
    <row r="10" spans="2:5" ht="15" customHeight="1">
      <c r="B10" s="570"/>
      <c r="C10" s="58" t="s">
        <v>11</v>
      </c>
      <c r="D10" s="58" t="s">
        <v>12</v>
      </c>
      <c r="E10" s="58" t="s">
        <v>13</v>
      </c>
    </row>
    <row r="11" spans="2:5" ht="15" customHeight="1">
      <c r="B11" s="16" t="s">
        <v>775</v>
      </c>
      <c r="C11" s="19"/>
      <c r="D11" s="19"/>
      <c r="E11" s="19"/>
    </row>
    <row r="12" spans="2:5" ht="15" customHeight="1">
      <c r="B12" s="537" t="s">
        <v>83</v>
      </c>
      <c r="C12" s="538">
        <f>C13+C14</f>
        <v>58797.8</v>
      </c>
      <c r="D12" s="538">
        <f>D13+D14</f>
        <v>35512.9</v>
      </c>
      <c r="E12" s="538">
        <f>E13+E14</f>
        <v>35991.5</v>
      </c>
    </row>
    <row r="13" spans="2:5" ht="28.5" customHeight="1">
      <c r="B13" s="144" t="s">
        <v>776</v>
      </c>
      <c r="C13" s="74">
        <v>13197.8</v>
      </c>
      <c r="D13" s="70">
        <v>13512.9</v>
      </c>
      <c r="E13" s="70">
        <v>13991.5</v>
      </c>
    </row>
    <row r="14" spans="2:5" ht="14.25" customHeight="1">
      <c r="B14" s="144" t="s">
        <v>777</v>
      </c>
      <c r="C14" s="69">
        <v>45600</v>
      </c>
      <c r="D14" s="69">
        <v>22000</v>
      </c>
      <c r="E14" s="69">
        <v>22000</v>
      </c>
    </row>
    <row r="15" spans="2:5" ht="15" customHeight="1">
      <c r="B15" s="537" t="s">
        <v>778</v>
      </c>
      <c r="C15" s="538">
        <f>C16</f>
        <v>58797.8</v>
      </c>
      <c r="D15" s="538">
        <f>D16</f>
        <v>35512.9</v>
      </c>
      <c r="E15" s="538">
        <f>E16</f>
        <v>35991.5</v>
      </c>
    </row>
    <row r="16" spans="2:5" ht="57" customHeight="1">
      <c r="B16" s="29" t="s">
        <v>779</v>
      </c>
      <c r="C16" s="539">
        <v>58797.8</v>
      </c>
      <c r="D16" s="539">
        <v>35512.9</v>
      </c>
      <c r="E16" s="539">
        <v>35991.5</v>
      </c>
    </row>
  </sheetData>
  <sheetProtection selectLockedCells="1" selectUnlockedCells="1"/>
  <mergeCells count="9">
    <mergeCell ref="B8:C8"/>
    <mergeCell ref="B9:B10"/>
    <mergeCell ref="C9:E9"/>
    <mergeCell ref="B1:E1"/>
    <mergeCell ref="B2:E2"/>
    <mergeCell ref="B3:E3"/>
    <mergeCell ref="B4:E4"/>
    <mergeCell ref="B6:E6"/>
    <mergeCell ref="B7:E7"/>
  </mergeCells>
  <printOptions/>
  <pageMargins left="0.7875" right="0.7875" top="0.7875" bottom="0.7875" header="0.5118110236220472" footer="0.5118110236220472"/>
  <pageSetup horizontalDpi="300" verticalDpi="300" orientation="portrait" paperSize="9" scale="8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9"/>
  <sheetViews>
    <sheetView zoomScale="85" zoomScaleNormal="85" zoomScalePageLayoutView="0" workbookViewId="0" topLeftCell="A1">
      <selection activeCell="D20" sqref="D20"/>
    </sheetView>
  </sheetViews>
  <sheetFormatPr defaultColWidth="6.75390625" defaultRowHeight="12.75"/>
  <cols>
    <col min="1" max="1" width="4.75390625" style="3" customWidth="1"/>
    <col min="2" max="2" width="61.75390625" style="3" customWidth="1"/>
    <col min="3" max="3" width="12.75390625" style="526" customWidth="1"/>
    <col min="4" max="4" width="9.75390625" style="526" customWidth="1"/>
    <col min="5" max="5" width="10.75390625" style="526" customWidth="1"/>
    <col min="6" max="16384" width="6.75390625" style="3" customWidth="1"/>
  </cols>
  <sheetData>
    <row r="1" spans="2:8" ht="12.75" customHeight="1">
      <c r="B1" s="516"/>
      <c r="C1" s="540"/>
      <c r="D1" s="540"/>
      <c r="E1" s="54" t="s">
        <v>780</v>
      </c>
      <c r="F1" s="541"/>
      <c r="G1" s="541"/>
      <c r="H1" s="541"/>
    </row>
    <row r="2" spans="2:8" ht="12.75" customHeight="1">
      <c r="B2" s="516"/>
      <c r="C2" s="542"/>
      <c r="D2" s="542"/>
      <c r="E2" s="543" t="s">
        <v>771</v>
      </c>
      <c r="F2" s="544"/>
      <c r="G2" s="544"/>
      <c r="H2" s="544"/>
    </row>
    <row r="3" spans="2:8" ht="12.75" customHeight="1">
      <c r="B3" s="554" t="s">
        <v>4</v>
      </c>
      <c r="C3" s="554"/>
      <c r="D3" s="554"/>
      <c r="E3" s="554"/>
      <c r="F3" s="544"/>
      <c r="G3" s="544"/>
      <c r="H3" s="544"/>
    </row>
    <row r="4" spans="2:5" ht="12.75" customHeight="1">
      <c r="B4" s="554" t="s">
        <v>217</v>
      </c>
      <c r="C4" s="554"/>
      <c r="D4" s="554"/>
      <c r="E4" s="554"/>
    </row>
    <row r="5" spans="2:5" ht="12.75" customHeight="1">
      <c r="B5" s="41"/>
      <c r="C5" s="50"/>
      <c r="D5" s="50"/>
      <c r="E5" s="50"/>
    </row>
    <row r="6" spans="2:8" ht="12.75" customHeight="1">
      <c r="B6" s="569" t="s">
        <v>781</v>
      </c>
      <c r="C6" s="569"/>
      <c r="D6" s="569"/>
      <c r="E6" s="569"/>
      <c r="F6" s="528"/>
      <c r="G6" s="528"/>
      <c r="H6" s="528"/>
    </row>
    <row r="7" spans="2:8" ht="15.75" customHeight="1">
      <c r="B7" s="569"/>
      <c r="C7" s="569"/>
      <c r="D7" s="569"/>
      <c r="E7" s="569"/>
      <c r="F7" s="528"/>
      <c r="G7" s="528"/>
      <c r="H7" s="528"/>
    </row>
    <row r="8" spans="2:8" ht="14.25" customHeight="1">
      <c r="B8" s="569"/>
      <c r="C8" s="569"/>
      <c r="D8" s="569"/>
      <c r="E8" s="569"/>
      <c r="F8" s="528"/>
      <c r="G8" s="528"/>
      <c r="H8" s="528"/>
    </row>
    <row r="9" spans="2:5" ht="12.75" customHeight="1">
      <c r="B9" s="586"/>
      <c r="C9" s="586"/>
      <c r="D9" s="50"/>
      <c r="E9" s="50"/>
    </row>
    <row r="10" spans="2:5" ht="12.75" customHeight="1">
      <c r="B10" s="581"/>
      <c r="C10" s="581"/>
      <c r="D10" s="50"/>
      <c r="E10" s="6" t="s">
        <v>219</v>
      </c>
    </row>
    <row r="11" spans="2:5" ht="46.5" customHeight="1">
      <c r="B11" s="570" t="s">
        <v>782</v>
      </c>
      <c r="C11" s="570" t="s">
        <v>8</v>
      </c>
      <c r="D11" s="570"/>
      <c r="E11" s="570"/>
    </row>
    <row r="12" spans="2:5" ht="15.75" customHeight="1">
      <c r="B12" s="570"/>
      <c r="C12" s="58" t="s">
        <v>11</v>
      </c>
      <c r="D12" s="58" t="s">
        <v>12</v>
      </c>
      <c r="E12" s="58" t="s">
        <v>13</v>
      </c>
    </row>
    <row r="13" spans="2:5" ht="15.75" customHeight="1">
      <c r="B13" s="545" t="s">
        <v>783</v>
      </c>
      <c r="C13" s="30">
        <f>C14</f>
        <v>0</v>
      </c>
      <c r="D13" s="30">
        <f>D14</f>
        <v>-3000</v>
      </c>
      <c r="E13" s="30">
        <f>E14</f>
        <v>0</v>
      </c>
    </row>
    <row r="14" spans="2:5" ht="27.75" customHeight="1">
      <c r="B14" s="546" t="s">
        <v>784</v>
      </c>
      <c r="C14" s="30">
        <f>C15+C16</f>
        <v>0</v>
      </c>
      <c r="D14" s="30">
        <f>D15+D16</f>
        <v>-3000</v>
      </c>
      <c r="E14" s="30">
        <f>E15-E19</f>
        <v>0</v>
      </c>
    </row>
    <row r="15" spans="2:5" ht="27.75" customHeight="1">
      <c r="B15" s="24" t="s">
        <v>20</v>
      </c>
      <c r="C15" s="30">
        <v>3000</v>
      </c>
      <c r="D15" s="30"/>
      <c r="E15" s="30"/>
    </row>
    <row r="16" spans="2:5" ht="27.75" customHeight="1">
      <c r="B16" s="547" t="s">
        <v>785</v>
      </c>
      <c r="C16" s="30">
        <v>-3000</v>
      </c>
      <c r="D16" s="30">
        <v>-3000</v>
      </c>
      <c r="E16" s="30"/>
    </row>
    <row r="17" spans="2:5" ht="27.75" customHeight="1">
      <c r="B17" s="26" t="s">
        <v>22</v>
      </c>
      <c r="C17" s="30">
        <f>C18</f>
        <v>0</v>
      </c>
      <c r="D17" s="30">
        <f>D18</f>
        <v>0</v>
      </c>
      <c r="E17" s="30">
        <f>E18+E19</f>
        <v>0</v>
      </c>
    </row>
    <row r="18" spans="2:5" ht="42.75">
      <c r="B18" s="27" t="s">
        <v>24</v>
      </c>
      <c r="C18" s="30"/>
      <c r="D18" s="30"/>
      <c r="E18" s="30"/>
    </row>
    <row r="19" spans="2:5" s="525" customFormat="1" ht="27.75" customHeight="1">
      <c r="B19" s="24" t="s">
        <v>785</v>
      </c>
      <c r="C19" s="30"/>
      <c r="D19" s="30">
        <v>-3000</v>
      </c>
      <c r="E19" s="548"/>
    </row>
  </sheetData>
  <sheetProtection selectLockedCells="1" selectUnlockedCells="1"/>
  <mergeCells count="7">
    <mergeCell ref="B3:E3"/>
    <mergeCell ref="B4:E4"/>
    <mergeCell ref="B6:E8"/>
    <mergeCell ref="B9:C9"/>
    <mergeCell ref="B10:C10"/>
    <mergeCell ref="B11:B12"/>
    <mergeCell ref="C11:E11"/>
  </mergeCells>
  <printOptions/>
  <pageMargins left="0.7875" right="0.7875" top="0.7875" bottom="0.7875" header="0.5118110236220472" footer="0.5118110236220472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2"/>
  <sheetViews>
    <sheetView zoomScale="85" zoomScaleNormal="85" zoomScalePageLayoutView="0" workbookViewId="0" topLeftCell="A1">
      <selection activeCell="B3" sqref="B3:E3"/>
    </sheetView>
  </sheetViews>
  <sheetFormatPr defaultColWidth="6.375" defaultRowHeight="12.75"/>
  <cols>
    <col min="1" max="1" width="3.75390625" style="3" customWidth="1"/>
    <col min="2" max="2" width="60.75390625" style="3" customWidth="1"/>
    <col min="3" max="3" width="14.375" style="549" customWidth="1"/>
    <col min="4" max="4" width="10.75390625" style="549" customWidth="1"/>
    <col min="5" max="5" width="14.375" style="549" customWidth="1"/>
    <col min="6" max="16384" width="6.375" style="3" customWidth="1"/>
  </cols>
  <sheetData>
    <row r="1" spans="2:11" ht="12.75" customHeight="1">
      <c r="B1" s="561" t="s">
        <v>786</v>
      </c>
      <c r="C1" s="561"/>
      <c r="D1" s="561"/>
      <c r="E1" s="561"/>
      <c r="F1" s="10"/>
      <c r="G1" s="10"/>
      <c r="H1" s="10"/>
      <c r="I1" s="10"/>
      <c r="J1" s="10"/>
      <c r="K1" s="10"/>
    </row>
    <row r="2" spans="2:11" ht="12.75" customHeight="1">
      <c r="B2" s="559" t="s">
        <v>1</v>
      </c>
      <c r="C2" s="559"/>
      <c r="D2" s="559"/>
      <c r="E2" s="559"/>
      <c r="F2" s="8"/>
      <c r="G2" s="8"/>
      <c r="H2" s="8"/>
      <c r="I2" s="8"/>
      <c r="J2" s="8"/>
      <c r="K2" s="8"/>
    </row>
    <row r="3" spans="2:11" ht="12.75" customHeight="1">
      <c r="B3" s="560" t="s">
        <v>799</v>
      </c>
      <c r="C3" s="560"/>
      <c r="D3" s="560"/>
      <c r="E3" s="560"/>
      <c r="F3" s="8"/>
      <c r="G3" s="8"/>
      <c r="H3" s="8"/>
      <c r="I3" s="8"/>
      <c r="J3" s="8"/>
      <c r="K3" s="9"/>
    </row>
    <row r="4" spans="2:5" ht="12.75" customHeight="1">
      <c r="B4" s="7"/>
      <c r="C4" s="7"/>
      <c r="D4" s="7"/>
      <c r="E4" s="7"/>
    </row>
    <row r="5" spans="2:5" ht="12.75" customHeight="1">
      <c r="B5" s="558" t="s">
        <v>787</v>
      </c>
      <c r="C5" s="558"/>
      <c r="D5" s="558"/>
      <c r="E5" s="558"/>
    </row>
    <row r="6" spans="2:5" ht="12.75" customHeight="1">
      <c r="B6" s="554" t="s">
        <v>49</v>
      </c>
      <c r="C6" s="554"/>
      <c r="D6" s="554"/>
      <c r="E6" s="554"/>
    </row>
    <row r="7" spans="2:5" ht="12.75" customHeight="1">
      <c r="B7" s="554" t="s">
        <v>4</v>
      </c>
      <c r="C7" s="554"/>
      <c r="D7" s="554"/>
      <c r="E7" s="554"/>
    </row>
    <row r="8" spans="2:8" ht="12.75" customHeight="1">
      <c r="B8" s="554" t="s">
        <v>217</v>
      </c>
      <c r="C8" s="554"/>
      <c r="D8" s="554"/>
      <c r="E8" s="554"/>
      <c r="F8" s="6"/>
      <c r="G8" s="6"/>
      <c r="H8" s="6"/>
    </row>
    <row r="9" spans="2:5" ht="12.75" customHeight="1">
      <c r="B9" s="41"/>
      <c r="C9" s="550"/>
      <c r="D9" s="550"/>
      <c r="E9" s="550"/>
    </row>
    <row r="10" spans="2:5" ht="28.5" customHeight="1">
      <c r="B10" s="588" t="s">
        <v>788</v>
      </c>
      <c r="C10" s="588"/>
      <c r="D10" s="588" t="s">
        <v>789</v>
      </c>
      <c r="E10" s="588"/>
    </row>
    <row r="11" spans="2:5" ht="15">
      <c r="B11" s="556" t="s">
        <v>790</v>
      </c>
      <c r="C11" s="556"/>
      <c r="D11" s="556"/>
      <c r="E11" s="556"/>
    </row>
    <row r="12" spans="2:5" ht="14.25">
      <c r="B12" s="581"/>
      <c r="C12" s="581"/>
      <c r="D12" s="550"/>
      <c r="E12" s="119" t="s">
        <v>219</v>
      </c>
    </row>
    <row r="13" spans="2:5" ht="15">
      <c r="B13" s="16" t="s">
        <v>220</v>
      </c>
      <c r="C13" s="58" t="s">
        <v>11</v>
      </c>
      <c r="D13" s="58" t="s">
        <v>12</v>
      </c>
      <c r="E13" s="58" t="s">
        <v>13</v>
      </c>
    </row>
    <row r="14" spans="2:5" ht="14.25">
      <c r="B14" s="551" t="s">
        <v>759</v>
      </c>
      <c r="C14" s="539">
        <v>136.1</v>
      </c>
      <c r="D14" s="539"/>
      <c r="E14" s="539"/>
    </row>
    <row r="15" spans="2:5" ht="14.25">
      <c r="B15" s="551" t="s">
        <v>760</v>
      </c>
      <c r="C15" s="539"/>
      <c r="D15" s="539"/>
      <c r="E15" s="539"/>
    </row>
    <row r="16" spans="2:5" ht="14.25">
      <c r="B16" s="551" t="s">
        <v>761</v>
      </c>
      <c r="C16" s="539"/>
      <c r="D16" s="539"/>
      <c r="E16" s="539"/>
    </row>
    <row r="17" spans="2:5" ht="14.25">
      <c r="B17" s="552" t="s">
        <v>762</v>
      </c>
      <c r="C17" s="539"/>
      <c r="D17" s="539"/>
      <c r="E17" s="539"/>
    </row>
    <row r="18" spans="2:5" ht="14.25">
      <c r="B18" s="551" t="s">
        <v>763</v>
      </c>
      <c r="C18" s="539"/>
      <c r="D18" s="539"/>
      <c r="E18" s="539"/>
    </row>
    <row r="19" spans="2:5" ht="14.25">
      <c r="B19" s="551" t="s">
        <v>764</v>
      </c>
      <c r="C19" s="539">
        <v>197.5</v>
      </c>
      <c r="D19" s="539"/>
      <c r="E19" s="539"/>
    </row>
    <row r="20" spans="2:5" ht="14.25">
      <c r="B20" s="551" t="s">
        <v>765</v>
      </c>
      <c r="C20" s="539"/>
      <c r="D20" s="539"/>
      <c r="E20" s="539"/>
    </row>
    <row r="21" spans="2:5" ht="14.25">
      <c r="B21" s="551" t="s">
        <v>791</v>
      </c>
      <c r="C21" s="539">
        <v>1666.4</v>
      </c>
      <c r="D21" s="539"/>
      <c r="E21" s="539"/>
    </row>
    <row r="22" spans="2:5" ht="15">
      <c r="B22" s="553" t="s">
        <v>766</v>
      </c>
      <c r="C22" s="19">
        <f>SUM(C14:C21)</f>
        <v>2000</v>
      </c>
      <c r="D22" s="25">
        <f>SUM(D14:D21)</f>
        <v>0</v>
      </c>
      <c r="E22" s="25">
        <f>SUM(E14:E21)</f>
        <v>0</v>
      </c>
    </row>
  </sheetData>
  <sheetProtection selectLockedCells="1" selectUnlockedCells="1"/>
  <mergeCells count="10">
    <mergeCell ref="B8:E8"/>
    <mergeCell ref="B10:E10"/>
    <mergeCell ref="B11:E11"/>
    <mergeCell ref="B12:C12"/>
    <mergeCell ref="B1:E1"/>
    <mergeCell ref="B2:E2"/>
    <mergeCell ref="B3:E3"/>
    <mergeCell ref="B5:E5"/>
    <mergeCell ref="B6:E6"/>
    <mergeCell ref="B7:E7"/>
  </mergeCells>
  <printOptions/>
  <pageMargins left="0.7875" right="0.7875" top="0.7875" bottom="0.7875" header="0.5118110236220472" footer="0.5118110236220472"/>
  <pageSetup fitToHeight="1" fitToWidth="1" horizontalDpi="300" verticalDpi="3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85" zoomScaleNormal="85" zoomScalePageLayoutView="0" workbookViewId="0" topLeftCell="A1">
      <selection activeCell="B3" sqref="B3:E3"/>
    </sheetView>
  </sheetViews>
  <sheetFormatPr defaultColWidth="6.375" defaultRowHeight="12.75"/>
  <cols>
    <col min="1" max="1" width="3.75390625" style="3" customWidth="1"/>
    <col min="2" max="2" width="60.75390625" style="3" customWidth="1"/>
    <col min="3" max="3" width="14.375" style="549" customWidth="1"/>
    <col min="4" max="4" width="10.75390625" style="549" customWidth="1"/>
    <col min="5" max="5" width="14.375" style="549" customWidth="1"/>
    <col min="6" max="16384" width="6.375" style="3" customWidth="1"/>
  </cols>
  <sheetData>
    <row r="1" spans="1:5" ht="12.75" customHeight="1">
      <c r="A1" s="4"/>
      <c r="B1" s="5"/>
      <c r="C1" s="6"/>
      <c r="D1" s="558" t="s">
        <v>792</v>
      </c>
      <c r="E1" s="558"/>
    </row>
    <row r="2" spans="1:11" ht="12.75" customHeight="1">
      <c r="A2" s="4"/>
      <c r="B2" s="559" t="s">
        <v>1</v>
      </c>
      <c r="C2" s="559"/>
      <c r="D2" s="559"/>
      <c r="E2" s="559"/>
      <c r="F2" s="8"/>
      <c r="G2" s="8"/>
      <c r="H2" s="8"/>
      <c r="I2" s="8"/>
      <c r="J2" s="8"/>
      <c r="K2" s="8"/>
    </row>
    <row r="3" spans="1:11" ht="12.75" customHeight="1">
      <c r="A3" s="4"/>
      <c r="B3" s="560" t="s">
        <v>799</v>
      </c>
      <c r="C3" s="560"/>
      <c r="D3" s="560"/>
      <c r="E3" s="560"/>
      <c r="F3" s="8"/>
      <c r="G3" s="8"/>
      <c r="H3" s="8"/>
      <c r="I3" s="8"/>
      <c r="J3" s="8"/>
      <c r="K3" s="9"/>
    </row>
    <row r="4" spans="2:5" ht="12.75" customHeight="1">
      <c r="B4" s="7"/>
      <c r="C4" s="7"/>
      <c r="D4" s="7"/>
      <c r="E4" s="7"/>
    </row>
    <row r="5" spans="2:5" ht="12.75" customHeight="1">
      <c r="B5" s="558" t="s">
        <v>793</v>
      </c>
      <c r="C5" s="558"/>
      <c r="D5" s="558"/>
      <c r="E5" s="558"/>
    </row>
    <row r="6" spans="2:5" ht="12.75" customHeight="1">
      <c r="B6" s="554" t="s">
        <v>49</v>
      </c>
      <c r="C6" s="554"/>
      <c r="D6" s="554"/>
      <c r="E6" s="554"/>
    </row>
    <row r="7" spans="2:5" ht="12.75" customHeight="1">
      <c r="B7" s="554" t="s">
        <v>4</v>
      </c>
      <c r="C7" s="554"/>
      <c r="D7" s="554"/>
      <c r="E7" s="554"/>
    </row>
    <row r="8" spans="2:8" ht="12.75" customHeight="1">
      <c r="B8" s="554" t="s">
        <v>217</v>
      </c>
      <c r="C8" s="554"/>
      <c r="D8" s="554"/>
      <c r="E8" s="554"/>
      <c r="F8" s="6"/>
      <c r="G8" s="6"/>
      <c r="H8" s="6"/>
    </row>
    <row r="9" spans="2:5" ht="12.75" customHeight="1">
      <c r="B9" s="41"/>
      <c r="C9" s="550"/>
      <c r="D9" s="550"/>
      <c r="E9" s="550"/>
    </row>
    <row r="10" spans="2:5" ht="40.5" customHeight="1">
      <c r="B10" s="588" t="s">
        <v>794</v>
      </c>
      <c r="C10" s="588"/>
      <c r="D10" s="588" t="s">
        <v>789</v>
      </c>
      <c r="E10" s="588"/>
    </row>
    <row r="11" spans="2:5" ht="12.75" customHeight="1">
      <c r="B11" s="556" t="s">
        <v>795</v>
      </c>
      <c r="C11" s="556"/>
      <c r="D11" s="556"/>
      <c r="E11" s="556"/>
    </row>
    <row r="12" spans="2:5" ht="12.75" customHeight="1">
      <c r="B12" s="581"/>
      <c r="C12" s="581"/>
      <c r="D12" s="550"/>
      <c r="E12" s="119" t="s">
        <v>219</v>
      </c>
    </row>
    <row r="13" spans="2:5" ht="46.5" customHeight="1">
      <c r="B13" s="16" t="s">
        <v>220</v>
      </c>
      <c r="C13" s="58" t="s">
        <v>11</v>
      </c>
      <c r="D13" s="58" t="s">
        <v>12</v>
      </c>
      <c r="E13" s="58" t="s">
        <v>13</v>
      </c>
    </row>
    <row r="14" spans="2:5" ht="14.25" customHeight="1">
      <c r="B14" s="551" t="s">
        <v>759</v>
      </c>
      <c r="C14" s="539">
        <v>19.5</v>
      </c>
      <c r="D14" s="539"/>
      <c r="E14" s="539"/>
    </row>
    <row r="15" spans="2:5" ht="14.25" customHeight="1">
      <c r="B15" s="551" t="s">
        <v>760</v>
      </c>
      <c r="C15" s="539"/>
      <c r="D15" s="539"/>
      <c r="E15" s="539"/>
    </row>
    <row r="16" spans="2:5" ht="14.25" customHeight="1">
      <c r="B16" s="551" t="s">
        <v>761</v>
      </c>
      <c r="C16" s="539"/>
      <c r="D16" s="539"/>
      <c r="E16" s="539"/>
    </row>
    <row r="17" spans="2:5" ht="14.25" customHeight="1">
      <c r="B17" s="552" t="s">
        <v>762</v>
      </c>
      <c r="C17" s="539">
        <v>519.2</v>
      </c>
      <c r="D17" s="539"/>
      <c r="E17" s="539"/>
    </row>
    <row r="18" spans="2:5" ht="14.25" customHeight="1">
      <c r="B18" s="551" t="s">
        <v>763</v>
      </c>
      <c r="C18" s="539">
        <v>132.4</v>
      </c>
      <c r="D18" s="539"/>
      <c r="E18" s="539"/>
    </row>
    <row r="19" spans="2:5" ht="14.25" customHeight="1">
      <c r="B19" s="551" t="s">
        <v>764</v>
      </c>
      <c r="C19" s="539"/>
      <c r="D19" s="539"/>
      <c r="E19" s="539"/>
    </row>
    <row r="20" spans="2:5" ht="15.75" customHeight="1">
      <c r="B20" s="551" t="s">
        <v>765</v>
      </c>
      <c r="C20" s="539">
        <v>220</v>
      </c>
      <c r="D20" s="539"/>
      <c r="E20" s="539"/>
    </row>
    <row r="21" spans="2:5" ht="15.75" customHeight="1">
      <c r="B21" s="551" t="s">
        <v>791</v>
      </c>
      <c r="C21" s="539">
        <v>108.9</v>
      </c>
      <c r="D21" s="539"/>
      <c r="E21" s="539"/>
    </row>
    <row r="22" spans="2:5" s="525" customFormat="1" ht="12.75" customHeight="1">
      <c r="B22" s="553" t="s">
        <v>766</v>
      </c>
      <c r="C22" s="19">
        <f>SUM(C14:C21)</f>
        <v>1000</v>
      </c>
      <c r="D22" s="25">
        <f>SUM(D14:D21)</f>
        <v>0</v>
      </c>
      <c r="E22" s="25">
        <f>SUM(E14:E21)</f>
        <v>0</v>
      </c>
    </row>
    <row r="25" spans="2:5" ht="28.5" customHeight="1">
      <c r="B25" s="588" t="s">
        <v>796</v>
      </c>
      <c r="C25" s="588"/>
      <c r="D25" s="588" t="s">
        <v>789</v>
      </c>
      <c r="E25" s="588"/>
    </row>
    <row r="26" spans="2:5" ht="15.75" customHeight="1">
      <c r="B26" s="556" t="s">
        <v>797</v>
      </c>
      <c r="C26" s="556"/>
      <c r="D26" s="556"/>
      <c r="E26" s="556"/>
    </row>
    <row r="27" spans="2:5" ht="15.75" customHeight="1">
      <c r="B27" s="581"/>
      <c r="C27" s="581"/>
      <c r="D27" s="550"/>
      <c r="E27" s="119" t="s">
        <v>219</v>
      </c>
    </row>
    <row r="28" spans="2:5" ht="15">
      <c r="B28" s="16" t="s">
        <v>220</v>
      </c>
      <c r="C28" s="58" t="s">
        <v>11</v>
      </c>
      <c r="D28" s="58" t="s">
        <v>12</v>
      </c>
      <c r="E28" s="58" t="s">
        <v>13</v>
      </c>
    </row>
    <row r="29" spans="2:5" ht="14.25">
      <c r="B29" s="551" t="s">
        <v>759</v>
      </c>
      <c r="C29" s="539"/>
      <c r="D29" s="539"/>
      <c r="E29" s="539"/>
    </row>
    <row r="30" spans="2:5" ht="14.25">
      <c r="B30" s="551" t="s">
        <v>760</v>
      </c>
      <c r="C30" s="539"/>
      <c r="D30" s="539"/>
      <c r="E30" s="539"/>
    </row>
    <row r="31" spans="2:5" ht="14.25">
      <c r="B31" s="551" t="s">
        <v>761</v>
      </c>
      <c r="C31" s="539">
        <v>14.2</v>
      </c>
      <c r="D31" s="539"/>
      <c r="E31" s="539"/>
    </row>
    <row r="32" spans="2:5" ht="14.25">
      <c r="B32" s="552" t="s">
        <v>762</v>
      </c>
      <c r="C32" s="539"/>
      <c r="D32" s="539"/>
      <c r="E32" s="539"/>
    </row>
    <row r="33" spans="2:5" ht="14.25">
      <c r="B33" s="551" t="s">
        <v>763</v>
      </c>
      <c r="C33" s="539"/>
      <c r="D33" s="539"/>
      <c r="E33" s="539"/>
    </row>
    <row r="34" spans="2:5" ht="14.25">
      <c r="B34" s="551" t="s">
        <v>764</v>
      </c>
      <c r="C34" s="539"/>
      <c r="D34" s="539"/>
      <c r="E34" s="539"/>
    </row>
    <row r="35" spans="2:5" ht="14.25">
      <c r="B35" s="551" t="s">
        <v>765</v>
      </c>
      <c r="C35" s="539"/>
      <c r="D35" s="539"/>
      <c r="E35" s="539"/>
    </row>
    <row r="36" spans="2:5" ht="14.25">
      <c r="B36" s="551" t="s">
        <v>791</v>
      </c>
      <c r="C36" s="539">
        <v>85.8</v>
      </c>
      <c r="D36" s="539"/>
      <c r="E36" s="539"/>
    </row>
    <row r="37" spans="2:5" ht="15">
      <c r="B37" s="553" t="s">
        <v>766</v>
      </c>
      <c r="C37" s="19">
        <f>SUM(C29:C36)</f>
        <v>100</v>
      </c>
      <c r="D37" s="25">
        <f>SUM(D29:D36)</f>
        <v>0</v>
      </c>
      <c r="E37" s="25">
        <f>SUM(E29:E36)</f>
        <v>0</v>
      </c>
    </row>
    <row r="39" spans="2:5" ht="41.25" customHeight="1">
      <c r="B39" s="588" t="s">
        <v>798</v>
      </c>
      <c r="C39" s="588"/>
      <c r="D39" s="588" t="s">
        <v>789</v>
      </c>
      <c r="E39" s="588"/>
    </row>
    <row r="40" spans="2:5" ht="12.75" customHeight="1">
      <c r="B40" s="556" t="s">
        <v>797</v>
      </c>
      <c r="C40" s="556"/>
      <c r="D40" s="556"/>
      <c r="E40" s="556"/>
    </row>
    <row r="41" spans="2:5" ht="12.75" customHeight="1">
      <c r="B41" s="581"/>
      <c r="C41" s="581"/>
      <c r="D41" s="550"/>
      <c r="E41" s="119" t="s">
        <v>219</v>
      </c>
    </row>
    <row r="42" spans="2:5" ht="12.75" customHeight="1">
      <c r="B42" s="16" t="s">
        <v>220</v>
      </c>
      <c r="C42" s="58" t="s">
        <v>11</v>
      </c>
      <c r="D42" s="58" t="s">
        <v>12</v>
      </c>
      <c r="E42" s="58" t="s">
        <v>13</v>
      </c>
    </row>
    <row r="43" spans="2:5" ht="12.75" customHeight="1">
      <c r="B43" s="551" t="s">
        <v>759</v>
      </c>
      <c r="C43" s="539"/>
      <c r="D43" s="539"/>
      <c r="E43" s="539"/>
    </row>
    <row r="44" spans="2:5" ht="12.75" customHeight="1">
      <c r="B44" s="551" t="s">
        <v>760</v>
      </c>
      <c r="C44" s="539"/>
      <c r="D44" s="539"/>
      <c r="E44" s="539"/>
    </row>
    <row r="45" spans="2:5" ht="12.75" customHeight="1">
      <c r="B45" s="551" t="s">
        <v>761</v>
      </c>
      <c r="C45" s="539"/>
      <c r="D45" s="539"/>
      <c r="E45" s="539"/>
    </row>
    <row r="46" spans="2:5" ht="12.75" customHeight="1">
      <c r="B46" s="552" t="s">
        <v>762</v>
      </c>
      <c r="C46" s="539"/>
      <c r="D46" s="539"/>
      <c r="E46" s="539"/>
    </row>
    <row r="47" spans="2:5" ht="12.75" customHeight="1">
      <c r="B47" s="551" t="s">
        <v>763</v>
      </c>
      <c r="C47" s="539"/>
      <c r="D47" s="539"/>
      <c r="E47" s="539"/>
    </row>
    <row r="48" spans="2:5" ht="12.75" customHeight="1">
      <c r="B48" s="551" t="s">
        <v>764</v>
      </c>
      <c r="C48" s="539"/>
      <c r="D48" s="539"/>
      <c r="E48" s="539"/>
    </row>
    <row r="49" spans="2:5" ht="12.75" customHeight="1">
      <c r="B49" s="551" t="s">
        <v>765</v>
      </c>
      <c r="C49" s="539"/>
      <c r="D49" s="539"/>
      <c r="E49" s="539"/>
    </row>
    <row r="50" spans="2:5" ht="12.75" customHeight="1">
      <c r="B50" s="551" t="s">
        <v>791</v>
      </c>
      <c r="C50" s="539">
        <v>500</v>
      </c>
      <c r="D50" s="539"/>
      <c r="E50" s="539"/>
    </row>
    <row r="51" spans="2:5" ht="12.75" customHeight="1">
      <c r="B51" s="553" t="s">
        <v>766</v>
      </c>
      <c r="C51" s="19">
        <f>SUM(C43:C50)</f>
        <v>500</v>
      </c>
      <c r="D51" s="25">
        <f>SUM(D43:D50)</f>
        <v>0</v>
      </c>
      <c r="E51" s="25">
        <f>SUM(E43:E50)</f>
        <v>0</v>
      </c>
    </row>
    <row r="52" spans="2:5" ht="12.75" customHeight="1">
      <c r="B52" s="516"/>
      <c r="C52" s="550"/>
      <c r="D52" s="550"/>
      <c r="E52" s="550"/>
    </row>
  </sheetData>
  <sheetProtection selectLockedCells="1" selectUnlockedCells="1"/>
  <mergeCells count="16">
    <mergeCell ref="D1:E1"/>
    <mergeCell ref="B2:E2"/>
    <mergeCell ref="B3:E3"/>
    <mergeCell ref="B5:E5"/>
    <mergeCell ref="B6:E6"/>
    <mergeCell ref="B7:E7"/>
    <mergeCell ref="B27:C27"/>
    <mergeCell ref="B39:E39"/>
    <mergeCell ref="B40:E40"/>
    <mergeCell ref="B41:C41"/>
    <mergeCell ref="B8:E8"/>
    <mergeCell ref="B10:E10"/>
    <mergeCell ref="B11:E11"/>
    <mergeCell ref="B12:C12"/>
    <mergeCell ref="B25:E25"/>
    <mergeCell ref="B26:E26"/>
  </mergeCells>
  <printOptions/>
  <pageMargins left="0.7875" right="0.7875" top="0.7875" bottom="0.7875" header="0.5118110236220472" footer="0.5118110236220472"/>
  <pageSetup fitToHeight="1" fitToWidth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44"/>
  <sheetViews>
    <sheetView zoomScale="85" zoomScaleNormal="85" zoomScalePageLayoutView="0" workbookViewId="0" topLeftCell="A10">
      <selection activeCell="C14" sqref="C14"/>
    </sheetView>
  </sheetViews>
  <sheetFormatPr defaultColWidth="7.75390625" defaultRowHeight="12.75"/>
  <cols>
    <col min="1" max="1" width="7.75390625" style="33" customWidth="1"/>
    <col min="2" max="2" width="23.75390625" style="34" customWidth="1"/>
    <col min="3" max="3" width="58.375" style="35" customWidth="1"/>
    <col min="4" max="4" width="15.375" style="34" customWidth="1"/>
    <col min="5" max="64" width="7.75390625" style="33" customWidth="1"/>
  </cols>
  <sheetData>
    <row r="1" spans="1:4" ht="12.75" customHeight="1">
      <c r="A1" s="36"/>
      <c r="B1" s="37"/>
      <c r="C1" s="38"/>
      <c r="D1" s="37"/>
    </row>
    <row r="2" spans="1:5" ht="12.75" customHeight="1">
      <c r="A2" s="36"/>
      <c r="B2" s="563" t="s">
        <v>48</v>
      </c>
      <c r="C2" s="563"/>
      <c r="D2" s="563"/>
      <c r="E2" s="39"/>
    </row>
    <row r="3" spans="1:64" ht="12.75" customHeight="1">
      <c r="A3" s="554" t="s">
        <v>49</v>
      </c>
      <c r="B3" s="554"/>
      <c r="C3" s="554"/>
      <c r="D3" s="554"/>
      <c r="E3"/>
      <c r="F3"/>
      <c r="G3"/>
      <c r="H3"/>
      <c r="I3" s="40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</row>
    <row r="4" spans="1:64" ht="14.25">
      <c r="A4" s="564" t="s">
        <v>4</v>
      </c>
      <c r="B4" s="564"/>
      <c r="C4" s="564"/>
      <c r="D4" s="564"/>
      <c r="E4" s="11"/>
      <c r="F4"/>
      <c r="G4"/>
      <c r="H4"/>
      <c r="I4" s="4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</row>
    <row r="5" spans="1:64" ht="15.75" customHeight="1">
      <c r="A5" s="554" t="s">
        <v>5</v>
      </c>
      <c r="B5" s="554"/>
      <c r="C5" s="554"/>
      <c r="D5" s="554"/>
      <c r="E5" s="11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4" ht="12.75" customHeight="1">
      <c r="A6" s="36"/>
      <c r="B6" s="37"/>
      <c r="C6" s="41"/>
      <c r="D6" s="37"/>
    </row>
    <row r="7" spans="1:4" ht="12.75" customHeight="1">
      <c r="A7" s="36"/>
      <c r="B7" s="556" t="s">
        <v>50</v>
      </c>
      <c r="C7" s="556"/>
      <c r="D7" s="556"/>
    </row>
    <row r="8" spans="1:4" ht="12.75" customHeight="1">
      <c r="A8" s="36"/>
      <c r="B8" s="556" t="s">
        <v>51</v>
      </c>
      <c r="C8" s="556"/>
      <c r="D8" s="556"/>
    </row>
    <row r="9" spans="1:4" ht="12.75" customHeight="1">
      <c r="A9" s="36"/>
      <c r="B9" s="556" t="s">
        <v>52</v>
      </c>
      <c r="C9" s="556"/>
      <c r="D9" s="556"/>
    </row>
    <row r="10" spans="1:4" ht="12.75" customHeight="1">
      <c r="A10" s="36"/>
      <c r="B10" s="42"/>
      <c r="C10" s="43"/>
      <c r="D10" s="42"/>
    </row>
    <row r="11" spans="1:4" ht="89.25" customHeight="1">
      <c r="A11" s="36"/>
      <c r="B11" s="44" t="s">
        <v>53</v>
      </c>
      <c r="C11" s="45" t="s">
        <v>54</v>
      </c>
      <c r="D11" s="44" t="s">
        <v>55</v>
      </c>
    </row>
    <row r="12" spans="1:4" ht="40.5" customHeight="1">
      <c r="A12" s="36"/>
      <c r="B12" s="14" t="s">
        <v>56</v>
      </c>
      <c r="C12" s="24" t="s">
        <v>57</v>
      </c>
      <c r="D12" s="44"/>
    </row>
    <row r="13" spans="1:4" ht="54" customHeight="1">
      <c r="A13" s="36"/>
      <c r="B13" s="44" t="s">
        <v>58</v>
      </c>
      <c r="C13" s="46" t="s">
        <v>59</v>
      </c>
      <c r="D13" s="44">
        <v>100</v>
      </c>
    </row>
    <row r="14" spans="1:4" ht="27.75" customHeight="1">
      <c r="A14" s="36"/>
      <c r="B14" s="44" t="s">
        <v>60</v>
      </c>
      <c r="C14" s="24" t="s">
        <v>61</v>
      </c>
      <c r="D14" s="44">
        <v>100</v>
      </c>
    </row>
    <row r="15" spans="1:4" ht="27.75" customHeight="1">
      <c r="A15" s="36"/>
      <c r="B15" s="44" t="s">
        <v>62</v>
      </c>
      <c r="C15" s="24" t="s">
        <v>63</v>
      </c>
      <c r="D15" s="44"/>
    </row>
    <row r="16" spans="1:4" ht="40.5" customHeight="1">
      <c r="A16" s="36"/>
      <c r="B16" s="44" t="s">
        <v>64</v>
      </c>
      <c r="C16" s="24" t="s">
        <v>65</v>
      </c>
      <c r="D16" s="44">
        <v>100</v>
      </c>
    </row>
    <row r="17" spans="1:4" ht="27.75" customHeight="1">
      <c r="A17" s="36"/>
      <c r="B17" s="44" t="s">
        <v>66</v>
      </c>
      <c r="C17" s="24" t="s">
        <v>67</v>
      </c>
      <c r="D17" s="44">
        <v>100</v>
      </c>
    </row>
    <row r="18" spans="1:4" ht="21.75" customHeight="1">
      <c r="A18" s="36"/>
      <c r="B18" s="44" t="s">
        <v>68</v>
      </c>
      <c r="C18" s="24" t="s">
        <v>69</v>
      </c>
      <c r="D18" s="44"/>
    </row>
    <row r="19" spans="1:4" ht="66.75" customHeight="1">
      <c r="A19" s="36"/>
      <c r="B19" s="44" t="s">
        <v>70</v>
      </c>
      <c r="C19" s="24" t="s">
        <v>71</v>
      </c>
      <c r="D19" s="44">
        <v>100</v>
      </c>
    </row>
    <row r="20" spans="1:4" ht="54" customHeight="1">
      <c r="A20" s="36"/>
      <c r="B20" s="44" t="s">
        <v>72</v>
      </c>
      <c r="C20" s="24" t="s">
        <v>73</v>
      </c>
      <c r="D20" s="44">
        <v>100</v>
      </c>
    </row>
    <row r="21" spans="1:4" ht="23.25" customHeight="1">
      <c r="A21" s="36"/>
      <c r="B21" s="44" t="s">
        <v>74</v>
      </c>
      <c r="C21" s="24" t="s">
        <v>75</v>
      </c>
      <c r="D21" s="44"/>
    </row>
    <row r="22" spans="1:4" ht="27.75" customHeight="1">
      <c r="A22" s="36"/>
      <c r="B22" s="44" t="s">
        <v>76</v>
      </c>
      <c r="C22" s="24" t="s">
        <v>77</v>
      </c>
      <c r="D22" s="44">
        <v>100</v>
      </c>
    </row>
    <row r="23" spans="1:4" ht="26.25" customHeight="1">
      <c r="A23" s="36"/>
      <c r="B23" s="44" t="s">
        <v>78</v>
      </c>
      <c r="C23" s="24" t="s">
        <v>79</v>
      </c>
      <c r="D23" s="44">
        <v>100</v>
      </c>
    </row>
    <row r="24" spans="1:4" ht="12.75" customHeight="1">
      <c r="A24" s="36"/>
      <c r="B24" s="37"/>
      <c r="C24" s="38"/>
      <c r="D24" s="37"/>
    </row>
    <row r="25" spans="2:4" ht="12.75" customHeight="1">
      <c r="B25" s="47"/>
      <c r="C25" s="48"/>
      <c r="D25" s="47"/>
    </row>
    <row r="26" spans="2:4" ht="12.75" customHeight="1">
      <c r="B26" s="47"/>
      <c r="C26" s="48"/>
      <c r="D26" s="47"/>
    </row>
    <row r="27" spans="2:4" ht="12.75" customHeight="1">
      <c r="B27" s="47"/>
      <c r="C27" s="48"/>
      <c r="D27" s="47"/>
    </row>
    <row r="28" spans="2:4" ht="12.75" customHeight="1">
      <c r="B28" s="47"/>
      <c r="C28" s="48"/>
      <c r="D28" s="47"/>
    </row>
    <row r="29" spans="2:4" ht="12.75" customHeight="1">
      <c r="B29" s="47"/>
      <c r="C29" s="48"/>
      <c r="D29" s="47"/>
    </row>
    <row r="30" spans="2:4" ht="12.75" customHeight="1">
      <c r="B30" s="47"/>
      <c r="C30" s="48"/>
      <c r="D30" s="47"/>
    </row>
    <row r="31" spans="2:4" ht="12.75" customHeight="1">
      <c r="B31" s="47"/>
      <c r="C31" s="48"/>
      <c r="D31" s="47"/>
    </row>
    <row r="32" spans="2:4" ht="12.75" customHeight="1">
      <c r="B32" s="47"/>
      <c r="C32" s="48"/>
      <c r="D32" s="47"/>
    </row>
    <row r="33" spans="2:4" ht="12.75" customHeight="1">
      <c r="B33" s="47"/>
      <c r="C33" s="48"/>
      <c r="D33" s="47"/>
    </row>
    <row r="34" spans="2:4" ht="12.75" customHeight="1">
      <c r="B34" s="47"/>
      <c r="C34" s="48"/>
      <c r="D34" s="47"/>
    </row>
    <row r="35" spans="2:4" ht="12.75" customHeight="1">
      <c r="B35" s="47"/>
      <c r="C35" s="48"/>
      <c r="D35" s="47"/>
    </row>
    <row r="36" spans="2:4" ht="12.75" customHeight="1">
      <c r="B36" s="47"/>
      <c r="C36" s="48"/>
      <c r="D36" s="47"/>
    </row>
    <row r="37" spans="2:4" ht="12.75" customHeight="1">
      <c r="B37" s="47"/>
      <c r="C37" s="48"/>
      <c r="D37" s="47"/>
    </row>
    <row r="38" spans="2:4" ht="12.75" customHeight="1">
      <c r="B38" s="47"/>
      <c r="C38" s="48"/>
      <c r="D38" s="47"/>
    </row>
    <row r="39" spans="2:4" ht="12.75" customHeight="1">
      <c r="B39" s="47"/>
      <c r="C39" s="48"/>
      <c r="D39" s="47"/>
    </row>
    <row r="40" spans="2:4" ht="12.75" customHeight="1">
      <c r="B40" s="47"/>
      <c r="C40" s="48"/>
      <c r="D40" s="47"/>
    </row>
    <row r="41" spans="2:4" ht="12.75" customHeight="1">
      <c r="B41" s="47"/>
      <c r="C41" s="48"/>
      <c r="D41" s="47"/>
    </row>
    <row r="42" spans="2:4" ht="12.75" customHeight="1">
      <c r="B42" s="47"/>
      <c r="C42" s="48"/>
      <c r="D42" s="47"/>
    </row>
    <row r="43" spans="2:4" ht="12.75" customHeight="1">
      <c r="B43" s="47"/>
      <c r="C43" s="48"/>
      <c r="D43" s="47"/>
    </row>
    <row r="44" spans="2:4" ht="12.75" customHeight="1">
      <c r="B44" s="47"/>
      <c r="C44" s="48"/>
      <c r="D44" s="47"/>
    </row>
  </sheetData>
  <sheetProtection selectLockedCells="1" selectUnlockedCells="1"/>
  <mergeCells count="7">
    <mergeCell ref="B9:D9"/>
    <mergeCell ref="B2:D2"/>
    <mergeCell ref="A3:D3"/>
    <mergeCell ref="A4:D4"/>
    <mergeCell ref="A5:D5"/>
    <mergeCell ref="B7:D7"/>
    <mergeCell ref="B8:D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Roman,Обычный"&amp;12ffffff&amp;A</oddHeader>
    <oddFooter>&amp;C&amp;"Times New Roman,Обычный"&amp;12ffffffСтраница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210"/>
  <sheetViews>
    <sheetView zoomScale="85" zoomScaleNormal="85" zoomScalePageLayoutView="0" workbookViewId="0" topLeftCell="A1">
      <selection activeCell="B4" sqref="B4"/>
    </sheetView>
  </sheetViews>
  <sheetFormatPr defaultColWidth="6.75390625" defaultRowHeight="12.75"/>
  <cols>
    <col min="1" max="1" width="26.75390625" style="49" customWidth="1"/>
    <col min="2" max="2" width="86.75390625" style="41" customWidth="1"/>
    <col min="3" max="4" width="13.75390625" style="50" customWidth="1"/>
    <col min="5" max="5" width="14.75390625" style="50" customWidth="1"/>
    <col min="6" max="6" width="6.75390625" style="49" customWidth="1"/>
    <col min="7" max="7" width="15.75390625" style="49" customWidth="1"/>
    <col min="8" max="9" width="9.75390625" style="49" customWidth="1"/>
    <col min="10" max="10" width="7.75390625" style="49" customWidth="1"/>
    <col min="11" max="16384" width="6.75390625" style="49" customWidth="1"/>
  </cols>
  <sheetData>
    <row r="1" spans="1:5" s="3" customFormat="1" ht="12.75" customHeight="1">
      <c r="A1" s="4"/>
      <c r="B1" s="5"/>
      <c r="C1" s="6"/>
      <c r="D1" s="558" t="s">
        <v>80</v>
      </c>
      <c r="E1" s="558"/>
    </row>
    <row r="2" spans="1:6" s="3" customFormat="1" ht="12.75" customHeight="1">
      <c r="A2" s="4"/>
      <c r="B2" s="559" t="s">
        <v>1</v>
      </c>
      <c r="C2" s="559"/>
      <c r="D2" s="559"/>
      <c r="E2" s="559"/>
      <c r="F2" s="8"/>
    </row>
    <row r="3" spans="1:6" s="3" customFormat="1" ht="12.75" customHeight="1">
      <c r="A3" s="4"/>
      <c r="B3" s="560" t="s">
        <v>799</v>
      </c>
      <c r="C3" s="560"/>
      <c r="D3" s="560"/>
      <c r="E3" s="560"/>
      <c r="F3" s="9"/>
    </row>
    <row r="4" spans="1:5" ht="12.75" customHeight="1">
      <c r="A4" s="51"/>
      <c r="B4" s="5"/>
      <c r="C4" s="6"/>
      <c r="D4" s="7"/>
      <c r="E4" s="7"/>
    </row>
    <row r="5" spans="1:5" ht="12.75" customHeight="1">
      <c r="A5" s="51"/>
      <c r="B5" s="5"/>
      <c r="C5" s="6"/>
      <c r="D5" s="558" t="s">
        <v>81</v>
      </c>
      <c r="E5" s="558"/>
    </row>
    <row r="6" spans="1:5" ht="12.75" customHeight="1">
      <c r="A6" s="51"/>
      <c r="B6" s="559" t="s">
        <v>3</v>
      </c>
      <c r="C6" s="559"/>
      <c r="D6" s="559"/>
      <c r="E6" s="559"/>
    </row>
    <row r="7" spans="1:5" ht="12.75" customHeight="1">
      <c r="A7" s="51"/>
      <c r="B7" s="554" t="s">
        <v>4</v>
      </c>
      <c r="C7" s="554"/>
      <c r="D7" s="554"/>
      <c r="E7" s="554"/>
    </row>
    <row r="8" spans="1:5" ht="12.75" customHeight="1">
      <c r="A8" s="51"/>
      <c r="B8" s="554" t="s">
        <v>5</v>
      </c>
      <c r="C8" s="554"/>
      <c r="D8" s="554"/>
      <c r="E8" s="554"/>
    </row>
    <row r="9" spans="1:5" ht="12.75" customHeight="1">
      <c r="A9" s="51"/>
      <c r="B9" s="52"/>
      <c r="C9" s="53"/>
      <c r="E9" s="54"/>
    </row>
    <row r="10" ht="14.25" customHeight="1">
      <c r="A10" s="51"/>
    </row>
    <row r="11" spans="1:5" ht="14.25" customHeight="1">
      <c r="A11" s="565" t="s">
        <v>82</v>
      </c>
      <c r="B11" s="565"/>
      <c r="C11" s="565"/>
      <c r="D11" s="565"/>
      <c r="E11" s="565"/>
    </row>
    <row r="12" spans="1:4" ht="14.25" customHeight="1">
      <c r="A12" s="55"/>
      <c r="B12" s="56"/>
      <c r="C12" s="12"/>
      <c r="D12" s="12"/>
    </row>
    <row r="13" spans="1:5" ht="17.25" customHeight="1">
      <c r="A13" s="566" t="s">
        <v>9</v>
      </c>
      <c r="B13" s="567" t="s">
        <v>10</v>
      </c>
      <c r="C13" s="59"/>
      <c r="D13" s="568" t="s">
        <v>8</v>
      </c>
      <c r="E13" s="568"/>
    </row>
    <row r="14" spans="1:5" s="60" customFormat="1" ht="21.75" customHeight="1">
      <c r="A14" s="566"/>
      <c r="B14" s="567"/>
      <c r="C14" s="58" t="s">
        <v>11</v>
      </c>
      <c r="D14" s="58" t="s">
        <v>12</v>
      </c>
      <c r="E14" s="58" t="s">
        <v>13</v>
      </c>
    </row>
    <row r="15" spans="1:10" s="60" customFormat="1" ht="15.75" customHeight="1">
      <c r="A15" s="61"/>
      <c r="B15" s="58" t="s">
        <v>83</v>
      </c>
      <c r="C15" s="62">
        <f>C16+C33</f>
        <v>351982.1</v>
      </c>
      <c r="D15" s="62">
        <f>D16+D33</f>
        <v>304523.6</v>
      </c>
      <c r="E15" s="62">
        <f>E16+E33</f>
        <v>252441</v>
      </c>
      <c r="G15" s="63"/>
      <c r="H15" s="64"/>
      <c r="I15" s="64"/>
      <c r="J15" s="64"/>
    </row>
    <row r="16" spans="1:7" s="60" customFormat="1" ht="15.75" customHeight="1">
      <c r="A16" s="57" t="s">
        <v>84</v>
      </c>
      <c r="B16" s="65" t="s">
        <v>85</v>
      </c>
      <c r="C16" s="62">
        <f>C17+C25</f>
        <v>125533.5</v>
      </c>
      <c r="D16" s="62">
        <f>D17+D25</f>
        <v>124520.9</v>
      </c>
      <c r="E16" s="62">
        <f>E17+E25</f>
        <v>136170.5</v>
      </c>
      <c r="G16" s="66"/>
    </row>
    <row r="17" spans="1:7" s="60" customFormat="1" ht="15.75" customHeight="1">
      <c r="A17" s="61"/>
      <c r="B17" s="58" t="s">
        <v>86</v>
      </c>
      <c r="C17" s="62">
        <f>C18+C19+C20+C21+C23+C24+C22</f>
        <v>105758.8</v>
      </c>
      <c r="D17" s="62">
        <f>D18+D19+D20+D21+D23+D24+D22</f>
        <v>112355.9</v>
      </c>
      <c r="E17" s="62">
        <f>E18+E19+E20+E21+E23+E24+E22</f>
        <v>124005.5</v>
      </c>
      <c r="G17" s="66"/>
    </row>
    <row r="18" spans="1:9" ht="15.75" customHeight="1">
      <c r="A18" s="67" t="s">
        <v>87</v>
      </c>
      <c r="B18" s="68" t="s">
        <v>88</v>
      </c>
      <c r="C18" s="69">
        <v>80720</v>
      </c>
      <c r="D18" s="70">
        <v>86775</v>
      </c>
      <c r="E18" s="70">
        <v>97450</v>
      </c>
      <c r="H18" s="71"/>
      <c r="I18" s="71"/>
    </row>
    <row r="19" spans="1:10" ht="31.5" customHeight="1">
      <c r="A19" s="72" t="s">
        <v>89</v>
      </c>
      <c r="B19" s="73" t="s">
        <v>90</v>
      </c>
      <c r="C19" s="74">
        <v>13197.8</v>
      </c>
      <c r="D19" s="70">
        <v>13512.9</v>
      </c>
      <c r="E19" s="70">
        <v>13991.5</v>
      </c>
      <c r="G19" s="60"/>
      <c r="H19" s="75"/>
      <c r="I19" s="75"/>
      <c r="J19" s="75"/>
    </row>
    <row r="20" spans="1:9" ht="15.75" customHeight="1" hidden="1">
      <c r="A20" s="76" t="s">
        <v>91</v>
      </c>
      <c r="B20" s="73" t="s">
        <v>92</v>
      </c>
      <c r="C20" s="77"/>
      <c r="D20" s="77"/>
      <c r="E20" s="77"/>
      <c r="H20" s="78"/>
      <c r="I20" s="78"/>
    </row>
    <row r="21" spans="1:9" ht="18" customHeight="1">
      <c r="A21" s="67" t="s">
        <v>93</v>
      </c>
      <c r="B21" s="79" t="s">
        <v>94</v>
      </c>
      <c r="C21" s="69">
        <v>660</v>
      </c>
      <c r="D21" s="70">
        <v>654</v>
      </c>
      <c r="E21" s="70">
        <v>642</v>
      </c>
      <c r="H21" s="78"/>
      <c r="I21" s="78"/>
    </row>
    <row r="22" spans="1:9" ht="18" customHeight="1">
      <c r="A22" s="67" t="s">
        <v>95</v>
      </c>
      <c r="B22" s="79" t="s">
        <v>96</v>
      </c>
      <c r="C22" s="69">
        <v>8596</v>
      </c>
      <c r="D22" s="70">
        <v>8845</v>
      </c>
      <c r="E22" s="70">
        <v>9353</v>
      </c>
      <c r="H22" s="78"/>
      <c r="I22" s="78"/>
    </row>
    <row r="23" spans="1:8" ht="27.75" customHeight="1">
      <c r="A23" s="67" t="s">
        <v>97</v>
      </c>
      <c r="B23" s="68" t="s">
        <v>98</v>
      </c>
      <c r="C23" s="69">
        <v>1400</v>
      </c>
      <c r="D23" s="70">
        <v>1400</v>
      </c>
      <c r="E23" s="70">
        <v>1400</v>
      </c>
      <c r="H23" s="78"/>
    </row>
    <row r="24" spans="1:10" ht="27.75" customHeight="1">
      <c r="A24" s="67" t="s">
        <v>99</v>
      </c>
      <c r="B24" s="80" t="s">
        <v>100</v>
      </c>
      <c r="C24" s="69">
        <v>1185</v>
      </c>
      <c r="D24" s="70">
        <v>1169</v>
      </c>
      <c r="E24" s="70">
        <v>1169</v>
      </c>
      <c r="H24" s="78"/>
      <c r="I24" s="78"/>
      <c r="J24" s="78"/>
    </row>
    <row r="25" spans="1:10" ht="15.75" customHeight="1">
      <c r="A25" s="72"/>
      <c r="B25" s="58" t="s">
        <v>101</v>
      </c>
      <c r="C25" s="62">
        <f>C26+C27+C30+C31+C32+C29+C28</f>
        <v>19774.7</v>
      </c>
      <c r="D25" s="62">
        <f>D26+D27+D30+D31+D32+D29+D28</f>
        <v>12165</v>
      </c>
      <c r="E25" s="62">
        <f>E26+E27+E30+E31+E32+E29+E28</f>
        <v>12165</v>
      </c>
      <c r="H25" s="78"/>
      <c r="I25" s="78"/>
      <c r="J25" s="78"/>
    </row>
    <row r="26" spans="1:10" ht="54" customHeight="1">
      <c r="A26" s="72" t="s">
        <v>102</v>
      </c>
      <c r="B26" s="79" t="s">
        <v>103</v>
      </c>
      <c r="C26" s="81">
        <v>11700</v>
      </c>
      <c r="D26" s="70">
        <v>11700</v>
      </c>
      <c r="E26" s="70">
        <v>11700</v>
      </c>
      <c r="H26" s="78"/>
      <c r="I26" s="78"/>
      <c r="J26" s="78"/>
    </row>
    <row r="27" spans="1:8" ht="15.75" customHeight="1">
      <c r="A27" s="67" t="s">
        <v>104</v>
      </c>
      <c r="B27" s="82" t="s">
        <v>105</v>
      </c>
      <c r="C27" s="69">
        <v>115</v>
      </c>
      <c r="D27" s="70">
        <v>115</v>
      </c>
      <c r="E27" s="70">
        <v>115</v>
      </c>
      <c r="H27" s="78"/>
    </row>
    <row r="28" spans="1:8" ht="16.5">
      <c r="A28" s="67" t="s">
        <v>66</v>
      </c>
      <c r="B28" s="83" t="s">
        <v>106</v>
      </c>
      <c r="C28" s="69">
        <v>100</v>
      </c>
      <c r="D28" s="70">
        <v>100</v>
      </c>
      <c r="E28" s="70">
        <v>100</v>
      </c>
      <c r="H28" s="78"/>
    </row>
    <row r="29" spans="1:8" ht="71.25" hidden="1">
      <c r="A29" s="67" t="s">
        <v>107</v>
      </c>
      <c r="B29" s="84" t="s">
        <v>108</v>
      </c>
      <c r="C29" s="77"/>
      <c r="D29" s="77"/>
      <c r="E29" s="77"/>
      <c r="H29" s="78"/>
    </row>
    <row r="30" spans="1:5" ht="48" customHeight="1">
      <c r="A30" s="72" t="s">
        <v>109</v>
      </c>
      <c r="B30" s="79" t="s">
        <v>110</v>
      </c>
      <c r="C30" s="77">
        <v>7609.7</v>
      </c>
      <c r="D30" s="77"/>
      <c r="E30" s="77"/>
    </row>
    <row r="31" spans="1:10" ht="15.75" customHeight="1">
      <c r="A31" s="85" t="s">
        <v>111</v>
      </c>
      <c r="B31" s="86" t="s">
        <v>112</v>
      </c>
      <c r="C31" s="87">
        <v>150</v>
      </c>
      <c r="D31" s="88">
        <v>150</v>
      </c>
      <c r="E31" s="88">
        <v>150</v>
      </c>
      <c r="H31" s="71"/>
      <c r="I31" s="71"/>
      <c r="J31" s="71"/>
    </row>
    <row r="32" spans="1:5" ht="15.75" customHeight="1">
      <c r="A32" s="85" t="s">
        <v>78</v>
      </c>
      <c r="B32" s="86" t="s">
        <v>113</v>
      </c>
      <c r="C32" s="87">
        <v>100</v>
      </c>
      <c r="D32" s="88">
        <v>100</v>
      </c>
      <c r="E32" s="88">
        <v>100</v>
      </c>
    </row>
    <row r="33" spans="1:5" s="60" customFormat="1" ht="15.75" customHeight="1">
      <c r="A33" s="89" t="s">
        <v>114</v>
      </c>
      <c r="B33" s="65" t="s">
        <v>115</v>
      </c>
      <c r="C33" s="62">
        <f>C34+C97</f>
        <v>226448.59999999998</v>
      </c>
      <c r="D33" s="62">
        <f>D34+D97</f>
        <v>180002.69999999998</v>
      </c>
      <c r="E33" s="62">
        <f>E34+E97</f>
        <v>116270.5</v>
      </c>
    </row>
    <row r="34" spans="1:10" ht="31.5" customHeight="1">
      <c r="A34" s="89" t="s">
        <v>116</v>
      </c>
      <c r="B34" s="65" t="s">
        <v>117</v>
      </c>
      <c r="C34" s="62">
        <f>C35+C39+C67+C90</f>
        <v>221448.59999999998</v>
      </c>
      <c r="D34" s="62">
        <f>D35+D39+D67+D90</f>
        <v>180002.69999999998</v>
      </c>
      <c r="E34" s="62">
        <f>E35+E39+E67+E90</f>
        <v>116270.5</v>
      </c>
      <c r="H34" s="71"/>
      <c r="I34" s="71"/>
      <c r="J34" s="71"/>
    </row>
    <row r="35" spans="1:10" s="60" customFormat="1" ht="15.75" customHeight="1">
      <c r="A35" s="57" t="s">
        <v>118</v>
      </c>
      <c r="B35" s="90" t="s">
        <v>119</v>
      </c>
      <c r="C35" s="62">
        <f>C36+C37+C38</f>
        <v>17559</v>
      </c>
      <c r="D35" s="62">
        <f>D36+D37+D38</f>
        <v>1638</v>
      </c>
      <c r="E35" s="62">
        <f>E36+E37+E38</f>
        <v>496</v>
      </c>
      <c r="H35" s="64"/>
      <c r="I35" s="64"/>
      <c r="J35" s="64"/>
    </row>
    <row r="36" spans="1:10" ht="31.5" customHeight="1">
      <c r="A36" s="67" t="s">
        <v>120</v>
      </c>
      <c r="B36" s="79" t="s">
        <v>121</v>
      </c>
      <c r="C36" s="69">
        <v>17559</v>
      </c>
      <c r="D36" s="69">
        <v>1638</v>
      </c>
      <c r="E36" s="69">
        <v>496</v>
      </c>
      <c r="H36" s="71"/>
      <c r="I36" s="71"/>
      <c r="J36" s="71"/>
    </row>
    <row r="37" spans="1:10" ht="28.5" hidden="1">
      <c r="A37" s="67" t="s">
        <v>122</v>
      </c>
      <c r="B37" s="27" t="s">
        <v>123</v>
      </c>
      <c r="C37" s="77"/>
      <c r="D37" s="77"/>
      <c r="E37" s="77"/>
      <c r="H37" s="71"/>
      <c r="I37" s="71"/>
      <c r="J37" s="71"/>
    </row>
    <row r="38" spans="1:10" ht="16.5" hidden="1">
      <c r="A38" s="67" t="s">
        <v>124</v>
      </c>
      <c r="B38" s="27" t="s">
        <v>125</v>
      </c>
      <c r="C38" s="77"/>
      <c r="D38" s="77"/>
      <c r="E38" s="77"/>
      <c r="H38" s="71"/>
      <c r="I38" s="71"/>
      <c r="J38" s="71"/>
    </row>
    <row r="39" spans="1:10" ht="26.25" customHeight="1">
      <c r="A39" s="57" t="s">
        <v>126</v>
      </c>
      <c r="B39" s="90" t="s">
        <v>127</v>
      </c>
      <c r="C39" s="62">
        <f>C40+C52+C59+C46+C53+C49+C56+C66+C42+C41+C65+C43</f>
        <v>71201.2</v>
      </c>
      <c r="D39" s="62">
        <f>D40+D52+D59+D46+D53+D49+D56+D66+D42+D41+D65+D43</f>
        <v>87632.7</v>
      </c>
      <c r="E39" s="62">
        <f>E40+E52+E59+E46+E53+E49+E56+E66+E42+E41+E65+E43</f>
        <v>28367.600000000002</v>
      </c>
      <c r="H39" s="71"/>
      <c r="I39" s="71"/>
      <c r="J39" s="71"/>
    </row>
    <row r="40" spans="1:5" ht="54" customHeight="1">
      <c r="A40" s="67" t="s">
        <v>128</v>
      </c>
      <c r="B40" s="79" t="s">
        <v>129</v>
      </c>
      <c r="C40" s="69">
        <v>45600</v>
      </c>
      <c r="D40" s="69">
        <v>22000</v>
      </c>
      <c r="E40" s="69">
        <v>22000</v>
      </c>
    </row>
    <row r="41" spans="1:5" ht="28.5">
      <c r="A41" s="91" t="s">
        <v>130</v>
      </c>
      <c r="B41" s="92" t="s">
        <v>131</v>
      </c>
      <c r="C41" s="93">
        <v>6000</v>
      </c>
      <c r="D41" s="93">
        <v>6000</v>
      </c>
      <c r="E41" s="69"/>
    </row>
    <row r="42" spans="1:5" ht="28.5">
      <c r="A42" s="94" t="s">
        <v>132</v>
      </c>
      <c r="B42" s="92" t="s">
        <v>133</v>
      </c>
      <c r="C42" s="95"/>
      <c r="D42" s="93">
        <v>53199.6</v>
      </c>
      <c r="E42" s="95"/>
    </row>
    <row r="43" spans="1:5" ht="28.5">
      <c r="A43" s="94" t="s">
        <v>134</v>
      </c>
      <c r="B43" s="96" t="s">
        <v>135</v>
      </c>
      <c r="C43" s="95">
        <f>C44+C45</f>
        <v>11940</v>
      </c>
      <c r="D43" s="95">
        <f>D44+D45</f>
        <v>0</v>
      </c>
      <c r="E43" s="95">
        <f>E44+E45</f>
        <v>0</v>
      </c>
    </row>
    <row r="44" spans="1:5" ht="16.5" hidden="1">
      <c r="A44" s="94"/>
      <c r="B44" s="97" t="s">
        <v>136</v>
      </c>
      <c r="C44" s="95"/>
      <c r="D44" s="95"/>
      <c r="E44" s="95"/>
    </row>
    <row r="45" spans="1:5" ht="16.5" hidden="1">
      <c r="A45" s="94"/>
      <c r="B45" s="97" t="s">
        <v>137</v>
      </c>
      <c r="C45" s="93">
        <v>11940</v>
      </c>
      <c r="D45" s="95"/>
      <c r="E45" s="95"/>
    </row>
    <row r="46" spans="1:5" ht="45" customHeight="1">
      <c r="A46" s="91" t="s">
        <v>138</v>
      </c>
      <c r="B46" s="98" t="s">
        <v>139</v>
      </c>
      <c r="C46" s="95">
        <f>C47+C48</f>
        <v>1180.9</v>
      </c>
      <c r="D46" s="95">
        <f>D47+D48</f>
        <v>0</v>
      </c>
      <c r="E46" s="95">
        <f>E47+E48</f>
        <v>0</v>
      </c>
    </row>
    <row r="47" spans="1:5" ht="18" customHeight="1" hidden="1">
      <c r="A47" s="91"/>
      <c r="B47" s="97" t="s">
        <v>136</v>
      </c>
      <c r="C47" s="95"/>
      <c r="D47" s="95"/>
      <c r="E47" s="95"/>
    </row>
    <row r="48" spans="1:5" ht="18" customHeight="1" hidden="1">
      <c r="A48" s="91"/>
      <c r="B48" s="97" t="s">
        <v>137</v>
      </c>
      <c r="C48" s="93">
        <v>1180.9</v>
      </c>
      <c r="D48" s="95"/>
      <c r="E48" s="95"/>
    </row>
    <row r="49" spans="1:5" ht="42.75" hidden="1">
      <c r="A49" s="67" t="s">
        <v>140</v>
      </c>
      <c r="B49" s="84" t="s">
        <v>141</v>
      </c>
      <c r="C49" s="77">
        <f>C50+C51</f>
        <v>0</v>
      </c>
      <c r="D49" s="77">
        <f>D50+D51</f>
        <v>0</v>
      </c>
      <c r="E49" s="77">
        <f>E50+E51</f>
        <v>0</v>
      </c>
    </row>
    <row r="50" spans="1:5" ht="16.5" hidden="1">
      <c r="A50" s="67"/>
      <c r="B50" s="99" t="s">
        <v>136</v>
      </c>
      <c r="C50" s="77"/>
      <c r="D50" s="77"/>
      <c r="E50" s="77"/>
    </row>
    <row r="51" spans="1:5" ht="16.5" hidden="1">
      <c r="A51" s="67"/>
      <c r="B51" s="99" t="s">
        <v>137</v>
      </c>
      <c r="C51" s="77"/>
      <c r="D51" s="77"/>
      <c r="E51" s="77"/>
    </row>
    <row r="52" spans="1:5" ht="31.5" customHeight="1" hidden="1">
      <c r="A52" s="67" t="s">
        <v>142</v>
      </c>
      <c r="B52" s="84" t="s">
        <v>143</v>
      </c>
      <c r="C52" s="77"/>
      <c r="D52" s="77"/>
      <c r="E52" s="77"/>
    </row>
    <row r="53" spans="1:5" ht="45" customHeight="1">
      <c r="A53" s="100" t="s">
        <v>144</v>
      </c>
      <c r="B53" s="84" t="s">
        <v>145</v>
      </c>
      <c r="C53" s="77">
        <f>C54+C55</f>
        <v>3681.1</v>
      </c>
      <c r="D53" s="77">
        <f>D54+D55</f>
        <v>3633.9</v>
      </c>
      <c r="E53" s="77">
        <f>E54+E55</f>
        <v>3568.4</v>
      </c>
    </row>
    <row r="54" spans="1:5" ht="18" customHeight="1" hidden="1">
      <c r="A54" s="100"/>
      <c r="B54" s="99" t="s">
        <v>136</v>
      </c>
      <c r="C54" s="69">
        <v>3681.1</v>
      </c>
      <c r="D54" s="69">
        <v>3633.9</v>
      </c>
      <c r="E54" s="69">
        <v>3568.4</v>
      </c>
    </row>
    <row r="55" spans="1:5" ht="18" customHeight="1" hidden="1">
      <c r="A55" s="100"/>
      <c r="B55" s="99" t="s">
        <v>137</v>
      </c>
      <c r="C55" s="77"/>
      <c r="D55" s="77"/>
      <c r="E55" s="77"/>
    </row>
    <row r="56" spans="1:5" ht="28.5" hidden="1">
      <c r="A56" s="100" t="s">
        <v>146</v>
      </c>
      <c r="B56" s="99" t="s">
        <v>147</v>
      </c>
      <c r="C56" s="77">
        <f>C57+C58</f>
        <v>0</v>
      </c>
      <c r="D56" s="77">
        <f>D57+D58</f>
        <v>0</v>
      </c>
      <c r="E56" s="77">
        <f>E57+E58</f>
        <v>0</v>
      </c>
    </row>
    <row r="57" spans="1:5" ht="16.5" hidden="1">
      <c r="A57" s="100"/>
      <c r="B57" s="99" t="s">
        <v>136</v>
      </c>
      <c r="C57" s="77"/>
      <c r="D57" s="77"/>
      <c r="E57" s="77"/>
    </row>
    <row r="58" spans="1:5" ht="16.5" hidden="1">
      <c r="A58" s="100"/>
      <c r="B58" s="99" t="s">
        <v>137</v>
      </c>
      <c r="C58" s="77"/>
      <c r="D58" s="77"/>
      <c r="E58" s="77"/>
    </row>
    <row r="59" spans="1:5" ht="18" customHeight="1">
      <c r="A59" s="67" t="s">
        <v>148</v>
      </c>
      <c r="B59" s="79" t="s">
        <v>149</v>
      </c>
      <c r="C59" s="77">
        <f>C60+C61+C62+C63+C64</f>
        <v>2799.2</v>
      </c>
      <c r="D59" s="77">
        <f>D60+D61+D62+D63+D64+D66</f>
        <v>2799.2</v>
      </c>
      <c r="E59" s="77">
        <f>E60+E61+E62+E63+E64+E66</f>
        <v>2799.2</v>
      </c>
    </row>
    <row r="60" spans="1:5" ht="27.75" customHeight="1">
      <c r="A60" s="101" t="s">
        <v>148</v>
      </c>
      <c r="B60" s="102" t="s">
        <v>150</v>
      </c>
      <c r="C60" s="69">
        <v>2799.2</v>
      </c>
      <c r="D60" s="69">
        <v>2799.2</v>
      </c>
      <c r="E60" s="69">
        <v>2799.2</v>
      </c>
    </row>
    <row r="61" spans="1:5" ht="18" customHeight="1" hidden="1">
      <c r="A61" s="101" t="s">
        <v>148</v>
      </c>
      <c r="B61" s="102" t="s">
        <v>151</v>
      </c>
      <c r="C61" s="103"/>
      <c r="D61" s="77"/>
      <c r="E61" s="77"/>
    </row>
    <row r="62" spans="1:5" ht="40.5" customHeight="1" hidden="1">
      <c r="A62" s="101" t="s">
        <v>148</v>
      </c>
      <c r="B62" s="102" t="s">
        <v>152</v>
      </c>
      <c r="C62" s="103"/>
      <c r="D62" s="77"/>
      <c r="E62" s="77"/>
    </row>
    <row r="63" spans="1:5" ht="25.5" customHeight="1" hidden="1">
      <c r="A63" s="101" t="s">
        <v>148</v>
      </c>
      <c r="B63" s="104" t="s">
        <v>153</v>
      </c>
      <c r="C63" s="103"/>
      <c r="D63" s="77"/>
      <c r="E63" s="77"/>
    </row>
    <row r="64" spans="1:5" ht="40.5" customHeight="1" hidden="1">
      <c r="A64" s="101" t="s">
        <v>148</v>
      </c>
      <c r="B64" s="104" t="s">
        <v>139</v>
      </c>
      <c r="C64" s="103"/>
      <c r="D64" s="77"/>
      <c r="E64" s="77"/>
    </row>
    <row r="65" spans="1:5" ht="33" hidden="1">
      <c r="A65" s="101" t="s">
        <v>154</v>
      </c>
      <c r="B65" s="104" t="s">
        <v>155</v>
      </c>
      <c r="C65" s="103"/>
      <c r="D65" s="77"/>
      <c r="E65" s="77"/>
    </row>
    <row r="66" spans="1:5" ht="40.5" customHeight="1" hidden="1">
      <c r="A66" s="101" t="s">
        <v>156</v>
      </c>
      <c r="B66" s="104" t="s">
        <v>157</v>
      </c>
      <c r="C66" s="103"/>
      <c r="D66" s="77"/>
      <c r="E66" s="77"/>
    </row>
    <row r="67" spans="1:5" s="60" customFormat="1" ht="18" customHeight="1">
      <c r="A67" s="57" t="s">
        <v>158</v>
      </c>
      <c r="B67" s="90" t="s">
        <v>159</v>
      </c>
      <c r="C67" s="62">
        <f>C69+C78+C79+C80+C86+C68+C81+C82+C85+C83+C84</f>
        <v>118853.9</v>
      </c>
      <c r="D67" s="62">
        <f>D69+D78+D79+D80+D86+D68+D81+D82+D85+D83+D84+D76</f>
        <v>81654.09999999999</v>
      </c>
      <c r="E67" s="62">
        <f>E69+E78+E79+E80+E86+E68+E81+E82+E85+E83+E84+E76</f>
        <v>78104.09999999999</v>
      </c>
    </row>
    <row r="68" spans="1:5" s="60" customFormat="1" ht="27.75" customHeight="1">
      <c r="A68" s="85" t="s">
        <v>160</v>
      </c>
      <c r="B68" s="105" t="s">
        <v>161</v>
      </c>
      <c r="C68" s="69">
        <v>1405.8</v>
      </c>
      <c r="D68" s="69">
        <v>1516.4</v>
      </c>
      <c r="E68" s="69">
        <v>1476.2</v>
      </c>
    </row>
    <row r="69" spans="1:5" ht="27.75" customHeight="1">
      <c r="A69" s="67" t="s">
        <v>162</v>
      </c>
      <c r="B69" s="79" t="s">
        <v>163</v>
      </c>
      <c r="C69" s="77">
        <f>C70+C71+C72+C73+C74+C75+C77+C76</f>
        <v>7874.9</v>
      </c>
      <c r="D69" s="77">
        <f>D70+D71+D72+D73+D74+D75+D77</f>
        <v>7397.5</v>
      </c>
      <c r="E69" s="77">
        <f>E70+E71+E72+E73+E74+E75+E77</f>
        <v>7397.5</v>
      </c>
    </row>
    <row r="70" spans="1:5" ht="27.75" customHeight="1">
      <c r="A70" s="67" t="s">
        <v>162</v>
      </c>
      <c r="B70" s="104" t="s">
        <v>164</v>
      </c>
      <c r="C70" s="106">
        <v>4727.1</v>
      </c>
      <c r="D70" s="106">
        <v>4727.1</v>
      </c>
      <c r="E70" s="106">
        <v>4727.1</v>
      </c>
    </row>
    <row r="71" spans="1:5" ht="40.5" customHeight="1">
      <c r="A71" s="67" t="s">
        <v>162</v>
      </c>
      <c r="B71" s="104" t="s">
        <v>165</v>
      </c>
      <c r="C71" s="106">
        <v>379.9</v>
      </c>
      <c r="D71" s="106">
        <v>379.9</v>
      </c>
      <c r="E71" s="106">
        <v>379.9</v>
      </c>
    </row>
    <row r="72" spans="1:5" ht="40.5" customHeight="1">
      <c r="A72" s="67" t="s">
        <v>162</v>
      </c>
      <c r="B72" s="104" t="s">
        <v>166</v>
      </c>
      <c r="C72" s="106">
        <v>433.7</v>
      </c>
      <c r="D72" s="106">
        <v>433.7</v>
      </c>
      <c r="E72" s="106">
        <v>433.7</v>
      </c>
    </row>
    <row r="73" spans="1:5" s="60" customFormat="1" ht="27.75" customHeight="1">
      <c r="A73" s="67" t="s">
        <v>162</v>
      </c>
      <c r="B73" s="104" t="s">
        <v>167</v>
      </c>
      <c r="C73" s="106">
        <v>1076.7</v>
      </c>
      <c r="D73" s="106">
        <v>1076.7</v>
      </c>
      <c r="E73" s="106">
        <v>1076.7</v>
      </c>
    </row>
    <row r="74" spans="1:5" s="60" customFormat="1" ht="27.75" customHeight="1">
      <c r="A74" s="67" t="s">
        <v>162</v>
      </c>
      <c r="B74" s="104" t="s">
        <v>168</v>
      </c>
      <c r="C74" s="106">
        <v>373.3</v>
      </c>
      <c r="D74" s="106">
        <v>373.3</v>
      </c>
      <c r="E74" s="106">
        <v>373.3</v>
      </c>
    </row>
    <row r="75" spans="1:5" s="60" customFormat="1" ht="57">
      <c r="A75" s="67" t="s">
        <v>162</v>
      </c>
      <c r="B75" s="107" t="s">
        <v>169</v>
      </c>
      <c r="C75" s="69">
        <v>356.8</v>
      </c>
      <c r="D75" s="69">
        <v>356.8</v>
      </c>
      <c r="E75" s="69">
        <v>356.8</v>
      </c>
    </row>
    <row r="76" spans="1:5" s="108" customFormat="1" ht="28.5">
      <c r="A76" s="91" t="s">
        <v>162</v>
      </c>
      <c r="B76" s="107" t="s">
        <v>170</v>
      </c>
      <c r="C76" s="69">
        <v>477.4</v>
      </c>
      <c r="D76" s="69">
        <v>477.4</v>
      </c>
      <c r="E76" s="69">
        <v>477.4</v>
      </c>
    </row>
    <row r="77" spans="1:5" s="60" customFormat="1" ht="42.75">
      <c r="A77" s="67" t="s">
        <v>162</v>
      </c>
      <c r="B77" s="99" t="s">
        <v>171</v>
      </c>
      <c r="C77" s="103">
        <v>50</v>
      </c>
      <c r="D77" s="103">
        <v>50</v>
      </c>
      <c r="E77" s="103">
        <v>50</v>
      </c>
    </row>
    <row r="78" spans="1:5" s="60" customFormat="1" ht="27.75" customHeight="1">
      <c r="A78" s="67" t="s">
        <v>172</v>
      </c>
      <c r="B78" s="79" t="s">
        <v>173</v>
      </c>
      <c r="C78" s="69">
        <v>398.8</v>
      </c>
      <c r="D78" s="69">
        <v>398.8</v>
      </c>
      <c r="E78" s="69">
        <v>398.8</v>
      </c>
    </row>
    <row r="79" spans="1:5" ht="54" customHeight="1">
      <c r="A79" s="67" t="s">
        <v>174</v>
      </c>
      <c r="B79" s="79" t="s">
        <v>175</v>
      </c>
      <c r="C79" s="69">
        <v>678.1</v>
      </c>
      <c r="D79" s="69">
        <v>678.1</v>
      </c>
      <c r="E79" s="69">
        <v>678.1</v>
      </c>
    </row>
    <row r="80" spans="1:5" s="60" customFormat="1" ht="45" customHeight="1">
      <c r="A80" s="67" t="s">
        <v>176</v>
      </c>
      <c r="B80" s="79" t="s">
        <v>177</v>
      </c>
      <c r="C80" s="69">
        <v>2184.8</v>
      </c>
      <c r="D80" s="69">
        <v>1683.4</v>
      </c>
      <c r="E80" s="69">
        <v>2184.8</v>
      </c>
    </row>
    <row r="81" spans="1:5" s="60" customFormat="1" ht="27.75" customHeight="1">
      <c r="A81" s="67" t="s">
        <v>178</v>
      </c>
      <c r="B81" s="79" t="s">
        <v>179</v>
      </c>
      <c r="C81" s="69">
        <v>1103.7</v>
      </c>
      <c r="D81" s="69">
        <v>1216.4</v>
      </c>
      <c r="E81" s="69">
        <v>1331.1</v>
      </c>
    </row>
    <row r="82" spans="1:5" s="60" customFormat="1" ht="40.5" customHeight="1">
      <c r="A82" s="67" t="s">
        <v>180</v>
      </c>
      <c r="B82" s="80" t="s">
        <v>181</v>
      </c>
      <c r="C82" s="69">
        <v>4.1</v>
      </c>
      <c r="D82" s="69">
        <v>4.1</v>
      </c>
      <c r="E82" s="69">
        <v>45</v>
      </c>
    </row>
    <row r="83" spans="1:5" s="60" customFormat="1" ht="38.25" customHeight="1" hidden="1">
      <c r="A83" s="67" t="s">
        <v>182</v>
      </c>
      <c r="B83" s="80" t="s">
        <v>183</v>
      </c>
      <c r="C83" s="77"/>
      <c r="D83" s="77"/>
      <c r="E83" s="77"/>
    </row>
    <row r="84" spans="1:5" s="60" customFormat="1" ht="38.25" customHeight="1" hidden="1">
      <c r="A84" s="67" t="s">
        <v>184</v>
      </c>
      <c r="B84" s="80" t="s">
        <v>185</v>
      </c>
      <c r="C84" s="77"/>
      <c r="D84" s="77"/>
      <c r="E84" s="77"/>
    </row>
    <row r="85" spans="1:5" s="60" customFormat="1" ht="27.75" customHeight="1" hidden="1">
      <c r="A85" s="67" t="s">
        <v>186</v>
      </c>
      <c r="B85" s="79" t="s">
        <v>187</v>
      </c>
      <c r="C85" s="77"/>
      <c r="D85" s="77"/>
      <c r="E85" s="77"/>
    </row>
    <row r="86" spans="1:5" ht="18" customHeight="1">
      <c r="A86" s="67" t="s">
        <v>188</v>
      </c>
      <c r="B86" s="79" t="s">
        <v>189</v>
      </c>
      <c r="C86" s="77">
        <f>C87+C89+C88</f>
        <v>105203.7</v>
      </c>
      <c r="D86" s="77">
        <f>D87+D89+D88</f>
        <v>68282</v>
      </c>
      <c r="E86" s="77">
        <f>E87+E89+E88</f>
        <v>64115.2</v>
      </c>
    </row>
    <row r="87" spans="1:5" ht="57">
      <c r="A87" s="101" t="s">
        <v>188</v>
      </c>
      <c r="B87" s="104" t="s">
        <v>190</v>
      </c>
      <c r="C87" s="106">
        <v>105153.7</v>
      </c>
      <c r="D87" s="69">
        <v>68232</v>
      </c>
      <c r="E87" s="69">
        <v>64065.2</v>
      </c>
    </row>
    <row r="88" spans="1:5" ht="16.5" hidden="1">
      <c r="A88" s="109"/>
      <c r="B88" s="110"/>
      <c r="C88" s="111"/>
      <c r="D88" s="111"/>
      <c r="E88" s="112"/>
    </row>
    <row r="89" spans="1:5" ht="57">
      <c r="A89" s="101" t="s">
        <v>188</v>
      </c>
      <c r="B89" s="104" t="s">
        <v>191</v>
      </c>
      <c r="C89" s="106">
        <v>50</v>
      </c>
      <c r="D89" s="106">
        <v>50</v>
      </c>
      <c r="E89" s="69">
        <v>50</v>
      </c>
    </row>
    <row r="90" spans="1:5" ht="18" customHeight="1">
      <c r="A90" s="57" t="s">
        <v>192</v>
      </c>
      <c r="B90" s="90" t="s">
        <v>193</v>
      </c>
      <c r="C90" s="62">
        <f>C93+C95+C94+C92+C91</f>
        <v>13834.5</v>
      </c>
      <c r="D90" s="62">
        <f>D93+D95+D94+D92+D91</f>
        <v>9077.9</v>
      </c>
      <c r="E90" s="62">
        <f>E93+E95+E94+E92+E91</f>
        <v>9302.8</v>
      </c>
    </row>
    <row r="91" spans="1:5" ht="57">
      <c r="A91" s="67" t="s">
        <v>194</v>
      </c>
      <c r="B91" s="79" t="s">
        <v>195</v>
      </c>
      <c r="C91" s="69">
        <v>1734.6</v>
      </c>
      <c r="D91" s="69">
        <v>1734.6</v>
      </c>
      <c r="E91" s="69">
        <v>1959.5</v>
      </c>
    </row>
    <row r="92" spans="1:5" ht="28.5">
      <c r="A92" s="67" t="s">
        <v>196</v>
      </c>
      <c r="B92" s="79" t="s">
        <v>197</v>
      </c>
      <c r="C92" s="77"/>
      <c r="D92" s="77"/>
      <c r="E92" s="77"/>
    </row>
    <row r="93" spans="1:5" ht="28.5">
      <c r="A93" s="67" t="s">
        <v>198</v>
      </c>
      <c r="B93" s="84" t="s">
        <v>199</v>
      </c>
      <c r="C93" s="77">
        <v>4717</v>
      </c>
      <c r="D93" s="77"/>
      <c r="E93" s="77"/>
    </row>
    <row r="94" spans="1:5" ht="42.75">
      <c r="A94" s="67" t="s">
        <v>200</v>
      </c>
      <c r="B94" s="79" t="s">
        <v>201</v>
      </c>
      <c r="C94" s="77">
        <v>39.6</v>
      </c>
      <c r="D94" s="77"/>
      <c r="E94" s="77"/>
    </row>
    <row r="95" spans="1:5" ht="29.25">
      <c r="A95" s="113" t="s">
        <v>202</v>
      </c>
      <c r="B95" s="114" t="s">
        <v>199</v>
      </c>
      <c r="C95" s="115">
        <f>C96</f>
        <v>7343.3</v>
      </c>
      <c r="D95" s="115">
        <f>D96</f>
        <v>7343.3</v>
      </c>
      <c r="E95" s="115">
        <f>E96</f>
        <v>7343.3</v>
      </c>
    </row>
    <row r="96" spans="1:5" ht="40.5" customHeight="1">
      <c r="A96" s="76" t="s">
        <v>202</v>
      </c>
      <c r="B96" s="84" t="s">
        <v>203</v>
      </c>
      <c r="C96" s="93">
        <v>7343.3</v>
      </c>
      <c r="D96" s="93">
        <v>7343.3</v>
      </c>
      <c r="E96" s="93">
        <v>7343.3</v>
      </c>
    </row>
    <row r="97" spans="1:5" ht="18" customHeight="1">
      <c r="A97" s="76"/>
      <c r="B97" s="116" t="s">
        <v>204</v>
      </c>
      <c r="C97" s="62">
        <f>C98</f>
        <v>5000</v>
      </c>
      <c r="D97" s="62">
        <f>D98</f>
        <v>0</v>
      </c>
      <c r="E97" s="62">
        <f>E98</f>
        <v>0</v>
      </c>
    </row>
    <row r="98" spans="1:5" ht="18" customHeight="1">
      <c r="A98" s="76" t="s">
        <v>205</v>
      </c>
      <c r="B98" s="84" t="s">
        <v>206</v>
      </c>
      <c r="C98" s="87">
        <v>5000</v>
      </c>
      <c r="D98" s="87"/>
      <c r="E98" s="87"/>
    </row>
    <row r="99" spans="4:5" ht="14.25" customHeight="1">
      <c r="D99" s="117"/>
      <c r="E99" s="117"/>
    </row>
    <row r="100" spans="4:5" ht="14.25" customHeight="1">
      <c r="D100" s="117"/>
      <c r="E100" s="117"/>
    </row>
    <row r="101" spans="4:5" ht="14.25" customHeight="1">
      <c r="D101" s="117"/>
      <c r="E101" s="117"/>
    </row>
    <row r="102" spans="4:5" ht="14.25" customHeight="1">
      <c r="D102" s="117"/>
      <c r="E102" s="117"/>
    </row>
    <row r="103" spans="4:5" ht="14.25" customHeight="1">
      <c r="D103" s="117"/>
      <c r="E103" s="117"/>
    </row>
    <row r="104" spans="4:5" ht="14.25" customHeight="1">
      <c r="D104" s="117"/>
      <c r="E104" s="117"/>
    </row>
    <row r="105" spans="4:5" ht="14.25" customHeight="1">
      <c r="D105" s="117"/>
      <c r="E105" s="117"/>
    </row>
    <row r="106" spans="4:5" ht="14.25" customHeight="1">
      <c r="D106" s="117"/>
      <c r="E106" s="117"/>
    </row>
    <row r="107" spans="4:5" ht="14.25" customHeight="1">
      <c r="D107" s="117"/>
      <c r="E107" s="117"/>
    </row>
    <row r="108" spans="4:5" ht="14.25" customHeight="1">
      <c r="D108" s="117"/>
      <c r="E108" s="117"/>
    </row>
    <row r="109" spans="4:5" ht="14.25" customHeight="1">
      <c r="D109" s="117"/>
      <c r="E109" s="117"/>
    </row>
    <row r="110" spans="4:5" ht="14.25" customHeight="1">
      <c r="D110" s="117"/>
      <c r="E110" s="117"/>
    </row>
    <row r="111" spans="4:5" ht="14.25" customHeight="1">
      <c r="D111" s="117"/>
      <c r="E111" s="117"/>
    </row>
    <row r="112" spans="4:5" ht="14.25" customHeight="1">
      <c r="D112" s="117"/>
      <c r="E112" s="117"/>
    </row>
    <row r="113" spans="4:5" ht="14.25" customHeight="1">
      <c r="D113" s="117"/>
      <c r="E113" s="117"/>
    </row>
    <row r="114" spans="4:5" ht="14.25" customHeight="1">
      <c r="D114" s="117"/>
      <c r="E114" s="117"/>
    </row>
    <row r="115" spans="4:5" ht="14.25" customHeight="1">
      <c r="D115" s="117"/>
      <c r="E115" s="117"/>
    </row>
    <row r="116" spans="4:5" ht="14.25" customHeight="1">
      <c r="D116" s="117"/>
      <c r="E116" s="117"/>
    </row>
    <row r="117" spans="4:5" ht="14.25" customHeight="1">
      <c r="D117" s="117"/>
      <c r="E117" s="117"/>
    </row>
    <row r="118" spans="4:5" ht="14.25" customHeight="1">
      <c r="D118" s="117"/>
      <c r="E118" s="117"/>
    </row>
    <row r="119" spans="4:5" ht="14.25" customHeight="1">
      <c r="D119" s="117"/>
      <c r="E119" s="117"/>
    </row>
    <row r="120" spans="4:5" ht="14.25" customHeight="1">
      <c r="D120" s="117"/>
      <c r="E120" s="117"/>
    </row>
    <row r="121" spans="4:5" ht="14.25" customHeight="1">
      <c r="D121" s="117"/>
      <c r="E121" s="117"/>
    </row>
    <row r="122" spans="4:5" ht="14.25" customHeight="1">
      <c r="D122" s="117"/>
      <c r="E122" s="117"/>
    </row>
    <row r="123" spans="4:5" ht="14.25" customHeight="1">
      <c r="D123" s="117"/>
      <c r="E123" s="117"/>
    </row>
    <row r="124" spans="4:5" ht="14.25" customHeight="1">
      <c r="D124" s="117"/>
      <c r="E124" s="117"/>
    </row>
    <row r="125" spans="4:5" ht="14.25" customHeight="1">
      <c r="D125" s="117"/>
      <c r="E125" s="117"/>
    </row>
    <row r="126" spans="4:5" ht="14.25" customHeight="1">
      <c r="D126" s="117"/>
      <c r="E126" s="117"/>
    </row>
    <row r="127" spans="4:5" ht="14.25" customHeight="1">
      <c r="D127" s="117"/>
      <c r="E127" s="117"/>
    </row>
    <row r="128" spans="4:5" ht="14.25" customHeight="1">
      <c r="D128" s="117"/>
      <c r="E128" s="117"/>
    </row>
    <row r="129" spans="4:5" ht="14.25" customHeight="1">
      <c r="D129" s="117"/>
      <c r="E129" s="117"/>
    </row>
    <row r="130" spans="4:5" ht="14.25" customHeight="1">
      <c r="D130" s="117"/>
      <c r="E130" s="117"/>
    </row>
    <row r="131" spans="4:5" ht="14.25" customHeight="1">
      <c r="D131" s="117"/>
      <c r="E131" s="117"/>
    </row>
    <row r="132" spans="4:5" ht="14.25" customHeight="1">
      <c r="D132" s="117"/>
      <c r="E132" s="117"/>
    </row>
    <row r="133" spans="4:5" ht="14.25" customHeight="1">
      <c r="D133" s="117"/>
      <c r="E133" s="117"/>
    </row>
    <row r="134" spans="4:5" ht="14.25" customHeight="1">
      <c r="D134" s="117"/>
      <c r="E134" s="117"/>
    </row>
    <row r="135" spans="4:5" ht="14.25" customHeight="1">
      <c r="D135" s="117"/>
      <c r="E135" s="117"/>
    </row>
    <row r="136" spans="4:5" ht="14.25" customHeight="1">
      <c r="D136" s="117"/>
      <c r="E136" s="117"/>
    </row>
    <row r="137" spans="4:5" ht="14.25" customHeight="1">
      <c r="D137" s="117"/>
      <c r="E137" s="117"/>
    </row>
    <row r="138" spans="4:5" ht="14.25" customHeight="1">
      <c r="D138" s="117"/>
      <c r="E138" s="117"/>
    </row>
    <row r="139" spans="4:5" ht="14.25" customHeight="1">
      <c r="D139" s="117"/>
      <c r="E139" s="117"/>
    </row>
    <row r="140" spans="4:5" ht="14.25" customHeight="1">
      <c r="D140" s="117"/>
      <c r="E140" s="117"/>
    </row>
    <row r="141" spans="4:5" ht="14.25" customHeight="1">
      <c r="D141" s="117"/>
      <c r="E141" s="117"/>
    </row>
    <row r="142" spans="4:5" ht="14.25" customHeight="1">
      <c r="D142" s="117"/>
      <c r="E142" s="117"/>
    </row>
    <row r="143" spans="4:5" ht="14.25" customHeight="1">
      <c r="D143" s="117"/>
      <c r="E143" s="117"/>
    </row>
    <row r="144" spans="4:5" ht="14.25" customHeight="1">
      <c r="D144" s="117"/>
      <c r="E144" s="117"/>
    </row>
    <row r="145" spans="4:5" ht="14.25" customHeight="1">
      <c r="D145" s="117"/>
      <c r="E145" s="117"/>
    </row>
    <row r="146" spans="4:5" ht="14.25" customHeight="1">
      <c r="D146" s="117"/>
      <c r="E146" s="117"/>
    </row>
    <row r="147" spans="4:5" ht="14.25" customHeight="1">
      <c r="D147" s="117"/>
      <c r="E147" s="117"/>
    </row>
    <row r="148" spans="4:5" ht="14.25" customHeight="1">
      <c r="D148" s="117"/>
      <c r="E148" s="117"/>
    </row>
    <row r="149" spans="4:5" ht="14.25" customHeight="1">
      <c r="D149" s="117"/>
      <c r="E149" s="117"/>
    </row>
    <row r="150" spans="4:5" ht="14.25" customHeight="1">
      <c r="D150" s="117"/>
      <c r="E150" s="117"/>
    </row>
    <row r="151" spans="4:5" ht="14.25" customHeight="1">
      <c r="D151" s="117"/>
      <c r="E151" s="117"/>
    </row>
    <row r="152" spans="4:5" ht="14.25" customHeight="1">
      <c r="D152" s="117"/>
      <c r="E152" s="117"/>
    </row>
    <row r="153" spans="4:5" ht="14.25" customHeight="1">
      <c r="D153" s="117"/>
      <c r="E153" s="117"/>
    </row>
    <row r="154" spans="4:5" ht="14.25" customHeight="1">
      <c r="D154" s="117"/>
      <c r="E154" s="117"/>
    </row>
    <row r="155" spans="4:5" ht="14.25" customHeight="1">
      <c r="D155" s="117"/>
      <c r="E155" s="117"/>
    </row>
    <row r="156" spans="4:5" ht="14.25" customHeight="1">
      <c r="D156" s="117"/>
      <c r="E156" s="117"/>
    </row>
    <row r="157" spans="4:5" ht="14.25" customHeight="1">
      <c r="D157" s="117"/>
      <c r="E157" s="117"/>
    </row>
    <row r="158" spans="4:5" ht="14.25" customHeight="1">
      <c r="D158" s="117"/>
      <c r="E158" s="117"/>
    </row>
    <row r="159" spans="4:5" ht="14.25" customHeight="1">
      <c r="D159" s="117"/>
      <c r="E159" s="117"/>
    </row>
    <row r="160" spans="4:5" ht="14.25" customHeight="1">
      <c r="D160" s="117"/>
      <c r="E160" s="117"/>
    </row>
    <row r="161" spans="4:5" ht="14.25" customHeight="1">
      <c r="D161" s="117"/>
      <c r="E161" s="117"/>
    </row>
    <row r="162" spans="4:5" ht="14.25" customHeight="1">
      <c r="D162" s="117"/>
      <c r="E162" s="117"/>
    </row>
    <row r="163" spans="4:5" ht="14.25" customHeight="1">
      <c r="D163" s="117"/>
      <c r="E163" s="117"/>
    </row>
    <row r="164" spans="4:5" ht="14.25" customHeight="1">
      <c r="D164" s="117"/>
      <c r="E164" s="117"/>
    </row>
    <row r="165" spans="4:5" ht="14.25" customHeight="1">
      <c r="D165" s="117"/>
      <c r="E165" s="117"/>
    </row>
    <row r="166" spans="4:5" ht="14.25" customHeight="1">
      <c r="D166" s="117"/>
      <c r="E166" s="117"/>
    </row>
    <row r="167" spans="4:5" ht="14.25" customHeight="1">
      <c r="D167" s="117"/>
      <c r="E167" s="117"/>
    </row>
    <row r="168" spans="4:5" ht="14.25" customHeight="1">
      <c r="D168" s="117"/>
      <c r="E168" s="117"/>
    </row>
    <row r="169" spans="4:5" ht="14.25" customHeight="1">
      <c r="D169" s="117"/>
      <c r="E169" s="117"/>
    </row>
    <row r="170" spans="4:5" ht="14.25" customHeight="1">
      <c r="D170" s="117"/>
      <c r="E170" s="117"/>
    </row>
    <row r="171" spans="4:5" ht="14.25" customHeight="1">
      <c r="D171" s="117"/>
      <c r="E171" s="117"/>
    </row>
    <row r="172" spans="4:5" ht="14.25" customHeight="1">
      <c r="D172" s="117"/>
      <c r="E172" s="117"/>
    </row>
    <row r="173" spans="4:5" ht="14.25" customHeight="1">
      <c r="D173" s="117"/>
      <c r="E173" s="117"/>
    </row>
    <row r="174" spans="4:5" ht="14.25" customHeight="1">
      <c r="D174" s="117"/>
      <c r="E174" s="117"/>
    </row>
    <row r="175" spans="4:5" ht="14.25" customHeight="1">
      <c r="D175" s="117"/>
      <c r="E175" s="117"/>
    </row>
    <row r="176" spans="4:5" ht="14.25" customHeight="1">
      <c r="D176" s="117"/>
      <c r="E176" s="117"/>
    </row>
    <row r="177" spans="4:5" ht="14.25" customHeight="1">
      <c r="D177" s="117"/>
      <c r="E177" s="117"/>
    </row>
    <row r="178" spans="4:5" ht="14.25" customHeight="1">
      <c r="D178" s="117"/>
      <c r="E178" s="117"/>
    </row>
    <row r="179" spans="4:5" ht="14.25" customHeight="1">
      <c r="D179" s="117"/>
      <c r="E179" s="117"/>
    </row>
    <row r="180" spans="4:5" ht="14.25" customHeight="1">
      <c r="D180" s="117"/>
      <c r="E180" s="117"/>
    </row>
    <row r="181" spans="4:5" ht="14.25" customHeight="1">
      <c r="D181" s="117"/>
      <c r="E181" s="117"/>
    </row>
    <row r="182" spans="4:5" ht="14.25" customHeight="1">
      <c r="D182" s="117"/>
      <c r="E182" s="117"/>
    </row>
    <row r="183" spans="4:5" ht="14.25" customHeight="1">
      <c r="D183" s="117"/>
      <c r="E183" s="117"/>
    </row>
    <row r="184" spans="4:5" ht="14.25" customHeight="1">
      <c r="D184" s="117"/>
      <c r="E184" s="117"/>
    </row>
    <row r="185" spans="4:5" ht="14.25" customHeight="1">
      <c r="D185" s="117"/>
      <c r="E185" s="117"/>
    </row>
    <row r="186" spans="4:5" ht="14.25" customHeight="1">
      <c r="D186" s="117"/>
      <c r="E186" s="117"/>
    </row>
    <row r="187" spans="4:5" ht="14.25" customHeight="1">
      <c r="D187" s="117"/>
      <c r="E187" s="117"/>
    </row>
    <row r="188" spans="4:5" ht="14.25" customHeight="1">
      <c r="D188" s="117"/>
      <c r="E188" s="117"/>
    </row>
    <row r="189" spans="4:5" ht="14.25" customHeight="1">
      <c r="D189" s="117"/>
      <c r="E189" s="117"/>
    </row>
    <row r="190" spans="4:5" ht="14.25" customHeight="1">
      <c r="D190" s="117"/>
      <c r="E190" s="117"/>
    </row>
    <row r="191" spans="4:5" ht="14.25" customHeight="1">
      <c r="D191" s="117"/>
      <c r="E191" s="117"/>
    </row>
    <row r="192" spans="4:5" ht="14.25" customHeight="1">
      <c r="D192" s="117"/>
      <c r="E192" s="117"/>
    </row>
    <row r="193" spans="4:5" ht="14.25" customHeight="1">
      <c r="D193" s="117"/>
      <c r="E193" s="117"/>
    </row>
    <row r="194" spans="4:5" ht="14.25" customHeight="1">
      <c r="D194" s="117"/>
      <c r="E194" s="117"/>
    </row>
    <row r="195" spans="4:5" ht="14.25" customHeight="1">
      <c r="D195" s="117"/>
      <c r="E195" s="117"/>
    </row>
    <row r="196" spans="4:5" ht="14.25" customHeight="1">
      <c r="D196" s="117"/>
      <c r="E196" s="117"/>
    </row>
    <row r="197" spans="4:5" ht="14.25" customHeight="1">
      <c r="D197" s="117"/>
      <c r="E197" s="117"/>
    </row>
    <row r="198" spans="4:5" ht="14.25" customHeight="1">
      <c r="D198" s="117"/>
      <c r="E198" s="117"/>
    </row>
    <row r="199" spans="4:5" ht="14.25" customHeight="1">
      <c r="D199" s="117"/>
      <c r="E199" s="117"/>
    </row>
    <row r="200" spans="4:5" ht="14.25" customHeight="1">
      <c r="D200" s="117"/>
      <c r="E200" s="117"/>
    </row>
    <row r="201" spans="4:5" ht="14.25" customHeight="1">
      <c r="D201" s="117"/>
      <c r="E201" s="117"/>
    </row>
    <row r="202" spans="4:5" ht="14.25" customHeight="1">
      <c r="D202" s="117"/>
      <c r="E202" s="117"/>
    </row>
    <row r="203" spans="4:5" ht="14.25" customHeight="1">
      <c r="D203" s="117"/>
      <c r="E203" s="117"/>
    </row>
    <row r="204" spans="4:5" ht="14.25" customHeight="1">
      <c r="D204" s="117"/>
      <c r="E204" s="117"/>
    </row>
    <row r="205" spans="4:5" ht="14.25" customHeight="1">
      <c r="D205" s="117"/>
      <c r="E205" s="117"/>
    </row>
    <row r="206" spans="4:5" ht="14.25" customHeight="1">
      <c r="D206" s="117"/>
      <c r="E206" s="117"/>
    </row>
    <row r="207" spans="4:5" ht="14.25" customHeight="1">
      <c r="D207" s="117"/>
      <c r="E207" s="117"/>
    </row>
    <row r="208" spans="4:5" ht="14.25" customHeight="1">
      <c r="D208" s="117"/>
      <c r="E208" s="117"/>
    </row>
    <row r="209" spans="4:5" ht="14.25" customHeight="1">
      <c r="D209" s="117"/>
      <c r="E209" s="117"/>
    </row>
    <row r="210" spans="4:5" ht="14.25" customHeight="1">
      <c r="D210" s="117"/>
      <c r="E210" s="117"/>
    </row>
  </sheetData>
  <sheetProtection selectLockedCells="1" selectUnlockedCells="1"/>
  <mergeCells count="11">
    <mergeCell ref="B7:E7"/>
    <mergeCell ref="B8:E8"/>
    <mergeCell ref="A11:E11"/>
    <mergeCell ref="A13:A14"/>
    <mergeCell ref="B13:B14"/>
    <mergeCell ref="D13:E13"/>
    <mergeCell ref="D1:E1"/>
    <mergeCell ref="B2:E2"/>
    <mergeCell ref="B3:E3"/>
    <mergeCell ref="D5:E5"/>
    <mergeCell ref="B6:E6"/>
  </mergeCells>
  <printOptions/>
  <pageMargins left="0.6798611111111111" right="0.22986111111111113" top="0.6201388888888889" bottom="0.2" header="0.5118110236220472" footer="0.5118110236220472"/>
  <pageSetup fitToHeight="1" fitToWidth="1" horizontalDpi="300" verticalDpi="3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="85" zoomScaleNormal="85" zoomScalePageLayoutView="0" workbookViewId="0" topLeftCell="A1">
      <selection activeCell="B4" sqref="B4"/>
    </sheetView>
  </sheetViews>
  <sheetFormatPr defaultColWidth="11.375" defaultRowHeight="12.75"/>
  <cols>
    <col min="1" max="1" width="11.375" style="0" customWidth="1"/>
    <col min="2" max="2" width="86.625" style="0" customWidth="1"/>
    <col min="3" max="3" width="28.25390625" style="0" customWidth="1"/>
    <col min="4" max="4" width="23.375" style="0" customWidth="1"/>
    <col min="5" max="5" width="19.25390625" style="0" customWidth="1"/>
  </cols>
  <sheetData>
    <row r="1" spans="1:5" s="49" customFormat="1" ht="12.75" customHeight="1">
      <c r="A1" s="51"/>
      <c r="B1" s="5"/>
      <c r="C1" s="6"/>
      <c r="D1" s="558" t="s">
        <v>207</v>
      </c>
      <c r="E1" s="558"/>
    </row>
    <row r="2" spans="1:5" s="49" customFormat="1" ht="12.75" customHeight="1">
      <c r="A2" s="51"/>
      <c r="B2" s="559" t="s">
        <v>3</v>
      </c>
      <c r="C2" s="559"/>
      <c r="D2" s="559"/>
      <c r="E2" s="559"/>
    </row>
    <row r="3" spans="1:5" s="49" customFormat="1" ht="12.75" customHeight="1">
      <c r="A3" s="51"/>
      <c r="B3" s="554" t="s">
        <v>4</v>
      </c>
      <c r="C3" s="554"/>
      <c r="D3" s="554"/>
      <c r="E3" s="554"/>
    </row>
    <row r="4" spans="1:5" s="49" customFormat="1" ht="12.75" customHeight="1">
      <c r="A4" s="51"/>
      <c r="B4" s="554" t="s">
        <v>5</v>
      </c>
      <c r="C4" s="554"/>
      <c r="D4" s="554"/>
      <c r="E4" s="554"/>
    </row>
    <row r="7" spans="1:5" s="3" customFormat="1" ht="39" customHeight="1">
      <c r="A7" s="569" t="s">
        <v>208</v>
      </c>
      <c r="B7" s="569"/>
      <c r="C7" s="569"/>
      <c r="D7" s="569"/>
      <c r="E7" s="569"/>
    </row>
    <row r="8" spans="1:6" s="3" customFormat="1" ht="15">
      <c r="A8" s="12"/>
      <c r="B8" s="118"/>
      <c r="C8" s="6"/>
      <c r="D8" s="6"/>
      <c r="E8" s="6" t="s">
        <v>209</v>
      </c>
      <c r="F8" s="119"/>
    </row>
    <row r="9" spans="1:5" s="3" customFormat="1" ht="15.75" customHeight="1">
      <c r="A9" s="570" t="s">
        <v>210</v>
      </c>
      <c r="B9" s="570" t="s">
        <v>10</v>
      </c>
      <c r="C9" s="567" t="s">
        <v>11</v>
      </c>
      <c r="D9" s="567" t="s">
        <v>12</v>
      </c>
      <c r="E9" s="567" t="s">
        <v>13</v>
      </c>
    </row>
    <row r="10" spans="1:5" s="3" customFormat="1" ht="16.5" customHeight="1">
      <c r="A10" s="570"/>
      <c r="B10" s="570"/>
      <c r="C10" s="567"/>
      <c r="D10" s="567"/>
      <c r="E10" s="567"/>
    </row>
    <row r="11" spans="1:5" s="3" customFormat="1" ht="28.5">
      <c r="A11" s="120">
        <v>1</v>
      </c>
      <c r="B11" s="121" t="s">
        <v>211</v>
      </c>
      <c r="C11" s="30">
        <f>'Прил. 7'!I408</f>
        <v>1900</v>
      </c>
      <c r="D11" s="30">
        <f>'Прил. 7'!J408</f>
        <v>700</v>
      </c>
      <c r="E11" s="30">
        <f>'Прил. 7'!K408</f>
        <v>1600</v>
      </c>
    </row>
    <row r="12" spans="1:5" s="3" customFormat="1" ht="57">
      <c r="A12" s="120">
        <v>2</v>
      </c>
      <c r="B12" s="122" t="s">
        <v>212</v>
      </c>
      <c r="C12" s="30">
        <f>'Прил. 6'!H886</f>
        <v>671.4</v>
      </c>
      <c r="D12" s="30">
        <f>'Прил. 6'!I886</f>
        <v>671.4</v>
      </c>
      <c r="E12" s="30">
        <f>'Прил. 6'!J886</f>
        <v>671.4</v>
      </c>
    </row>
    <row r="13" spans="1:5" s="60" customFormat="1" ht="42.75">
      <c r="A13" s="123">
        <v>3</v>
      </c>
      <c r="B13" s="122" t="s">
        <v>213</v>
      </c>
      <c r="C13" s="30">
        <f>'Прил. 6'!H905</f>
        <v>50</v>
      </c>
      <c r="D13" s="30">
        <f>'Прил. 6'!I905</f>
        <v>50</v>
      </c>
      <c r="E13" s="30">
        <f>'Прил. 6'!J905</f>
        <v>50</v>
      </c>
    </row>
    <row r="14" spans="1:5" s="60" customFormat="1" ht="42.75">
      <c r="A14" s="123">
        <v>4</v>
      </c>
      <c r="B14" s="24" t="s">
        <v>214</v>
      </c>
      <c r="C14" s="30">
        <f>'Прил. 6'!H896</f>
        <v>327.2</v>
      </c>
      <c r="D14" s="30">
        <f>'Прил. 6'!I896</f>
        <v>327.2</v>
      </c>
      <c r="E14" s="30">
        <f>'Прил. 6'!J896</f>
        <v>327.2</v>
      </c>
    </row>
    <row r="15" spans="1:5" s="60" customFormat="1" ht="36.75" customHeight="1">
      <c r="A15" s="123"/>
      <c r="B15" s="124" t="s">
        <v>215</v>
      </c>
      <c r="C15" s="19">
        <f>C11+C12+C13+C14</f>
        <v>2948.6</v>
      </c>
      <c r="D15" s="19">
        <f>D11+D12+D13+D14</f>
        <v>1748.6000000000001</v>
      </c>
      <c r="E15" s="19">
        <f>E11+E12+E13+E14</f>
        <v>2648.6</v>
      </c>
    </row>
  </sheetData>
  <sheetProtection selectLockedCells="1" selectUnlockedCells="1"/>
  <mergeCells count="10">
    <mergeCell ref="D1:E1"/>
    <mergeCell ref="B2:E2"/>
    <mergeCell ref="B3:E3"/>
    <mergeCell ref="B4:E4"/>
    <mergeCell ref="A7:E7"/>
    <mergeCell ref="A9:A10"/>
    <mergeCell ref="B9:B10"/>
    <mergeCell ref="C9:C10"/>
    <mergeCell ref="D9:D10"/>
    <mergeCell ref="E9:E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Roman,Обычный"&amp;12ffffff&amp;A</oddHeader>
    <oddFooter>&amp;C&amp;"Times New Roman,Обычный"&amp;12ffffffСтраница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I63"/>
  <sheetViews>
    <sheetView zoomScale="85" zoomScaleNormal="85" zoomScalePageLayoutView="0" workbookViewId="0" topLeftCell="A1">
      <selection activeCell="B4" sqref="B4"/>
    </sheetView>
  </sheetViews>
  <sheetFormatPr defaultColWidth="5.75390625" defaultRowHeight="12.75"/>
  <cols>
    <col min="1" max="1" width="5.75390625" style="125" customWidth="1"/>
    <col min="2" max="2" width="76.75390625" style="126" customWidth="1"/>
    <col min="3" max="3" width="7.375" style="127" customWidth="1"/>
    <col min="4" max="4" width="8.375" style="127" customWidth="1"/>
    <col min="5" max="5" width="10.75390625" style="127" customWidth="1"/>
    <col min="6" max="6" width="12.75390625" style="127" customWidth="1"/>
    <col min="7" max="7" width="16.75390625" style="127" customWidth="1"/>
    <col min="8" max="8" width="10.75390625" style="125" customWidth="1"/>
    <col min="9" max="9" width="13.625" style="125" customWidth="1"/>
    <col min="10" max="11" width="5.75390625" style="125" customWidth="1"/>
    <col min="12" max="12" width="10.75390625" style="125" customWidth="1"/>
    <col min="13" max="62" width="5.75390625" style="125" customWidth="1"/>
    <col min="63" max="255" width="5.75390625" style="49" customWidth="1"/>
    <col min="256" max="16384" width="5.75390625" style="3" customWidth="1"/>
  </cols>
  <sheetData>
    <row r="1" spans="1:7" s="3" customFormat="1" ht="12.75" customHeight="1">
      <c r="A1" s="4"/>
      <c r="B1" s="561" t="s">
        <v>81</v>
      </c>
      <c r="C1" s="561"/>
      <c r="D1" s="561"/>
      <c r="E1" s="561"/>
      <c r="F1" s="561"/>
      <c r="G1" s="561"/>
    </row>
    <row r="2" spans="1:7" s="3" customFormat="1" ht="12.75" customHeight="1">
      <c r="A2" s="4"/>
      <c r="B2" s="559" t="s">
        <v>1</v>
      </c>
      <c r="C2" s="559"/>
      <c r="D2" s="559"/>
      <c r="E2" s="559"/>
      <c r="F2" s="559"/>
      <c r="G2" s="559"/>
    </row>
    <row r="3" spans="1:7" s="3" customFormat="1" ht="12.75" customHeight="1">
      <c r="A3" s="4"/>
      <c r="B3" s="560" t="s">
        <v>799</v>
      </c>
      <c r="C3" s="560"/>
      <c r="D3" s="560"/>
      <c r="E3" s="560"/>
      <c r="F3" s="560"/>
      <c r="G3" s="560"/>
    </row>
    <row r="4" spans="2:7" ht="12.75" customHeight="1">
      <c r="B4" s="128"/>
      <c r="C4" s="128"/>
      <c r="D4" s="128"/>
      <c r="E4" s="128"/>
      <c r="F4" s="128"/>
      <c r="G4" s="128"/>
    </row>
    <row r="5" spans="2:7" ht="12.75" customHeight="1">
      <c r="B5" s="572" t="s">
        <v>216</v>
      </c>
      <c r="C5" s="572"/>
      <c r="D5" s="572"/>
      <c r="E5" s="572"/>
      <c r="F5" s="572"/>
      <c r="G5" s="572"/>
    </row>
    <row r="6" spans="2:7" ht="12.75" customHeight="1">
      <c r="B6" s="573" t="s">
        <v>49</v>
      </c>
      <c r="C6" s="573"/>
      <c r="D6" s="573"/>
      <c r="E6" s="573"/>
      <c r="F6" s="573"/>
      <c r="G6" s="573"/>
    </row>
    <row r="7" spans="2:7" ht="12.75" customHeight="1">
      <c r="B7" s="554" t="s">
        <v>4</v>
      </c>
      <c r="C7" s="554"/>
      <c r="D7" s="554"/>
      <c r="E7" s="554"/>
      <c r="F7" s="554"/>
      <c r="G7" s="554"/>
    </row>
    <row r="8" spans="2:9" ht="12.75" customHeight="1">
      <c r="B8" s="554" t="s">
        <v>217</v>
      </c>
      <c r="C8" s="554"/>
      <c r="D8" s="554"/>
      <c r="E8" s="554"/>
      <c r="F8" s="554"/>
      <c r="G8" s="554"/>
      <c r="H8" s="6"/>
      <c r="I8" s="6"/>
    </row>
    <row r="9" spans="2:4" ht="12.75" customHeight="1">
      <c r="B9" s="41"/>
      <c r="C9" s="129"/>
      <c r="D9" s="129"/>
    </row>
    <row r="10" spans="2:7" ht="36.75" customHeight="1">
      <c r="B10" s="571" t="s">
        <v>218</v>
      </c>
      <c r="C10" s="571"/>
      <c r="D10" s="571"/>
      <c r="E10" s="571"/>
      <c r="F10" s="571"/>
      <c r="G10" s="571"/>
    </row>
    <row r="11" spans="2:7" ht="12.75" customHeight="1">
      <c r="B11" s="130"/>
      <c r="C11" s="131"/>
      <c r="D11" s="131"/>
      <c r="G11" s="6" t="s">
        <v>219</v>
      </c>
    </row>
    <row r="12" spans="2:7" ht="45.75" customHeight="1">
      <c r="B12" s="132" t="s">
        <v>220</v>
      </c>
      <c r="C12" s="133" t="s">
        <v>221</v>
      </c>
      <c r="D12" s="133" t="s">
        <v>222</v>
      </c>
      <c r="E12" s="16" t="s">
        <v>11</v>
      </c>
      <c r="F12" s="16" t="s">
        <v>12</v>
      </c>
      <c r="G12" s="16" t="s">
        <v>13</v>
      </c>
    </row>
    <row r="13" spans="2:7" ht="12.75" customHeight="1">
      <c r="B13" s="134" t="s">
        <v>215</v>
      </c>
      <c r="C13" s="135"/>
      <c r="D13" s="135"/>
      <c r="E13" s="136">
        <f>E14+E22+E25+E27+E32+E40+E46+E49+E54+E58+E56+E38</f>
        <v>356689.00000000006</v>
      </c>
      <c r="F13" s="136">
        <f>F14+F22+F25+F27+F32+F40+F46+F49+F54+F58+F56+F38+F62</f>
        <v>309426.27999999997</v>
      </c>
      <c r="G13" s="136">
        <f>G14+G22+G25+G27+G32+G40+G46+G49+G54+G58+G56+G38+G62</f>
        <v>257695.9</v>
      </c>
    </row>
    <row r="14" spans="2:7" ht="12.75" customHeight="1">
      <c r="B14" s="137" t="s">
        <v>223</v>
      </c>
      <c r="C14" s="138" t="s">
        <v>224</v>
      </c>
      <c r="D14" s="135"/>
      <c r="E14" s="136">
        <f>E15+E16+E17+E19+E20+E21+E18</f>
        <v>38779.5</v>
      </c>
      <c r="F14" s="136">
        <f>F15+F16+F17+F19+F20+F21+F18</f>
        <v>33027.1</v>
      </c>
      <c r="G14" s="136">
        <f>G15+G16+G17+G19+G20+G21+G18</f>
        <v>38375.6</v>
      </c>
    </row>
    <row r="15" spans="2:7" ht="27.75" customHeight="1">
      <c r="B15" s="121" t="s">
        <v>225</v>
      </c>
      <c r="C15" s="139" t="s">
        <v>224</v>
      </c>
      <c r="D15" s="139" t="s">
        <v>226</v>
      </c>
      <c r="E15" s="140">
        <f>'Прил. 6'!H23</f>
        <v>1940.5</v>
      </c>
      <c r="F15" s="140">
        <f>'Прил. 6'!I23</f>
        <v>1836</v>
      </c>
      <c r="G15" s="140">
        <f>'Прил. 6'!J23</f>
        <v>2015</v>
      </c>
    </row>
    <row r="16" spans="2:7" ht="40.5" customHeight="1">
      <c r="B16" s="121" t="s">
        <v>227</v>
      </c>
      <c r="C16" s="139" t="s">
        <v>224</v>
      </c>
      <c r="D16" s="139" t="s">
        <v>228</v>
      </c>
      <c r="E16" s="140">
        <f>'Прил. 6'!H33</f>
        <v>721.1999999999999</v>
      </c>
      <c r="F16" s="140">
        <f>'Прил. 6'!I33</f>
        <v>768</v>
      </c>
      <c r="G16" s="140">
        <f>'Прил. 6'!J33</f>
        <v>828</v>
      </c>
    </row>
    <row r="17" spans="2:7" ht="40.5" customHeight="1">
      <c r="B17" s="121" t="s">
        <v>229</v>
      </c>
      <c r="C17" s="139" t="s">
        <v>224</v>
      </c>
      <c r="D17" s="139" t="s">
        <v>230</v>
      </c>
      <c r="E17" s="140">
        <f>'Прил. 6'!H45</f>
        <v>16541.5</v>
      </c>
      <c r="F17" s="140">
        <f>'Прил. 6'!I45</f>
        <v>16843.5</v>
      </c>
      <c r="G17" s="140">
        <f>'Прил. 6'!J45</f>
        <v>17596</v>
      </c>
    </row>
    <row r="18" spans="2:7" ht="14.25" customHeight="1">
      <c r="B18" s="141" t="s">
        <v>231</v>
      </c>
      <c r="C18" s="139" t="s">
        <v>224</v>
      </c>
      <c r="D18" s="139" t="s">
        <v>232</v>
      </c>
      <c r="E18" s="140">
        <f>'Прил. 6'!H67</f>
        <v>4.1</v>
      </c>
      <c r="F18" s="140">
        <f>'Прил. 6'!I67</f>
        <v>4.1</v>
      </c>
      <c r="G18" s="140">
        <f>'Прил. 6'!J67</f>
        <v>45</v>
      </c>
    </row>
    <row r="19" spans="2:7" ht="27.75" customHeight="1">
      <c r="B19" s="121" t="s">
        <v>233</v>
      </c>
      <c r="C19" s="139" t="s">
        <v>224</v>
      </c>
      <c r="D19" s="139" t="s">
        <v>234</v>
      </c>
      <c r="E19" s="140">
        <f>'Прил. 6'!H73</f>
        <v>4220.6</v>
      </c>
      <c r="F19" s="140">
        <f>'Прил. 6'!I73</f>
        <v>3871</v>
      </c>
      <c r="G19" s="140">
        <f>'Прил. 6'!J73</f>
        <v>4171</v>
      </c>
    </row>
    <row r="20" spans="2:7" ht="12.75" customHeight="1">
      <c r="B20" s="121" t="s">
        <v>235</v>
      </c>
      <c r="C20" s="139" t="s">
        <v>224</v>
      </c>
      <c r="D20" s="139" t="s">
        <v>236</v>
      </c>
      <c r="E20" s="140">
        <f>'Прил. 6'!H101</f>
        <v>100</v>
      </c>
      <c r="F20" s="140">
        <f>'Прил. 6'!I101</f>
        <v>150</v>
      </c>
      <c r="G20" s="140">
        <f>'Прил. 6'!J101</f>
        <v>150</v>
      </c>
    </row>
    <row r="21" spans="2:7" ht="12.75" customHeight="1">
      <c r="B21" s="121" t="s">
        <v>237</v>
      </c>
      <c r="C21" s="139" t="s">
        <v>224</v>
      </c>
      <c r="D21" s="139" t="s">
        <v>238</v>
      </c>
      <c r="E21" s="140">
        <f>'Прил. 6'!H107</f>
        <v>15251.599999999999</v>
      </c>
      <c r="F21" s="140">
        <f>'Прил. 6'!I107</f>
        <v>9554.5</v>
      </c>
      <c r="G21" s="140">
        <f>'Прил. 6'!J107</f>
        <v>13570.6</v>
      </c>
    </row>
    <row r="22" spans="2:7" ht="12.75" customHeight="1">
      <c r="B22" s="142" t="s">
        <v>239</v>
      </c>
      <c r="C22" s="138" t="s">
        <v>240</v>
      </c>
      <c r="D22" s="138"/>
      <c r="E22" s="136">
        <f>E23+E24</f>
        <v>1103.7</v>
      </c>
      <c r="F22" s="136">
        <f>F23+F24</f>
        <v>1216.4</v>
      </c>
      <c r="G22" s="136">
        <f>G23+G24</f>
        <v>1331.1</v>
      </c>
    </row>
    <row r="23" spans="2:7" ht="12.75" customHeight="1">
      <c r="B23" s="121" t="s">
        <v>241</v>
      </c>
      <c r="C23" s="139" t="s">
        <v>240</v>
      </c>
      <c r="D23" s="139" t="s">
        <v>242</v>
      </c>
      <c r="E23" s="140">
        <f>'Прил. 6'!H221</f>
        <v>1103.7</v>
      </c>
      <c r="F23" s="140">
        <f>'Прил. 6'!I221</f>
        <v>1216.4</v>
      </c>
      <c r="G23" s="140">
        <f>'Прил. 6'!J221</f>
        <v>1331.1</v>
      </c>
    </row>
    <row r="24" spans="2:7" ht="12.75" customHeight="1" hidden="1">
      <c r="B24" s="121"/>
      <c r="C24" s="139"/>
      <c r="D24" s="139"/>
      <c r="E24" s="140"/>
      <c r="F24" s="143"/>
      <c r="G24" s="143"/>
    </row>
    <row r="25" spans="2:7" ht="12.75" customHeight="1" hidden="1">
      <c r="B25" s="142"/>
      <c r="C25" s="138"/>
      <c r="D25" s="138"/>
      <c r="E25" s="136"/>
      <c r="F25" s="143"/>
      <c r="G25" s="143"/>
    </row>
    <row r="26" spans="2:7" ht="25.5" customHeight="1" hidden="1">
      <c r="B26" s="121"/>
      <c r="C26" s="139"/>
      <c r="D26" s="139"/>
      <c r="E26" s="140"/>
      <c r="F26" s="143"/>
      <c r="G26" s="143"/>
    </row>
    <row r="27" spans="2:7" ht="12.75" customHeight="1">
      <c r="B27" s="142" t="s">
        <v>243</v>
      </c>
      <c r="C27" s="138" t="s">
        <v>244</v>
      </c>
      <c r="D27" s="138"/>
      <c r="E27" s="136">
        <f>E29+E30+E31+E28</f>
        <v>60781.600000000006</v>
      </c>
      <c r="F27" s="136">
        <f>F29+F30+F31+F28</f>
        <v>37140.3</v>
      </c>
      <c r="G27" s="136">
        <f>G29+G30+G31+G28</f>
        <v>38118.9</v>
      </c>
    </row>
    <row r="28" spans="2:7" ht="12.75" customHeight="1">
      <c r="B28" s="121" t="s">
        <v>245</v>
      </c>
      <c r="C28" s="139" t="s">
        <v>244</v>
      </c>
      <c r="D28" s="139" t="s">
        <v>246</v>
      </c>
      <c r="E28" s="140">
        <f>'Прил. 6'!H230</f>
        <v>477.4</v>
      </c>
      <c r="F28" s="140">
        <f>'Прил. 6'!I230</f>
        <v>477.4</v>
      </c>
      <c r="G28" s="140">
        <f>'Прил. 6'!J230</f>
        <v>477.4</v>
      </c>
    </row>
    <row r="29" spans="2:7" ht="12.75" customHeight="1">
      <c r="B29" s="73" t="s">
        <v>247</v>
      </c>
      <c r="C29" s="139" t="s">
        <v>244</v>
      </c>
      <c r="D29" s="139" t="s">
        <v>248</v>
      </c>
      <c r="E29" s="140">
        <f>'Прил. 6'!H235</f>
        <v>1506.4</v>
      </c>
      <c r="F29" s="140">
        <f>'Прил. 6'!I235</f>
        <v>1150</v>
      </c>
      <c r="G29" s="140">
        <f>'Прил. 6'!J235</f>
        <v>1650</v>
      </c>
    </row>
    <row r="30" spans="2:7" ht="12.75" customHeight="1">
      <c r="B30" s="121" t="s">
        <v>249</v>
      </c>
      <c r="C30" s="139" t="s">
        <v>244</v>
      </c>
      <c r="D30" s="139" t="s">
        <v>250</v>
      </c>
      <c r="E30" s="140">
        <f>'Прил. 6'!H242</f>
        <v>58797.8</v>
      </c>
      <c r="F30" s="140">
        <f>'Прил. 6'!I242</f>
        <v>35512.9</v>
      </c>
      <c r="G30" s="140">
        <f>'Прил. 6'!J242</f>
        <v>35991.5</v>
      </c>
    </row>
    <row r="31" spans="2:7" ht="12.75" customHeight="1" hidden="1">
      <c r="B31" s="144"/>
      <c r="C31" s="139"/>
      <c r="D31" s="139"/>
      <c r="E31" s="140"/>
      <c r="F31" s="143"/>
      <c r="G31" s="143"/>
    </row>
    <row r="32" spans="2:7" ht="12.75" customHeight="1">
      <c r="B32" s="142" t="s">
        <v>251</v>
      </c>
      <c r="C32" s="138" t="s">
        <v>252</v>
      </c>
      <c r="D32" s="138"/>
      <c r="E32" s="136">
        <f>E33+E35+E36+E37+E34</f>
        <v>31894.6</v>
      </c>
      <c r="F32" s="136">
        <f>F33+F35+F36+F37+F34</f>
        <v>2559</v>
      </c>
      <c r="G32" s="136">
        <f>G33+G35+G36+G37+G34</f>
        <v>115</v>
      </c>
    </row>
    <row r="33" spans="2:7" ht="12.75" customHeight="1" hidden="1">
      <c r="B33" s="121"/>
      <c r="C33" s="139"/>
      <c r="D33" s="139"/>
      <c r="E33" s="140"/>
      <c r="F33" s="143"/>
      <c r="G33" s="143"/>
    </row>
    <row r="34" spans="2:7" ht="12.75" customHeight="1">
      <c r="B34" s="121" t="s">
        <v>253</v>
      </c>
      <c r="C34" s="139" t="s">
        <v>252</v>
      </c>
      <c r="D34" s="139" t="s">
        <v>254</v>
      </c>
      <c r="E34" s="140">
        <f>'Прил. 6'!H290</f>
        <v>113.9</v>
      </c>
      <c r="F34" s="140">
        <f>'Прил. 6'!I290</f>
        <v>100</v>
      </c>
      <c r="G34" s="140">
        <f>'Прил. 6'!J290</f>
        <v>115</v>
      </c>
    </row>
    <row r="35" spans="2:7" ht="12.75" customHeight="1">
      <c r="B35" s="121" t="s">
        <v>255</v>
      </c>
      <c r="C35" s="139" t="s">
        <v>252</v>
      </c>
      <c r="D35" s="139" t="s">
        <v>256</v>
      </c>
      <c r="E35" s="140">
        <f>'Прил. 6'!H319</f>
        <v>24555.6</v>
      </c>
      <c r="F35" s="140">
        <f>'Прил. 6'!I319</f>
        <v>0</v>
      </c>
      <c r="G35" s="140">
        <f>'Прил. 6'!J319</f>
        <v>0</v>
      </c>
    </row>
    <row r="36" spans="2:7" ht="15.75" customHeight="1">
      <c r="B36" s="145" t="s">
        <v>257</v>
      </c>
      <c r="C36" s="146" t="s">
        <v>252</v>
      </c>
      <c r="D36" s="146" t="s">
        <v>258</v>
      </c>
      <c r="E36" s="147">
        <f>'Прил. 6'!H375</f>
        <v>4800</v>
      </c>
      <c r="F36" s="147">
        <f>'Прил. 6'!I375</f>
        <v>0</v>
      </c>
      <c r="G36" s="147">
        <f>'Прил. 6'!J375</f>
        <v>0</v>
      </c>
    </row>
    <row r="37" spans="2:7" ht="14.25" customHeight="1">
      <c r="B37" s="144" t="s">
        <v>259</v>
      </c>
      <c r="C37" s="148" t="s">
        <v>252</v>
      </c>
      <c r="D37" s="146" t="s">
        <v>260</v>
      </c>
      <c r="E37" s="147">
        <f>'Прил. 6'!H451</f>
        <v>2425.1000000000004</v>
      </c>
      <c r="F37" s="147">
        <f>'Прил. 6'!I451</f>
        <v>2459</v>
      </c>
      <c r="G37" s="147">
        <f>'Прил. 6'!J451</f>
        <v>0</v>
      </c>
    </row>
    <row r="38" spans="2:7" ht="14.25" customHeight="1">
      <c r="B38" s="149" t="s">
        <v>261</v>
      </c>
      <c r="C38" s="138" t="s">
        <v>262</v>
      </c>
      <c r="D38" s="138"/>
      <c r="E38" s="136">
        <f>E39</f>
        <v>1188.7</v>
      </c>
      <c r="F38" s="136">
        <f>F39</f>
        <v>1046</v>
      </c>
      <c r="G38" s="136">
        <f>G39</f>
        <v>1046</v>
      </c>
    </row>
    <row r="39" spans="2:7" ht="14.25" customHeight="1">
      <c r="B39" s="150" t="s">
        <v>263</v>
      </c>
      <c r="C39" s="139" t="s">
        <v>262</v>
      </c>
      <c r="D39" s="139" t="s">
        <v>264</v>
      </c>
      <c r="E39" s="140">
        <f>'Прил. 6'!H470</f>
        <v>1188.7</v>
      </c>
      <c r="F39" s="140">
        <f>'Прил. 6'!I470</f>
        <v>1046</v>
      </c>
      <c r="G39" s="140">
        <f>'Прил. 6'!J470</f>
        <v>1046</v>
      </c>
    </row>
    <row r="40" spans="2:7" ht="12.75" customHeight="1">
      <c r="B40" s="151" t="s">
        <v>265</v>
      </c>
      <c r="C40" s="138" t="s">
        <v>266</v>
      </c>
      <c r="D40" s="138"/>
      <c r="E40" s="136">
        <f>E41+E42+E44+E43+E45</f>
        <v>196017.5</v>
      </c>
      <c r="F40" s="136">
        <f>F41+F42+F44+F43+F45</f>
        <v>209399.28</v>
      </c>
      <c r="G40" s="136">
        <f>G41+G42+G44+G43+G45</f>
        <v>147935.5</v>
      </c>
    </row>
    <row r="41" spans="2:7" ht="12.75" customHeight="1">
      <c r="B41" s="121" t="s">
        <v>267</v>
      </c>
      <c r="C41" s="139" t="s">
        <v>266</v>
      </c>
      <c r="D41" s="139" t="s">
        <v>268</v>
      </c>
      <c r="E41" s="140">
        <f>'Прил. 6'!H502</f>
        <v>28363.5</v>
      </c>
      <c r="F41" s="140">
        <f>'Прил. 6'!I502</f>
        <v>22014.9</v>
      </c>
      <c r="G41" s="140">
        <f>'Прил. 6'!J502</f>
        <v>22459.4</v>
      </c>
    </row>
    <row r="42" spans="2:8" ht="12.75" customHeight="1">
      <c r="B42" s="121" t="s">
        <v>269</v>
      </c>
      <c r="C42" s="139" t="s">
        <v>266</v>
      </c>
      <c r="D42" s="139" t="s">
        <v>270</v>
      </c>
      <c r="E42" s="140">
        <f>'Прил. 6'!H530</f>
        <v>144452.99999999997</v>
      </c>
      <c r="F42" s="140">
        <f>'Прил. 6'!I530</f>
        <v>164474.38</v>
      </c>
      <c r="G42" s="140">
        <f>'Прил. 6'!J530</f>
        <v>106720.7</v>
      </c>
      <c r="H42" s="152"/>
    </row>
    <row r="43" spans="2:7" ht="12.75" customHeight="1">
      <c r="B43" s="121" t="s">
        <v>271</v>
      </c>
      <c r="C43" s="139" t="s">
        <v>266</v>
      </c>
      <c r="D43" s="139" t="s">
        <v>272</v>
      </c>
      <c r="E43" s="140">
        <f>'Прил. 6'!H619</f>
        <v>18224.300000000003</v>
      </c>
      <c r="F43" s="140">
        <f>'Прил. 6'!I619</f>
        <v>18009</v>
      </c>
      <c r="G43" s="140">
        <f>'Прил. 6'!J619</f>
        <v>13615.4</v>
      </c>
    </row>
    <row r="44" spans="2:7" ht="12.75" customHeight="1">
      <c r="B44" s="121" t="s">
        <v>273</v>
      </c>
      <c r="C44" s="139" t="s">
        <v>266</v>
      </c>
      <c r="D44" s="139" t="s">
        <v>274</v>
      </c>
      <c r="E44" s="140">
        <f>'Прил. 6'!H682</f>
        <v>650</v>
      </c>
      <c r="F44" s="140">
        <f>'Прил. 6'!I682</f>
        <v>330</v>
      </c>
      <c r="G44" s="140">
        <f>'Прил. 6'!J682</f>
        <v>300</v>
      </c>
    </row>
    <row r="45" spans="2:7" ht="12.75" customHeight="1">
      <c r="B45" s="121" t="s">
        <v>275</v>
      </c>
      <c r="C45" s="139" t="s">
        <v>266</v>
      </c>
      <c r="D45" s="139" t="s">
        <v>276</v>
      </c>
      <c r="E45" s="140">
        <f>'Прил. 6'!H712</f>
        <v>4326.7</v>
      </c>
      <c r="F45" s="140">
        <f>'Прил. 6'!I712</f>
        <v>4571</v>
      </c>
      <c r="G45" s="140">
        <f>'Прил. 6'!J712</f>
        <v>4840</v>
      </c>
    </row>
    <row r="46" spans="2:7" ht="12.75" customHeight="1">
      <c r="B46" s="142" t="s">
        <v>277</v>
      </c>
      <c r="C46" s="138" t="s">
        <v>278</v>
      </c>
      <c r="D46" s="138"/>
      <c r="E46" s="136">
        <f>E47+E48</f>
        <v>12547.4</v>
      </c>
      <c r="F46" s="136">
        <f>F47+F48</f>
        <v>11212</v>
      </c>
      <c r="G46" s="136">
        <f>G47+G48</f>
        <v>12145</v>
      </c>
    </row>
    <row r="47" spans="2:7" ht="12.75" customHeight="1">
      <c r="B47" s="121" t="s">
        <v>279</v>
      </c>
      <c r="C47" s="139" t="s">
        <v>278</v>
      </c>
      <c r="D47" s="139" t="s">
        <v>280</v>
      </c>
      <c r="E47" s="140">
        <f>'Прил. 6'!H747</f>
        <v>9860.9</v>
      </c>
      <c r="F47" s="140">
        <f>'Прил. 6'!I747</f>
        <v>8379</v>
      </c>
      <c r="G47" s="140">
        <f>'Прил. 6'!J747</f>
        <v>9100</v>
      </c>
    </row>
    <row r="48" spans="2:7" ht="12.75" customHeight="1">
      <c r="B48" s="153" t="s">
        <v>281</v>
      </c>
      <c r="C48" s="139" t="s">
        <v>278</v>
      </c>
      <c r="D48" s="139" t="s">
        <v>282</v>
      </c>
      <c r="E48" s="140">
        <f>'Прил. 6'!H808</f>
        <v>2686.5</v>
      </c>
      <c r="F48" s="140">
        <f>'Прил. 6'!I808</f>
        <v>2833</v>
      </c>
      <c r="G48" s="140">
        <f>'Прил. 6'!J808</f>
        <v>3045</v>
      </c>
    </row>
    <row r="49" spans="2:7" ht="12.75" customHeight="1">
      <c r="B49" s="142" t="s">
        <v>283</v>
      </c>
      <c r="C49" s="138" t="s">
        <v>284</v>
      </c>
      <c r="D49" s="138"/>
      <c r="E49" s="136">
        <f>E50+E51+E52+E53</f>
        <v>6996.400000000001</v>
      </c>
      <c r="F49" s="136">
        <f>F50+F51+F52+F53</f>
        <v>5232</v>
      </c>
      <c r="G49" s="136">
        <f>G50+G51+G52+G53</f>
        <v>6668.400000000001</v>
      </c>
    </row>
    <row r="50" spans="2:7" ht="12.75" customHeight="1">
      <c r="B50" s="121" t="s">
        <v>285</v>
      </c>
      <c r="C50" s="139" t="s">
        <v>284</v>
      </c>
      <c r="D50" s="139" t="s">
        <v>286</v>
      </c>
      <c r="E50" s="140">
        <f>'Прил. 6'!H828</f>
        <v>1900</v>
      </c>
      <c r="F50" s="140">
        <f>'Прил. 6'!I828</f>
        <v>700</v>
      </c>
      <c r="G50" s="140">
        <f>'Прил. 6'!J828</f>
        <v>1600</v>
      </c>
    </row>
    <row r="51" spans="2:7" ht="12.75" customHeight="1">
      <c r="B51" s="121" t="s">
        <v>287</v>
      </c>
      <c r="C51" s="139" t="s">
        <v>284</v>
      </c>
      <c r="D51" s="139" t="s">
        <v>288</v>
      </c>
      <c r="E51" s="140">
        <f>'Прил. 6'!H834</f>
        <v>608</v>
      </c>
      <c r="F51" s="140">
        <f>'Прил. 6'!I834</f>
        <v>595</v>
      </c>
      <c r="G51" s="140">
        <f>'Прил. 6'!J834</f>
        <v>630</v>
      </c>
    </row>
    <row r="52" spans="2:7" ht="12.75" customHeight="1">
      <c r="B52" s="121" t="s">
        <v>289</v>
      </c>
      <c r="C52" s="139" t="s">
        <v>284</v>
      </c>
      <c r="D52" s="139" t="s">
        <v>290</v>
      </c>
      <c r="E52" s="140">
        <f>'Прил. 6'!H869</f>
        <v>3361.7000000000003</v>
      </c>
      <c r="F52" s="140">
        <f>'Прил. 6'!I869</f>
        <v>2860.3</v>
      </c>
      <c r="G52" s="140">
        <f>'Прил. 6'!J869</f>
        <v>3361.7000000000003</v>
      </c>
    </row>
    <row r="53" spans="2:7" ht="12.75" customHeight="1">
      <c r="B53" s="121" t="s">
        <v>291</v>
      </c>
      <c r="C53" s="139" t="s">
        <v>284</v>
      </c>
      <c r="D53" s="139" t="s">
        <v>292</v>
      </c>
      <c r="E53" s="140">
        <f>'Прил. 6'!H915</f>
        <v>1126.7</v>
      </c>
      <c r="F53" s="140">
        <f>'Прил. 6'!I915</f>
        <v>1076.7</v>
      </c>
      <c r="G53" s="140">
        <f>'Прил. 6'!J915</f>
        <v>1076.7</v>
      </c>
    </row>
    <row r="54" spans="2:7" ht="12.75" customHeight="1">
      <c r="B54" s="142" t="s">
        <v>293</v>
      </c>
      <c r="C54" s="138" t="s">
        <v>294</v>
      </c>
      <c r="D54" s="138"/>
      <c r="E54" s="136">
        <f>E55</f>
        <v>352.5</v>
      </c>
      <c r="F54" s="136">
        <f>F55</f>
        <v>355</v>
      </c>
      <c r="G54" s="136">
        <f>G55</f>
        <v>400</v>
      </c>
    </row>
    <row r="55" spans="2:7" ht="12.75" customHeight="1">
      <c r="B55" s="121" t="s">
        <v>295</v>
      </c>
      <c r="C55" s="139" t="s">
        <v>294</v>
      </c>
      <c r="D55" s="139" t="s">
        <v>296</v>
      </c>
      <c r="E55" s="140">
        <f>'Прил. 6'!H946</f>
        <v>352.5</v>
      </c>
      <c r="F55" s="140">
        <f>'Прил. 6'!I946</f>
        <v>355</v>
      </c>
      <c r="G55" s="140">
        <f>'Прил. 6'!J943</f>
        <v>400</v>
      </c>
    </row>
    <row r="56" spans="2:7" ht="12.75" customHeight="1">
      <c r="B56" s="149" t="s">
        <v>297</v>
      </c>
      <c r="C56" s="135">
        <v>1300</v>
      </c>
      <c r="D56" s="139"/>
      <c r="E56" s="136">
        <f>E57</f>
        <v>300</v>
      </c>
      <c r="F56" s="136">
        <f>F57</f>
        <v>0</v>
      </c>
      <c r="G56" s="136">
        <f>G57</f>
        <v>0</v>
      </c>
    </row>
    <row r="57" spans="2:7" ht="14.25" customHeight="1">
      <c r="B57" s="150" t="s">
        <v>298</v>
      </c>
      <c r="C57" s="154">
        <v>1300</v>
      </c>
      <c r="D57" s="154">
        <v>1301</v>
      </c>
      <c r="E57" s="140">
        <f>'Прил. 6'!H964</f>
        <v>300</v>
      </c>
      <c r="F57" s="140">
        <f>'Прил. 6'!I964</f>
        <v>0</v>
      </c>
      <c r="G57" s="140">
        <f>'Прил. 6'!J964</f>
        <v>0</v>
      </c>
    </row>
    <row r="58" spans="2:7" ht="26.25" customHeight="1">
      <c r="B58" s="142" t="s">
        <v>299</v>
      </c>
      <c r="C58" s="138" t="s">
        <v>300</v>
      </c>
      <c r="D58" s="138"/>
      <c r="E58" s="136">
        <f>E59+E60+E61</f>
        <v>6727.1</v>
      </c>
      <c r="F58" s="136">
        <f>F59+F60+F61</f>
        <v>4727.1</v>
      </c>
      <c r="G58" s="136">
        <f>G59+G60+G61</f>
        <v>4727.1</v>
      </c>
    </row>
    <row r="59" spans="2:7" ht="27.75" customHeight="1">
      <c r="B59" s="121" t="s">
        <v>301</v>
      </c>
      <c r="C59" s="139" t="s">
        <v>300</v>
      </c>
      <c r="D59" s="139" t="s">
        <v>302</v>
      </c>
      <c r="E59" s="140">
        <f>'Прил. 6'!H972</f>
        <v>4727.1</v>
      </c>
      <c r="F59" s="140">
        <f>'Прил. 6'!I972</f>
        <v>4727.1</v>
      </c>
      <c r="G59" s="140">
        <f>'Прил. 6'!J972</f>
        <v>4727.1</v>
      </c>
    </row>
    <row r="60" spans="2:7" ht="12.75" customHeight="1">
      <c r="B60" s="121" t="s">
        <v>303</v>
      </c>
      <c r="C60" s="139" t="s">
        <v>300</v>
      </c>
      <c r="D60" s="139" t="s">
        <v>304</v>
      </c>
      <c r="E60" s="140">
        <f>'Прил. 6'!H978</f>
        <v>0</v>
      </c>
      <c r="F60" s="140">
        <f>'Прил. 6'!I978</f>
        <v>0</v>
      </c>
      <c r="G60" s="140">
        <f>'Прил. 6'!J978</f>
        <v>0</v>
      </c>
    </row>
    <row r="61" spans="2:7" ht="15.75">
      <c r="B61" s="155" t="s">
        <v>305</v>
      </c>
      <c r="C61" s="139" t="s">
        <v>300</v>
      </c>
      <c r="D61" s="139" t="s">
        <v>306</v>
      </c>
      <c r="E61" s="140">
        <f>'Прил. 6'!H989</f>
        <v>2000</v>
      </c>
      <c r="F61" s="140"/>
      <c r="G61" s="140"/>
    </row>
    <row r="62" spans="2:7" ht="12.75" customHeight="1">
      <c r="B62" s="156" t="s">
        <v>307</v>
      </c>
      <c r="C62" s="157">
        <v>9900</v>
      </c>
      <c r="D62" s="157"/>
      <c r="E62" s="158">
        <f>E63</f>
        <v>0</v>
      </c>
      <c r="F62" s="159">
        <f>F63</f>
        <v>3512.1</v>
      </c>
      <c r="G62" s="159">
        <f>G63</f>
        <v>6833.3</v>
      </c>
    </row>
    <row r="63" spans="2:7" ht="12.75" customHeight="1">
      <c r="B63" s="160" t="s">
        <v>307</v>
      </c>
      <c r="C63" s="161">
        <v>9900</v>
      </c>
      <c r="D63" s="161">
        <v>9999</v>
      </c>
      <c r="E63" s="162">
        <f>'Прил. 6'!H990</f>
        <v>0</v>
      </c>
      <c r="F63" s="163">
        <f>'Прил. 6'!I990</f>
        <v>3512.1</v>
      </c>
      <c r="G63" s="163">
        <f>'Прил. 6'!J990</f>
        <v>6833.3</v>
      </c>
    </row>
  </sheetData>
  <sheetProtection selectLockedCells="1" selectUnlockedCells="1"/>
  <mergeCells count="8">
    <mergeCell ref="B8:G8"/>
    <mergeCell ref="B10:G10"/>
    <mergeCell ref="B1:G1"/>
    <mergeCell ref="B2:G2"/>
    <mergeCell ref="B3:G3"/>
    <mergeCell ref="B5:G5"/>
    <mergeCell ref="B6:G6"/>
    <mergeCell ref="B7:G7"/>
  </mergeCells>
  <printOptions/>
  <pageMargins left="1.1" right="0.22013888888888888" top="0.5701388888888889" bottom="0.2701388888888889" header="0.5118110236220472" footer="0.5118110236220472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BL998"/>
  <sheetViews>
    <sheetView zoomScale="85" zoomScaleNormal="85" zoomScalePageLayoutView="0" workbookViewId="0" topLeftCell="A1">
      <selection activeCell="B4" sqref="B4"/>
    </sheetView>
  </sheetViews>
  <sheetFormatPr defaultColWidth="5.75390625" defaultRowHeight="12.75"/>
  <cols>
    <col min="1" max="1" width="5.75390625" style="164" customWidth="1"/>
    <col min="2" max="2" width="102.75390625" style="165" customWidth="1"/>
    <col min="3" max="4" width="8.75390625" style="127" customWidth="1"/>
    <col min="5" max="5" width="15.75390625" style="127" customWidth="1"/>
    <col min="6" max="6" width="5.375" style="127" customWidth="1"/>
    <col min="7" max="7" width="4.375" style="127" customWidth="1"/>
    <col min="8" max="10" width="10.875" style="127" customWidth="1"/>
    <col min="11" max="11" width="8.75390625" style="164" customWidth="1"/>
    <col min="12" max="13" width="6.75390625" style="164" customWidth="1"/>
    <col min="14" max="64" width="5.75390625" style="164" customWidth="1"/>
    <col min="65" max="16384" width="5.75390625" style="166" customWidth="1"/>
  </cols>
  <sheetData>
    <row r="1" spans="1:10" s="3" customFormat="1" ht="12.75" customHeight="1">
      <c r="A1" s="4"/>
      <c r="B1" s="561" t="s">
        <v>207</v>
      </c>
      <c r="C1" s="561"/>
      <c r="D1" s="561"/>
      <c r="E1" s="561"/>
      <c r="F1" s="561"/>
      <c r="G1" s="561"/>
      <c r="H1" s="561"/>
      <c r="I1" s="561"/>
      <c r="J1" s="561"/>
    </row>
    <row r="2" spans="1:10" s="3" customFormat="1" ht="12.75" customHeight="1">
      <c r="A2" s="4"/>
      <c r="B2" s="559" t="s">
        <v>1</v>
      </c>
      <c r="C2" s="559"/>
      <c r="D2" s="559"/>
      <c r="E2" s="559"/>
      <c r="F2" s="559"/>
      <c r="G2" s="559"/>
      <c r="H2" s="559"/>
      <c r="I2" s="559"/>
      <c r="J2" s="559"/>
    </row>
    <row r="3" spans="1:10" s="3" customFormat="1" ht="12.75" customHeight="1">
      <c r="A3" s="4"/>
      <c r="B3" s="560" t="s">
        <v>799</v>
      </c>
      <c r="C3" s="560"/>
      <c r="D3" s="560"/>
      <c r="E3" s="560"/>
      <c r="F3" s="560"/>
      <c r="G3" s="560"/>
      <c r="H3" s="560"/>
      <c r="I3" s="560"/>
      <c r="J3" s="560"/>
    </row>
    <row r="4" spans="3:10" ht="12.75" customHeight="1">
      <c r="C4" s="167"/>
      <c r="D4" s="167"/>
      <c r="E4" s="167"/>
      <c r="F4" s="167"/>
      <c r="G4" s="168"/>
      <c r="H4" s="168"/>
      <c r="I4" s="168"/>
      <c r="J4" s="168"/>
    </row>
    <row r="5" spans="3:10" ht="15.75" customHeight="1">
      <c r="C5" s="167"/>
      <c r="D5" s="167"/>
      <c r="E5" s="167"/>
      <c r="F5" s="167"/>
      <c r="G5" s="575" t="s">
        <v>308</v>
      </c>
      <c r="H5" s="575"/>
      <c r="I5" s="575"/>
      <c r="J5" s="575"/>
    </row>
    <row r="6" spans="3:10" ht="12.75" customHeight="1">
      <c r="C6" s="576" t="s">
        <v>49</v>
      </c>
      <c r="D6" s="576"/>
      <c r="E6" s="576"/>
      <c r="F6" s="576"/>
      <c r="G6" s="576"/>
      <c r="H6" s="576"/>
      <c r="I6" s="576"/>
      <c r="J6" s="576"/>
    </row>
    <row r="7" spans="2:10" ht="12.75" customHeight="1">
      <c r="B7" s="554" t="s">
        <v>4</v>
      </c>
      <c r="C7" s="554"/>
      <c r="D7" s="554"/>
      <c r="E7" s="554"/>
      <c r="F7" s="554"/>
      <c r="G7" s="554"/>
      <c r="H7" s="554"/>
      <c r="I7" s="554"/>
      <c r="J7" s="554"/>
    </row>
    <row r="8" spans="2:13" ht="12.75" customHeight="1">
      <c r="B8" s="554" t="s">
        <v>217</v>
      </c>
      <c r="C8" s="554"/>
      <c r="D8" s="554"/>
      <c r="E8" s="554"/>
      <c r="F8" s="554"/>
      <c r="G8" s="554"/>
      <c r="H8" s="554"/>
      <c r="I8" s="554"/>
      <c r="J8" s="554"/>
      <c r="K8" s="6"/>
      <c r="L8" s="6"/>
      <c r="M8" s="6"/>
    </row>
    <row r="9" spans="2:8" ht="12.75" customHeight="1">
      <c r="B9" s="169"/>
      <c r="C9" s="170"/>
      <c r="D9" s="170"/>
      <c r="E9" s="170"/>
      <c r="F9" s="170"/>
      <c r="G9" s="170"/>
      <c r="H9" s="171"/>
    </row>
    <row r="10" spans="2:10" ht="41.25" customHeight="1">
      <c r="B10" s="574" t="s">
        <v>309</v>
      </c>
      <c r="C10" s="574"/>
      <c r="D10" s="574"/>
      <c r="E10" s="574"/>
      <c r="F10" s="574"/>
      <c r="G10" s="574"/>
      <c r="H10" s="574"/>
      <c r="I10" s="574"/>
      <c r="J10" s="574"/>
    </row>
    <row r="11" spans="2:10" ht="12.75" customHeight="1">
      <c r="B11" s="172"/>
      <c r="J11" s="6" t="s">
        <v>219</v>
      </c>
    </row>
    <row r="12" spans="2:10" ht="27" customHeight="1">
      <c r="B12" s="173" t="s">
        <v>220</v>
      </c>
      <c r="C12" s="133" t="s">
        <v>221</v>
      </c>
      <c r="D12" s="133" t="s">
        <v>222</v>
      </c>
      <c r="E12" s="133" t="s">
        <v>310</v>
      </c>
      <c r="F12" s="133" t="s">
        <v>311</v>
      </c>
      <c r="G12" s="174" t="s">
        <v>312</v>
      </c>
      <c r="H12" s="58" t="s">
        <v>11</v>
      </c>
      <c r="I12" s="58" t="s">
        <v>12</v>
      </c>
      <c r="J12" s="58" t="s">
        <v>13</v>
      </c>
    </row>
    <row r="13" spans="2:10" ht="12.75" customHeight="1">
      <c r="B13" s="175" t="s">
        <v>215</v>
      </c>
      <c r="C13" s="135"/>
      <c r="D13" s="135"/>
      <c r="E13" s="135"/>
      <c r="F13" s="135"/>
      <c r="G13" s="135"/>
      <c r="H13" s="136">
        <f>H19+H219+H227+H286+H498+H741+H824+H943+H962+H969+H467+H990</f>
        <v>356689.00000000006</v>
      </c>
      <c r="I13" s="136">
        <f>I19+I219+I227+I286+I498+I741+I824+I943+I962+I969+I467+I990</f>
        <v>309426.27999999997</v>
      </c>
      <c r="J13" s="136">
        <f>J19+J219+J227+J286+J498+J741+J824+J943+J962+J969+J467+J990</f>
        <v>257695.9</v>
      </c>
    </row>
    <row r="14" spans="2:10" ht="12.75" customHeight="1" hidden="1">
      <c r="B14" s="175" t="s">
        <v>313</v>
      </c>
      <c r="C14" s="135"/>
      <c r="D14" s="135"/>
      <c r="E14" s="135"/>
      <c r="F14" s="135"/>
      <c r="G14" s="135">
        <v>1</v>
      </c>
      <c r="H14" s="136">
        <f>H742</f>
        <v>0</v>
      </c>
      <c r="I14" s="136">
        <f>I742</f>
        <v>0</v>
      </c>
      <c r="J14" s="136">
        <f>J742</f>
        <v>0</v>
      </c>
    </row>
    <row r="15" spans="2:10" ht="12.75" customHeight="1">
      <c r="B15" s="175" t="s">
        <v>314</v>
      </c>
      <c r="C15" s="135"/>
      <c r="D15" s="135"/>
      <c r="E15" s="135"/>
      <c r="F15" s="135"/>
      <c r="G15" s="135">
        <v>2</v>
      </c>
      <c r="H15" s="136">
        <f>H20+H228+H287+H499+H743+H825+H944+H970+H963+H468+H991</f>
        <v>152839</v>
      </c>
      <c r="I15" s="136">
        <f>I20+I228+I287+I499+I743+I825+I944+I970+I963+I468+I991</f>
        <v>131061.58</v>
      </c>
      <c r="J15" s="136">
        <f>J20+J228+J287+J499+J743+J825+J944+J970+J963+J468+J991</f>
        <v>141921.39999999997</v>
      </c>
    </row>
    <row r="16" spans="2:10" ht="12.75" customHeight="1">
      <c r="B16" s="175" t="s">
        <v>315</v>
      </c>
      <c r="C16" s="135"/>
      <c r="D16" s="135"/>
      <c r="E16" s="135"/>
      <c r="F16" s="135"/>
      <c r="G16" s="135">
        <v>3</v>
      </c>
      <c r="H16" s="136">
        <f>H21+H229+H288+H500+H744+H826+H971+H469</f>
        <v>190331.90000000002</v>
      </c>
      <c r="I16" s="136">
        <f>I21+I229+I288+I500+I744+I826+I971+I469</f>
        <v>118504.29999999999</v>
      </c>
      <c r="J16" s="136">
        <f>J21+J229+J288+J500+J744+J826+J971+J469</f>
        <v>101902.4</v>
      </c>
    </row>
    <row r="17" spans="2:10" ht="12.75" customHeight="1">
      <c r="B17" s="175" t="s">
        <v>316</v>
      </c>
      <c r="C17" s="135"/>
      <c r="D17" s="135"/>
      <c r="E17" s="135"/>
      <c r="F17" s="135"/>
      <c r="G17" s="135">
        <v>4</v>
      </c>
      <c r="H17" s="136">
        <f>H22+H220+H501+H745+H827+H289</f>
        <v>13518.1</v>
      </c>
      <c r="I17" s="136">
        <f>I22+I220+I501+I745+I827+I289</f>
        <v>13624.2</v>
      </c>
      <c r="J17" s="136">
        <f>J22+J220+J501+J745+J827+J289</f>
        <v>13872.1</v>
      </c>
    </row>
    <row r="18" spans="2:10" ht="12.75" customHeight="1" hidden="1">
      <c r="B18" s="175" t="s">
        <v>317</v>
      </c>
      <c r="C18" s="135"/>
      <c r="D18" s="135"/>
      <c r="E18" s="135"/>
      <c r="F18" s="135"/>
      <c r="G18" s="135">
        <v>6</v>
      </c>
      <c r="H18" s="136"/>
      <c r="I18" s="140"/>
      <c r="J18" s="140"/>
    </row>
    <row r="19" spans="2:10" ht="12.75" customHeight="1">
      <c r="B19" s="176" t="s">
        <v>223</v>
      </c>
      <c r="C19" s="138" t="s">
        <v>224</v>
      </c>
      <c r="D19" s="135"/>
      <c r="E19" s="135"/>
      <c r="F19" s="135"/>
      <c r="G19" s="135"/>
      <c r="H19" s="136">
        <f>H23+H33+H45+H67+H73+H101+H107</f>
        <v>38779.5</v>
      </c>
      <c r="I19" s="136">
        <f>I23+I33+I45+I67+I73+I101+I107</f>
        <v>33027.1</v>
      </c>
      <c r="J19" s="136">
        <f>J23+J33+J45+J67+J73+J101+J107</f>
        <v>38375.6</v>
      </c>
    </row>
    <row r="20" spans="2:10" ht="12.75" customHeight="1">
      <c r="B20" s="175" t="s">
        <v>314</v>
      </c>
      <c r="C20" s="135"/>
      <c r="D20" s="135"/>
      <c r="E20" s="135"/>
      <c r="F20" s="135"/>
      <c r="G20" s="135">
        <v>2</v>
      </c>
      <c r="H20" s="136">
        <f>H28+H38+H41+H51+H56+H59+H62+H78+H81+H106+H116+H121+H169+H173+H176+H185+H203+H206+H210+H208+H84+H44+H124+H130+H165+H181+H183+H179+H135+H189+H195+H125+H111+H90+H93+H96+H192+H140</f>
        <v>37588.50000000001</v>
      </c>
      <c r="I20" s="136">
        <f>I28+I38+I41+I51+I56+I59+I62+I78+I81+I106+I116+I121+I169+I173+I176+I185+I203+I206+I210+I208+I84+I44+I124+I130+I165+I181+I183+I179+I135+I189+I195+I125+I111+I90+I93+I96+I192+I140</f>
        <v>31836.100000000002</v>
      </c>
      <c r="J20" s="136">
        <f>J28+J38+J41+J51+J56+J59+J62+J78+J81+J106+J116+J121+J169+J173+J176+J185+J203+J206+J210+J208+J84+J44+J124+J130+J165+J181+J183+J179+J135+J189+J195+J125+J111+J90+J93+J96+J192+J140</f>
        <v>37143.7</v>
      </c>
    </row>
    <row r="21" spans="2:10" ht="12.75" customHeight="1">
      <c r="B21" s="175" t="s">
        <v>315</v>
      </c>
      <c r="C21" s="135"/>
      <c r="D21" s="135"/>
      <c r="E21" s="135"/>
      <c r="F21" s="135"/>
      <c r="G21" s="135">
        <v>3</v>
      </c>
      <c r="H21" s="136">
        <f>H144+H147+H151+H154+H158+H161+H199+H66+H100+H214+H32</f>
        <v>1186.8999999999999</v>
      </c>
      <c r="I21" s="136">
        <f>I144+I147+I151+I154+I158+I161+I199+I66+I100+I214+I32</f>
        <v>1186.8999999999999</v>
      </c>
      <c r="J21" s="136">
        <f>J144+J147+J151+J154+J158+J161+J199+J66+J100+J214+J32</f>
        <v>1186.8999999999999</v>
      </c>
    </row>
    <row r="22" spans="2:10" ht="12.75" customHeight="1">
      <c r="B22" s="175" t="s">
        <v>316</v>
      </c>
      <c r="C22" s="135"/>
      <c r="D22" s="135"/>
      <c r="E22" s="135"/>
      <c r="F22" s="135"/>
      <c r="G22" s="135">
        <v>4</v>
      </c>
      <c r="H22" s="136">
        <f>H72+H218</f>
        <v>4.1</v>
      </c>
      <c r="I22" s="136">
        <f>I72+I218</f>
        <v>4.1</v>
      </c>
      <c r="J22" s="136">
        <f>J72+J218</f>
        <v>45</v>
      </c>
    </row>
    <row r="23" spans="2:10" ht="27" customHeight="1">
      <c r="B23" s="177" t="s">
        <v>225</v>
      </c>
      <c r="C23" s="178" t="s">
        <v>224</v>
      </c>
      <c r="D23" s="178" t="s">
        <v>226</v>
      </c>
      <c r="E23" s="139"/>
      <c r="F23" s="139"/>
      <c r="G23" s="139"/>
      <c r="H23" s="140">
        <f>H24+H29</f>
        <v>1940.5</v>
      </c>
      <c r="I23" s="140">
        <f>I24+I29</f>
        <v>1836</v>
      </c>
      <c r="J23" s="140">
        <f>J24+J29</f>
        <v>2015</v>
      </c>
    </row>
    <row r="24" spans="2:10" ht="15.75" customHeight="1">
      <c r="B24" s="179" t="s">
        <v>318</v>
      </c>
      <c r="C24" s="180" t="s">
        <v>224</v>
      </c>
      <c r="D24" s="139" t="s">
        <v>226</v>
      </c>
      <c r="E24" s="139" t="s">
        <v>319</v>
      </c>
      <c r="F24" s="139"/>
      <c r="G24" s="139"/>
      <c r="H24" s="140">
        <f aca="true" t="shared" si="0" ref="H24:J27">H25</f>
        <v>1940.5</v>
      </c>
      <c r="I24" s="140">
        <f t="shared" si="0"/>
        <v>1836</v>
      </c>
      <c r="J24" s="140">
        <f t="shared" si="0"/>
        <v>2015</v>
      </c>
    </row>
    <row r="25" spans="2:10" ht="12.75" customHeight="1">
      <c r="B25" s="122" t="s">
        <v>320</v>
      </c>
      <c r="C25" s="139" t="s">
        <v>224</v>
      </c>
      <c r="D25" s="139" t="s">
        <v>226</v>
      </c>
      <c r="E25" s="181" t="s">
        <v>321</v>
      </c>
      <c r="F25" s="139"/>
      <c r="G25" s="139"/>
      <c r="H25" s="140">
        <f t="shared" si="0"/>
        <v>1940.5</v>
      </c>
      <c r="I25" s="140">
        <f t="shared" si="0"/>
        <v>1836</v>
      </c>
      <c r="J25" s="140">
        <f t="shared" si="0"/>
        <v>2015</v>
      </c>
    </row>
    <row r="26" spans="2:10" ht="40.5" customHeight="1">
      <c r="B26" s="179" t="s">
        <v>322</v>
      </c>
      <c r="C26" s="139" t="s">
        <v>224</v>
      </c>
      <c r="D26" s="139" t="s">
        <v>226</v>
      </c>
      <c r="E26" s="181" t="s">
        <v>321</v>
      </c>
      <c r="F26" s="139" t="s">
        <v>323</v>
      </c>
      <c r="G26" s="139"/>
      <c r="H26" s="140">
        <f t="shared" si="0"/>
        <v>1940.5</v>
      </c>
      <c r="I26" s="140">
        <f t="shared" si="0"/>
        <v>1836</v>
      </c>
      <c r="J26" s="140">
        <f t="shared" si="0"/>
        <v>2015</v>
      </c>
    </row>
    <row r="27" spans="2:10" ht="15.75" customHeight="1">
      <c r="B27" s="179" t="s">
        <v>324</v>
      </c>
      <c r="C27" s="139" t="s">
        <v>224</v>
      </c>
      <c r="D27" s="139" t="s">
        <v>226</v>
      </c>
      <c r="E27" s="181" t="s">
        <v>321</v>
      </c>
      <c r="F27" s="139" t="s">
        <v>325</v>
      </c>
      <c r="G27" s="139"/>
      <c r="H27" s="140">
        <f t="shared" si="0"/>
        <v>1940.5</v>
      </c>
      <c r="I27" s="140">
        <f t="shared" si="0"/>
        <v>1836</v>
      </c>
      <c r="J27" s="140">
        <f t="shared" si="0"/>
        <v>2015</v>
      </c>
    </row>
    <row r="28" spans="2:10" ht="15.75" customHeight="1">
      <c r="B28" s="179" t="s">
        <v>314</v>
      </c>
      <c r="C28" s="139" t="s">
        <v>224</v>
      </c>
      <c r="D28" s="139" t="s">
        <v>226</v>
      </c>
      <c r="E28" s="181" t="s">
        <v>321</v>
      </c>
      <c r="F28" s="139" t="s">
        <v>325</v>
      </c>
      <c r="G28" s="139">
        <v>2</v>
      </c>
      <c r="H28" s="140">
        <f>'Прил. 7'!I103</f>
        <v>1940.5</v>
      </c>
      <c r="I28" s="140">
        <f>'Прил. 7'!J103</f>
        <v>1836</v>
      </c>
      <c r="J28" s="140">
        <f>'Прил. 7'!K103</f>
        <v>2015</v>
      </c>
    </row>
    <row r="29" spans="2:10" ht="42.75" hidden="1">
      <c r="B29" s="182" t="s">
        <v>326</v>
      </c>
      <c r="C29" s="139" t="s">
        <v>224</v>
      </c>
      <c r="D29" s="139" t="s">
        <v>226</v>
      </c>
      <c r="E29" s="183" t="s">
        <v>319</v>
      </c>
      <c r="F29" s="133"/>
      <c r="G29" s="133"/>
      <c r="H29" s="140">
        <f aca="true" t="shared" si="1" ref="H29:J31">H30</f>
        <v>0</v>
      </c>
      <c r="I29" s="140">
        <f t="shared" si="1"/>
        <v>0</v>
      </c>
      <c r="J29" s="140">
        <f t="shared" si="1"/>
        <v>0</v>
      </c>
    </row>
    <row r="30" spans="2:10" ht="42.75" hidden="1">
      <c r="B30" s="184" t="s">
        <v>322</v>
      </c>
      <c r="C30" s="139" t="s">
        <v>224</v>
      </c>
      <c r="D30" s="139" t="s">
        <v>226</v>
      </c>
      <c r="E30" s="183" t="s">
        <v>327</v>
      </c>
      <c r="F30" s="139" t="s">
        <v>323</v>
      </c>
      <c r="G30" s="133"/>
      <c r="H30" s="140">
        <f t="shared" si="1"/>
        <v>0</v>
      </c>
      <c r="I30" s="140">
        <f t="shared" si="1"/>
        <v>0</v>
      </c>
      <c r="J30" s="140">
        <f t="shared" si="1"/>
        <v>0</v>
      </c>
    </row>
    <row r="31" spans="2:10" ht="15.75" customHeight="1" hidden="1">
      <c r="B31" s="185" t="s">
        <v>324</v>
      </c>
      <c r="C31" s="139" t="s">
        <v>224</v>
      </c>
      <c r="D31" s="139" t="s">
        <v>226</v>
      </c>
      <c r="E31" s="183" t="s">
        <v>327</v>
      </c>
      <c r="F31" s="139" t="s">
        <v>325</v>
      </c>
      <c r="G31" s="133"/>
      <c r="H31" s="140">
        <f t="shared" si="1"/>
        <v>0</v>
      </c>
      <c r="I31" s="140">
        <f t="shared" si="1"/>
        <v>0</v>
      </c>
      <c r="J31" s="140">
        <f t="shared" si="1"/>
        <v>0</v>
      </c>
    </row>
    <row r="32" spans="2:10" ht="15.75" customHeight="1" hidden="1">
      <c r="B32" s="185" t="s">
        <v>315</v>
      </c>
      <c r="C32" s="139" t="s">
        <v>224</v>
      </c>
      <c r="D32" s="139" t="s">
        <v>226</v>
      </c>
      <c r="E32" s="183" t="s">
        <v>327</v>
      </c>
      <c r="F32" s="139" t="s">
        <v>325</v>
      </c>
      <c r="G32" s="133">
        <v>3</v>
      </c>
      <c r="H32" s="140">
        <f>'Прил. 7'!I107</f>
        <v>0</v>
      </c>
      <c r="I32" s="140">
        <f>'Прил. 7'!J107</f>
        <v>0</v>
      </c>
      <c r="J32" s="140">
        <f>'Прил. 7'!K107</f>
        <v>0</v>
      </c>
    </row>
    <row r="33" spans="2:10" ht="27.75" customHeight="1">
      <c r="B33" s="177" t="s">
        <v>227</v>
      </c>
      <c r="C33" s="178" t="s">
        <v>224</v>
      </c>
      <c r="D33" s="178" t="s">
        <v>228</v>
      </c>
      <c r="E33" s="186"/>
      <c r="F33" s="139"/>
      <c r="G33" s="139"/>
      <c r="H33" s="140">
        <f aca="true" t="shared" si="2" ref="H33:J34">H34</f>
        <v>721.1999999999999</v>
      </c>
      <c r="I33" s="140">
        <f t="shared" si="2"/>
        <v>768</v>
      </c>
      <c r="J33" s="140">
        <f t="shared" si="2"/>
        <v>828</v>
      </c>
    </row>
    <row r="34" spans="2:10" ht="15.75" customHeight="1">
      <c r="B34" s="179" t="s">
        <v>318</v>
      </c>
      <c r="C34" s="139" t="s">
        <v>224</v>
      </c>
      <c r="D34" s="139" t="s">
        <v>228</v>
      </c>
      <c r="E34" s="139" t="s">
        <v>319</v>
      </c>
      <c r="F34" s="139"/>
      <c r="G34" s="139"/>
      <c r="H34" s="140">
        <f t="shared" si="2"/>
        <v>721.1999999999999</v>
      </c>
      <c r="I34" s="140">
        <f t="shared" si="2"/>
        <v>768</v>
      </c>
      <c r="J34" s="140">
        <f t="shared" si="2"/>
        <v>828</v>
      </c>
    </row>
    <row r="35" spans="2:10" ht="15.75" customHeight="1">
      <c r="B35" s="187" t="s">
        <v>328</v>
      </c>
      <c r="C35" s="139" t="s">
        <v>224</v>
      </c>
      <c r="D35" s="139" t="s">
        <v>228</v>
      </c>
      <c r="E35" s="181" t="s">
        <v>329</v>
      </c>
      <c r="F35" s="139"/>
      <c r="G35" s="139"/>
      <c r="H35" s="140">
        <f>H36+H39+H42</f>
        <v>721.1999999999999</v>
      </c>
      <c r="I35" s="140">
        <f>I36+I39+I42</f>
        <v>768</v>
      </c>
      <c r="J35" s="140">
        <f>J36+J39+J42</f>
        <v>828</v>
      </c>
    </row>
    <row r="36" spans="2:10" ht="40.5" customHeight="1">
      <c r="B36" s="179" t="s">
        <v>322</v>
      </c>
      <c r="C36" s="139" t="s">
        <v>224</v>
      </c>
      <c r="D36" s="139" t="s">
        <v>228</v>
      </c>
      <c r="E36" s="181" t="s">
        <v>329</v>
      </c>
      <c r="F36" s="139" t="s">
        <v>323</v>
      </c>
      <c r="G36" s="139"/>
      <c r="H36" s="140">
        <f aca="true" t="shared" si="3" ref="H36:J37">H37</f>
        <v>686.9</v>
      </c>
      <c r="I36" s="140">
        <f t="shared" si="3"/>
        <v>725</v>
      </c>
      <c r="J36" s="140">
        <f t="shared" si="3"/>
        <v>785</v>
      </c>
    </row>
    <row r="37" spans="2:10" ht="15.75" customHeight="1">
      <c r="B37" s="179" t="s">
        <v>324</v>
      </c>
      <c r="C37" s="139" t="s">
        <v>224</v>
      </c>
      <c r="D37" s="139" t="s">
        <v>228</v>
      </c>
      <c r="E37" s="181" t="s">
        <v>329</v>
      </c>
      <c r="F37" s="139" t="s">
        <v>325</v>
      </c>
      <c r="G37" s="139"/>
      <c r="H37" s="140">
        <f t="shared" si="3"/>
        <v>686.9</v>
      </c>
      <c r="I37" s="140">
        <f t="shared" si="3"/>
        <v>725</v>
      </c>
      <c r="J37" s="140">
        <f t="shared" si="3"/>
        <v>785</v>
      </c>
    </row>
    <row r="38" spans="2:10" ht="15.75" customHeight="1">
      <c r="B38" s="179" t="s">
        <v>314</v>
      </c>
      <c r="C38" s="139" t="s">
        <v>224</v>
      </c>
      <c r="D38" s="139" t="s">
        <v>228</v>
      </c>
      <c r="E38" s="181" t="s">
        <v>329</v>
      </c>
      <c r="F38" s="139" t="s">
        <v>325</v>
      </c>
      <c r="G38" s="139">
        <v>2</v>
      </c>
      <c r="H38" s="140">
        <f>'Прил. 7'!I654</f>
        <v>686.9</v>
      </c>
      <c r="I38" s="140">
        <f>'Прил. 7'!J654</f>
        <v>725</v>
      </c>
      <c r="J38" s="140">
        <f>'Прил. 7'!K654</f>
        <v>785</v>
      </c>
    </row>
    <row r="39" spans="2:10" ht="12.75" customHeight="1">
      <c r="B39" s="179" t="s">
        <v>330</v>
      </c>
      <c r="C39" s="139" t="s">
        <v>224</v>
      </c>
      <c r="D39" s="139" t="s">
        <v>228</v>
      </c>
      <c r="E39" s="181" t="s">
        <v>329</v>
      </c>
      <c r="F39" s="139" t="s">
        <v>331</v>
      </c>
      <c r="G39" s="139"/>
      <c r="H39" s="140">
        <f aca="true" t="shared" si="4" ref="H39:J40">H40</f>
        <v>32.8</v>
      </c>
      <c r="I39" s="140">
        <f t="shared" si="4"/>
        <v>40</v>
      </c>
      <c r="J39" s="140">
        <f t="shared" si="4"/>
        <v>40</v>
      </c>
    </row>
    <row r="40" spans="2:10" ht="12.75" customHeight="1">
      <c r="B40" s="188" t="s">
        <v>332</v>
      </c>
      <c r="C40" s="139" t="s">
        <v>224</v>
      </c>
      <c r="D40" s="139" t="s">
        <v>228</v>
      </c>
      <c r="E40" s="181" t="s">
        <v>329</v>
      </c>
      <c r="F40" s="139" t="s">
        <v>333</v>
      </c>
      <c r="G40" s="139"/>
      <c r="H40" s="140">
        <f t="shared" si="4"/>
        <v>32.8</v>
      </c>
      <c r="I40" s="140">
        <f t="shared" si="4"/>
        <v>40</v>
      </c>
      <c r="J40" s="140">
        <f t="shared" si="4"/>
        <v>40</v>
      </c>
    </row>
    <row r="41" spans="2:10" ht="14.25" customHeight="1">
      <c r="B41" s="185" t="s">
        <v>314</v>
      </c>
      <c r="C41" s="139" t="s">
        <v>224</v>
      </c>
      <c r="D41" s="139" t="s">
        <v>228</v>
      </c>
      <c r="E41" s="181" t="s">
        <v>329</v>
      </c>
      <c r="F41" s="139" t="s">
        <v>333</v>
      </c>
      <c r="G41" s="139">
        <v>2</v>
      </c>
      <c r="H41" s="140">
        <f>'Прил. 7'!I657</f>
        <v>32.8</v>
      </c>
      <c r="I41" s="140">
        <f>'Прил. 7'!J657</f>
        <v>40</v>
      </c>
      <c r="J41" s="140">
        <f>'Прил. 7'!K657</f>
        <v>40</v>
      </c>
    </row>
    <row r="42" spans="2:10" ht="14.25" customHeight="1">
      <c r="B42" s="189" t="s">
        <v>334</v>
      </c>
      <c r="C42" s="139" t="s">
        <v>224</v>
      </c>
      <c r="D42" s="139" t="s">
        <v>228</v>
      </c>
      <c r="E42" s="181" t="s">
        <v>329</v>
      </c>
      <c r="F42" s="139" t="s">
        <v>335</v>
      </c>
      <c r="G42" s="139"/>
      <c r="H42" s="140">
        <f aca="true" t="shared" si="5" ref="H42:J43">H43</f>
        <v>1.5</v>
      </c>
      <c r="I42" s="140">
        <f t="shared" si="5"/>
        <v>3</v>
      </c>
      <c r="J42" s="140">
        <f t="shared" si="5"/>
        <v>3</v>
      </c>
    </row>
    <row r="43" spans="2:10" ht="14.25" customHeight="1">
      <c r="B43" s="189" t="s">
        <v>336</v>
      </c>
      <c r="C43" s="139" t="s">
        <v>224</v>
      </c>
      <c r="D43" s="139" t="s">
        <v>228</v>
      </c>
      <c r="E43" s="181" t="s">
        <v>329</v>
      </c>
      <c r="F43" s="139" t="s">
        <v>337</v>
      </c>
      <c r="G43" s="139"/>
      <c r="H43" s="140">
        <f t="shared" si="5"/>
        <v>1.5</v>
      </c>
      <c r="I43" s="140">
        <f t="shared" si="5"/>
        <v>3</v>
      </c>
      <c r="J43" s="140">
        <f t="shared" si="5"/>
        <v>3</v>
      </c>
    </row>
    <row r="44" spans="2:10" ht="14.25" customHeight="1">
      <c r="B44" s="189" t="s">
        <v>314</v>
      </c>
      <c r="C44" s="139" t="s">
        <v>224</v>
      </c>
      <c r="D44" s="139" t="s">
        <v>228</v>
      </c>
      <c r="E44" s="181" t="s">
        <v>329</v>
      </c>
      <c r="F44" s="139" t="s">
        <v>337</v>
      </c>
      <c r="G44" s="139" t="s">
        <v>338</v>
      </c>
      <c r="H44" s="140">
        <f>'Прил. 7'!I660</f>
        <v>1.5</v>
      </c>
      <c r="I44" s="140">
        <f>'Прил. 7'!J660</f>
        <v>3</v>
      </c>
      <c r="J44" s="140">
        <f>'Прил. 7'!K660</f>
        <v>3</v>
      </c>
    </row>
    <row r="45" spans="2:10" ht="27.75" customHeight="1">
      <c r="B45" s="177" t="s">
        <v>229</v>
      </c>
      <c r="C45" s="178" t="s">
        <v>224</v>
      </c>
      <c r="D45" s="178" t="s">
        <v>230</v>
      </c>
      <c r="E45" s="186"/>
      <c r="F45" s="139"/>
      <c r="G45" s="139"/>
      <c r="H45" s="140">
        <f>H46+H52+H63</f>
        <v>16541.5</v>
      </c>
      <c r="I45" s="140">
        <f>I46+I52+I63</f>
        <v>16843.5</v>
      </c>
      <c r="J45" s="140">
        <f>J46+J52+J63</f>
        <v>17596</v>
      </c>
    </row>
    <row r="46" spans="2:10" ht="28.5" customHeight="1" hidden="1">
      <c r="B46" s="176" t="s">
        <v>339</v>
      </c>
      <c r="C46" s="139" t="s">
        <v>224</v>
      </c>
      <c r="D46" s="139" t="s">
        <v>230</v>
      </c>
      <c r="E46" s="181" t="s">
        <v>340</v>
      </c>
      <c r="F46" s="139"/>
      <c r="G46" s="139"/>
      <c r="H46" s="140">
        <f>H48</f>
        <v>0</v>
      </c>
      <c r="I46" s="140">
        <f>I48</f>
        <v>0</v>
      </c>
      <c r="J46" s="140">
        <f>J48</f>
        <v>0</v>
      </c>
    </row>
    <row r="47" spans="2:10" ht="12.75" customHeight="1" hidden="1">
      <c r="B47" s="185" t="s">
        <v>341</v>
      </c>
      <c r="C47" s="139" t="s">
        <v>224</v>
      </c>
      <c r="D47" s="139" t="s">
        <v>230</v>
      </c>
      <c r="E47" s="181" t="s">
        <v>340</v>
      </c>
      <c r="F47" s="139"/>
      <c r="G47" s="139"/>
      <c r="H47" s="140">
        <f aca="true" t="shared" si="6" ref="H47:J50">H48</f>
        <v>0</v>
      </c>
      <c r="I47" s="140">
        <f t="shared" si="6"/>
        <v>0</v>
      </c>
      <c r="J47" s="140">
        <f t="shared" si="6"/>
        <v>0</v>
      </c>
    </row>
    <row r="48" spans="2:10" ht="12.75" customHeight="1" hidden="1">
      <c r="B48" s="185" t="s">
        <v>342</v>
      </c>
      <c r="C48" s="139" t="s">
        <v>224</v>
      </c>
      <c r="D48" s="139" t="s">
        <v>230</v>
      </c>
      <c r="E48" s="181" t="s">
        <v>343</v>
      </c>
      <c r="F48" s="139"/>
      <c r="G48" s="139"/>
      <c r="H48" s="140">
        <f t="shared" si="6"/>
        <v>0</v>
      </c>
      <c r="I48" s="140">
        <f t="shared" si="6"/>
        <v>0</v>
      </c>
      <c r="J48" s="140">
        <f t="shared" si="6"/>
        <v>0</v>
      </c>
    </row>
    <row r="49" spans="2:10" ht="12.75" customHeight="1" hidden="1">
      <c r="B49" s="188" t="s">
        <v>330</v>
      </c>
      <c r="C49" s="139" t="s">
        <v>224</v>
      </c>
      <c r="D49" s="139" t="s">
        <v>230</v>
      </c>
      <c r="E49" s="181" t="s">
        <v>343</v>
      </c>
      <c r="F49" s="139" t="s">
        <v>331</v>
      </c>
      <c r="G49" s="139"/>
      <c r="H49" s="140">
        <f t="shared" si="6"/>
        <v>0</v>
      </c>
      <c r="I49" s="140">
        <f t="shared" si="6"/>
        <v>0</v>
      </c>
      <c r="J49" s="140">
        <f t="shared" si="6"/>
        <v>0</v>
      </c>
    </row>
    <row r="50" spans="2:10" ht="12.75" customHeight="1" hidden="1">
      <c r="B50" s="188" t="s">
        <v>332</v>
      </c>
      <c r="C50" s="139" t="s">
        <v>224</v>
      </c>
      <c r="D50" s="139" t="s">
        <v>230</v>
      </c>
      <c r="E50" s="181" t="s">
        <v>343</v>
      </c>
      <c r="F50" s="139" t="s">
        <v>333</v>
      </c>
      <c r="G50" s="139"/>
      <c r="H50" s="140">
        <f t="shared" si="6"/>
        <v>0</v>
      </c>
      <c r="I50" s="140">
        <f t="shared" si="6"/>
        <v>0</v>
      </c>
      <c r="J50" s="140">
        <f t="shared" si="6"/>
        <v>0</v>
      </c>
    </row>
    <row r="51" spans="2:10" ht="14.25" customHeight="1" hidden="1">
      <c r="B51" s="185" t="s">
        <v>314</v>
      </c>
      <c r="C51" s="139" t="s">
        <v>224</v>
      </c>
      <c r="D51" s="139" t="s">
        <v>230</v>
      </c>
      <c r="E51" s="181" t="s">
        <v>343</v>
      </c>
      <c r="F51" s="139" t="s">
        <v>333</v>
      </c>
      <c r="G51" s="139" t="s">
        <v>338</v>
      </c>
      <c r="H51" s="140">
        <f>'Прил. 7'!I114</f>
        <v>0</v>
      </c>
      <c r="I51" s="140">
        <f>'Прил. 7'!J114</f>
        <v>0</v>
      </c>
      <c r="J51" s="140">
        <f>'Прил. 7'!K114</f>
        <v>0</v>
      </c>
    </row>
    <row r="52" spans="2:10" ht="12.75" customHeight="1">
      <c r="B52" s="185" t="s">
        <v>318</v>
      </c>
      <c r="C52" s="139" t="s">
        <v>224</v>
      </c>
      <c r="D52" s="139" t="s">
        <v>230</v>
      </c>
      <c r="E52" s="139" t="s">
        <v>319</v>
      </c>
      <c r="F52" s="139"/>
      <c r="G52" s="139"/>
      <c r="H52" s="140">
        <f>H53</f>
        <v>16541.5</v>
      </c>
      <c r="I52" s="140">
        <f>I53</f>
        <v>16843.5</v>
      </c>
      <c r="J52" s="140">
        <f>J53</f>
        <v>17596</v>
      </c>
    </row>
    <row r="53" spans="2:10" ht="12.75" customHeight="1">
      <c r="B53" s="190" t="s">
        <v>344</v>
      </c>
      <c r="C53" s="139" t="s">
        <v>224</v>
      </c>
      <c r="D53" s="139" t="s">
        <v>230</v>
      </c>
      <c r="E53" s="181" t="s">
        <v>345</v>
      </c>
      <c r="F53" s="139"/>
      <c r="G53" s="139"/>
      <c r="H53" s="140">
        <f>H54+H57+H60</f>
        <v>16541.5</v>
      </c>
      <c r="I53" s="140">
        <f>I54+I57+I60</f>
        <v>16843.5</v>
      </c>
      <c r="J53" s="140">
        <f>J54+J57+J60</f>
        <v>17596</v>
      </c>
    </row>
    <row r="54" spans="2:10" ht="40.5" customHeight="1">
      <c r="B54" s="179" t="s">
        <v>322</v>
      </c>
      <c r="C54" s="139" t="s">
        <v>224</v>
      </c>
      <c r="D54" s="139" t="s">
        <v>230</v>
      </c>
      <c r="E54" s="181" t="s">
        <v>345</v>
      </c>
      <c r="F54" s="139" t="s">
        <v>323</v>
      </c>
      <c r="G54" s="139"/>
      <c r="H54" s="140">
        <f aca="true" t="shared" si="7" ref="H54:J55">H55</f>
        <v>16235.3</v>
      </c>
      <c r="I54" s="140">
        <f t="shared" si="7"/>
        <v>16600</v>
      </c>
      <c r="J54" s="140">
        <f t="shared" si="7"/>
        <v>17360</v>
      </c>
    </row>
    <row r="55" spans="2:10" ht="12.75" customHeight="1">
      <c r="B55" s="185" t="s">
        <v>324</v>
      </c>
      <c r="C55" s="139" t="s">
        <v>224</v>
      </c>
      <c r="D55" s="139" t="s">
        <v>230</v>
      </c>
      <c r="E55" s="181" t="s">
        <v>345</v>
      </c>
      <c r="F55" s="139" t="s">
        <v>325</v>
      </c>
      <c r="G55" s="139"/>
      <c r="H55" s="140">
        <f t="shared" si="7"/>
        <v>16235.3</v>
      </c>
      <c r="I55" s="140">
        <f t="shared" si="7"/>
        <v>16600</v>
      </c>
      <c r="J55" s="140">
        <f t="shared" si="7"/>
        <v>17360</v>
      </c>
    </row>
    <row r="56" spans="2:10" ht="14.25" customHeight="1">
      <c r="B56" s="185" t="s">
        <v>314</v>
      </c>
      <c r="C56" s="139" t="s">
        <v>224</v>
      </c>
      <c r="D56" s="139" t="s">
        <v>230</v>
      </c>
      <c r="E56" s="181" t="s">
        <v>345</v>
      </c>
      <c r="F56" s="139" t="s">
        <v>325</v>
      </c>
      <c r="G56" s="139">
        <v>2</v>
      </c>
      <c r="H56" s="140">
        <f>'Прил. 7'!I29+'Прил. 7'!I119</f>
        <v>16235.3</v>
      </c>
      <c r="I56" s="140">
        <f>'Прил. 7'!J29+'Прил. 7'!J119</f>
        <v>16600</v>
      </c>
      <c r="J56" s="140">
        <f>'Прил. 7'!K29+'Прил. 7'!K119</f>
        <v>17360</v>
      </c>
    </row>
    <row r="57" spans="2:10" ht="12.75" customHeight="1">
      <c r="B57" s="188" t="s">
        <v>330</v>
      </c>
      <c r="C57" s="139" t="s">
        <v>224</v>
      </c>
      <c r="D57" s="139" t="s">
        <v>230</v>
      </c>
      <c r="E57" s="181" t="s">
        <v>345</v>
      </c>
      <c r="F57" s="139" t="s">
        <v>331</v>
      </c>
      <c r="G57" s="139"/>
      <c r="H57" s="140">
        <f aca="true" t="shared" si="8" ref="H57:J58">H58</f>
        <v>268.7</v>
      </c>
      <c r="I57" s="140">
        <f t="shared" si="8"/>
        <v>212</v>
      </c>
      <c r="J57" s="140">
        <f t="shared" si="8"/>
        <v>223</v>
      </c>
    </row>
    <row r="58" spans="2:10" ht="12.75" customHeight="1">
      <c r="B58" s="188" t="s">
        <v>332</v>
      </c>
      <c r="C58" s="139" t="s">
        <v>224</v>
      </c>
      <c r="D58" s="139" t="s">
        <v>230</v>
      </c>
      <c r="E58" s="181" t="s">
        <v>345</v>
      </c>
      <c r="F58" s="139" t="s">
        <v>333</v>
      </c>
      <c r="G58" s="139"/>
      <c r="H58" s="140">
        <f t="shared" si="8"/>
        <v>268.7</v>
      </c>
      <c r="I58" s="140">
        <f t="shared" si="8"/>
        <v>212</v>
      </c>
      <c r="J58" s="140">
        <f t="shared" si="8"/>
        <v>223</v>
      </c>
    </row>
    <row r="59" spans="2:10" ht="14.25" customHeight="1">
      <c r="B59" s="185" t="s">
        <v>314</v>
      </c>
      <c r="C59" s="139" t="s">
        <v>224</v>
      </c>
      <c r="D59" s="139" t="s">
        <v>230</v>
      </c>
      <c r="E59" s="181" t="s">
        <v>345</v>
      </c>
      <c r="F59" s="139" t="s">
        <v>333</v>
      </c>
      <c r="G59" s="139">
        <v>2</v>
      </c>
      <c r="H59" s="140">
        <f>'Прил. 7'!I32+'Прил. 7'!I122</f>
        <v>268.7</v>
      </c>
      <c r="I59" s="140">
        <f>'Прил. 7'!J32+'Прил. 7'!J122</f>
        <v>212</v>
      </c>
      <c r="J59" s="140">
        <f>'Прил. 7'!K32+'Прил. 7'!K122</f>
        <v>223</v>
      </c>
    </row>
    <row r="60" spans="2:10" ht="12.75" customHeight="1">
      <c r="B60" s="189" t="s">
        <v>334</v>
      </c>
      <c r="C60" s="139" t="s">
        <v>224</v>
      </c>
      <c r="D60" s="139" t="s">
        <v>230</v>
      </c>
      <c r="E60" s="181" t="s">
        <v>345</v>
      </c>
      <c r="F60" s="133">
        <v>800</v>
      </c>
      <c r="G60" s="191"/>
      <c r="H60" s="140">
        <f aca="true" t="shared" si="9" ref="H60:J61">H61</f>
        <v>37.5</v>
      </c>
      <c r="I60" s="140">
        <f t="shared" si="9"/>
        <v>31.5</v>
      </c>
      <c r="J60" s="140">
        <f t="shared" si="9"/>
        <v>13</v>
      </c>
    </row>
    <row r="61" spans="2:10" ht="12.75" customHeight="1">
      <c r="B61" s="189" t="s">
        <v>336</v>
      </c>
      <c r="C61" s="139" t="s">
        <v>224</v>
      </c>
      <c r="D61" s="139" t="s">
        <v>230</v>
      </c>
      <c r="E61" s="181" t="s">
        <v>345</v>
      </c>
      <c r="F61" s="133">
        <v>850</v>
      </c>
      <c r="G61" s="191"/>
      <c r="H61" s="140">
        <f t="shared" si="9"/>
        <v>37.5</v>
      </c>
      <c r="I61" s="140">
        <f t="shared" si="9"/>
        <v>31.5</v>
      </c>
      <c r="J61" s="140">
        <f t="shared" si="9"/>
        <v>13</v>
      </c>
    </row>
    <row r="62" spans="2:10" ht="14.25" customHeight="1">
      <c r="B62" s="189" t="s">
        <v>314</v>
      </c>
      <c r="C62" s="139" t="s">
        <v>224</v>
      </c>
      <c r="D62" s="139" t="s">
        <v>230</v>
      </c>
      <c r="E62" s="181" t="s">
        <v>345</v>
      </c>
      <c r="F62" s="133">
        <v>850</v>
      </c>
      <c r="G62" s="133">
        <v>2</v>
      </c>
      <c r="H62" s="140">
        <f>'Прил. 7'!I35+'Прил. 7'!I125</f>
        <v>37.5</v>
      </c>
      <c r="I62" s="140">
        <f>'Прил. 7'!J35+'Прил. 7'!J125</f>
        <v>31.5</v>
      </c>
      <c r="J62" s="140">
        <f>'Прил. 7'!K35+'Прил. 7'!K125</f>
        <v>13</v>
      </c>
    </row>
    <row r="63" spans="2:10" ht="40.5" customHeight="1" hidden="1">
      <c r="B63" s="182" t="s">
        <v>326</v>
      </c>
      <c r="C63" s="139" t="s">
        <v>224</v>
      </c>
      <c r="D63" s="139" t="s">
        <v>230</v>
      </c>
      <c r="E63" s="183" t="s">
        <v>319</v>
      </c>
      <c r="F63" s="133"/>
      <c r="G63" s="133"/>
      <c r="H63" s="140">
        <f aca="true" t="shared" si="10" ref="H63:J65">H64</f>
        <v>0</v>
      </c>
      <c r="I63" s="140">
        <f t="shared" si="10"/>
        <v>0</v>
      </c>
      <c r="J63" s="140">
        <f t="shared" si="10"/>
        <v>0</v>
      </c>
    </row>
    <row r="64" spans="2:10" ht="40.5" customHeight="1" hidden="1">
      <c r="B64" s="184" t="s">
        <v>322</v>
      </c>
      <c r="C64" s="139" t="s">
        <v>224</v>
      </c>
      <c r="D64" s="139" t="s">
        <v>230</v>
      </c>
      <c r="E64" s="183" t="s">
        <v>327</v>
      </c>
      <c r="F64" s="139" t="s">
        <v>323</v>
      </c>
      <c r="G64" s="133"/>
      <c r="H64" s="140">
        <f t="shared" si="10"/>
        <v>0</v>
      </c>
      <c r="I64" s="140">
        <f t="shared" si="10"/>
        <v>0</v>
      </c>
      <c r="J64" s="140">
        <f t="shared" si="10"/>
        <v>0</v>
      </c>
    </row>
    <row r="65" spans="2:10" ht="14.25" customHeight="1" hidden="1">
      <c r="B65" s="185" t="s">
        <v>324</v>
      </c>
      <c r="C65" s="139" t="s">
        <v>224</v>
      </c>
      <c r="D65" s="139" t="s">
        <v>230</v>
      </c>
      <c r="E65" s="183" t="s">
        <v>327</v>
      </c>
      <c r="F65" s="139" t="s">
        <v>325</v>
      </c>
      <c r="G65" s="133"/>
      <c r="H65" s="140">
        <f t="shared" si="10"/>
        <v>0</v>
      </c>
      <c r="I65" s="140">
        <f t="shared" si="10"/>
        <v>0</v>
      </c>
      <c r="J65" s="140">
        <f t="shared" si="10"/>
        <v>0</v>
      </c>
    </row>
    <row r="66" spans="2:10" ht="14.25" customHeight="1" hidden="1">
      <c r="B66" s="185" t="s">
        <v>315</v>
      </c>
      <c r="C66" s="139" t="s">
        <v>224</v>
      </c>
      <c r="D66" s="139" t="s">
        <v>230</v>
      </c>
      <c r="E66" s="183" t="s">
        <v>327</v>
      </c>
      <c r="F66" s="139" t="s">
        <v>325</v>
      </c>
      <c r="G66" s="133">
        <v>3</v>
      </c>
      <c r="H66" s="140">
        <f>'Прил. 7'!I39+'Прил. 7'!I129</f>
        <v>0</v>
      </c>
      <c r="I66" s="140">
        <f>'Прил. 7'!J39+'Прил. 7'!J129</f>
        <v>0</v>
      </c>
      <c r="J66" s="140">
        <f>'Прил. 7'!K39+'Прил. 7'!K129</f>
        <v>0</v>
      </c>
    </row>
    <row r="67" spans="2:10" ht="14.25" customHeight="1">
      <c r="B67" s="192" t="s">
        <v>231</v>
      </c>
      <c r="C67" s="178" t="s">
        <v>224</v>
      </c>
      <c r="D67" s="178" t="s">
        <v>232</v>
      </c>
      <c r="E67" s="181"/>
      <c r="F67" s="139"/>
      <c r="G67" s="139"/>
      <c r="H67" s="140">
        <f aca="true" t="shared" si="11" ref="H67:J71">H68</f>
        <v>4.1</v>
      </c>
      <c r="I67" s="140">
        <f t="shared" si="11"/>
        <v>4.1</v>
      </c>
      <c r="J67" s="140">
        <f t="shared" si="11"/>
        <v>45</v>
      </c>
    </row>
    <row r="68" spans="2:10" ht="12.75" customHeight="1">
      <c r="B68" s="185" t="s">
        <v>318</v>
      </c>
      <c r="C68" s="139" t="s">
        <v>224</v>
      </c>
      <c r="D68" s="139" t="s">
        <v>232</v>
      </c>
      <c r="E68" s="139" t="s">
        <v>319</v>
      </c>
      <c r="F68" s="139"/>
      <c r="G68" s="139"/>
      <c r="H68" s="140">
        <f t="shared" si="11"/>
        <v>4.1</v>
      </c>
      <c r="I68" s="140">
        <f t="shared" si="11"/>
        <v>4.1</v>
      </c>
      <c r="J68" s="140">
        <f t="shared" si="11"/>
        <v>45</v>
      </c>
    </row>
    <row r="69" spans="2:10" ht="45.75" customHeight="1">
      <c r="B69" s="179" t="s">
        <v>346</v>
      </c>
      <c r="C69" s="139" t="s">
        <v>224</v>
      </c>
      <c r="D69" s="139" t="s">
        <v>232</v>
      </c>
      <c r="E69" s="181" t="s">
        <v>347</v>
      </c>
      <c r="F69" s="139"/>
      <c r="G69" s="139"/>
      <c r="H69" s="140">
        <f t="shared" si="11"/>
        <v>4.1</v>
      </c>
      <c r="I69" s="140">
        <f t="shared" si="11"/>
        <v>4.1</v>
      </c>
      <c r="J69" s="140">
        <f t="shared" si="11"/>
        <v>45</v>
      </c>
    </row>
    <row r="70" spans="2:10" ht="12.75" customHeight="1">
      <c r="B70" s="188" t="s">
        <v>330</v>
      </c>
      <c r="C70" s="139" t="s">
        <v>224</v>
      </c>
      <c r="D70" s="139" t="s">
        <v>232</v>
      </c>
      <c r="E70" s="181" t="s">
        <v>347</v>
      </c>
      <c r="F70" s="139" t="s">
        <v>331</v>
      </c>
      <c r="G70" s="139"/>
      <c r="H70" s="140">
        <f t="shared" si="11"/>
        <v>4.1</v>
      </c>
      <c r="I70" s="140">
        <f t="shared" si="11"/>
        <v>4.1</v>
      </c>
      <c r="J70" s="140">
        <f t="shared" si="11"/>
        <v>45</v>
      </c>
    </row>
    <row r="71" spans="2:10" ht="12.75" customHeight="1">
      <c r="B71" s="188" t="s">
        <v>332</v>
      </c>
      <c r="C71" s="139" t="s">
        <v>224</v>
      </c>
      <c r="D71" s="139" t="s">
        <v>232</v>
      </c>
      <c r="E71" s="181" t="s">
        <v>347</v>
      </c>
      <c r="F71" s="139" t="s">
        <v>333</v>
      </c>
      <c r="G71" s="139"/>
      <c r="H71" s="140">
        <f t="shared" si="11"/>
        <v>4.1</v>
      </c>
      <c r="I71" s="140">
        <f t="shared" si="11"/>
        <v>4.1</v>
      </c>
      <c r="J71" s="140">
        <f t="shared" si="11"/>
        <v>45</v>
      </c>
    </row>
    <row r="72" spans="2:10" ht="14.25" customHeight="1">
      <c r="B72" s="185" t="s">
        <v>316</v>
      </c>
      <c r="C72" s="139" t="s">
        <v>224</v>
      </c>
      <c r="D72" s="139" t="s">
        <v>232</v>
      </c>
      <c r="E72" s="181" t="s">
        <v>347</v>
      </c>
      <c r="F72" s="139" t="s">
        <v>333</v>
      </c>
      <c r="G72" s="139" t="s">
        <v>348</v>
      </c>
      <c r="H72" s="140">
        <f>'Прил. 7'!I135</f>
        <v>4.1</v>
      </c>
      <c r="I72" s="140">
        <f>'Прил. 7'!J135</f>
        <v>4.1</v>
      </c>
      <c r="J72" s="140">
        <f>'Прил. 7'!K135</f>
        <v>45</v>
      </c>
    </row>
    <row r="73" spans="2:10" ht="27.75" customHeight="1">
      <c r="B73" s="177" t="s">
        <v>233</v>
      </c>
      <c r="C73" s="178" t="s">
        <v>224</v>
      </c>
      <c r="D73" s="178" t="s">
        <v>234</v>
      </c>
      <c r="E73" s="139"/>
      <c r="F73" s="139"/>
      <c r="G73" s="139"/>
      <c r="H73" s="140">
        <f>H74+H87</f>
        <v>4220.6</v>
      </c>
      <c r="I73" s="140">
        <f>I74+I87</f>
        <v>3871</v>
      </c>
      <c r="J73" s="140">
        <f>J74+J87</f>
        <v>4171</v>
      </c>
    </row>
    <row r="74" spans="2:10" ht="14.25" customHeight="1">
      <c r="B74" s="185" t="s">
        <v>318</v>
      </c>
      <c r="C74" s="139" t="s">
        <v>224</v>
      </c>
      <c r="D74" s="139" t="s">
        <v>234</v>
      </c>
      <c r="E74" s="193" t="s">
        <v>319</v>
      </c>
      <c r="F74" s="139"/>
      <c r="G74" s="139"/>
      <c r="H74" s="140">
        <f>H75+H97</f>
        <v>3474.5</v>
      </c>
      <c r="I74" s="140">
        <f>I75</f>
        <v>3080</v>
      </c>
      <c r="J74" s="140">
        <f>J75</f>
        <v>3335</v>
      </c>
    </row>
    <row r="75" spans="2:10" ht="15.75" customHeight="1">
      <c r="B75" s="190" t="s">
        <v>344</v>
      </c>
      <c r="C75" s="139" t="s">
        <v>224</v>
      </c>
      <c r="D75" s="139" t="s">
        <v>234</v>
      </c>
      <c r="E75" s="181" t="s">
        <v>345</v>
      </c>
      <c r="F75" s="139"/>
      <c r="G75" s="139"/>
      <c r="H75" s="140">
        <f>H76+H79+H82</f>
        <v>3474.5</v>
      </c>
      <c r="I75" s="140">
        <f>I76+I79+I82</f>
        <v>3080</v>
      </c>
      <c r="J75" s="140">
        <f>J76+J79+J82</f>
        <v>3335</v>
      </c>
    </row>
    <row r="76" spans="2:10" ht="40.5" customHeight="1">
      <c r="B76" s="179" t="s">
        <v>322</v>
      </c>
      <c r="C76" s="139" t="s">
        <v>224</v>
      </c>
      <c r="D76" s="139" t="s">
        <v>234</v>
      </c>
      <c r="E76" s="181" t="s">
        <v>345</v>
      </c>
      <c r="F76" s="139" t="s">
        <v>323</v>
      </c>
      <c r="G76" s="139"/>
      <c r="H76" s="140">
        <f aca="true" t="shared" si="12" ref="H76:J77">H77</f>
        <v>3025.1</v>
      </c>
      <c r="I76" s="140">
        <f t="shared" si="12"/>
        <v>2875</v>
      </c>
      <c r="J76" s="140">
        <f t="shared" si="12"/>
        <v>2938</v>
      </c>
    </row>
    <row r="77" spans="2:10" ht="12.75" customHeight="1">
      <c r="B77" s="185" t="s">
        <v>324</v>
      </c>
      <c r="C77" s="139" t="s">
        <v>224</v>
      </c>
      <c r="D77" s="139" t="s">
        <v>234</v>
      </c>
      <c r="E77" s="181" t="s">
        <v>345</v>
      </c>
      <c r="F77" s="139" t="s">
        <v>325</v>
      </c>
      <c r="G77" s="139"/>
      <c r="H77" s="140">
        <f t="shared" si="12"/>
        <v>3025.1</v>
      </c>
      <c r="I77" s="140">
        <f t="shared" si="12"/>
        <v>2875</v>
      </c>
      <c r="J77" s="140">
        <f t="shared" si="12"/>
        <v>2938</v>
      </c>
    </row>
    <row r="78" spans="2:10" ht="14.25" customHeight="1">
      <c r="B78" s="185" t="s">
        <v>314</v>
      </c>
      <c r="C78" s="139" t="s">
        <v>224</v>
      </c>
      <c r="D78" s="139" t="s">
        <v>234</v>
      </c>
      <c r="E78" s="181" t="s">
        <v>345</v>
      </c>
      <c r="F78" s="139" t="s">
        <v>325</v>
      </c>
      <c r="G78" s="139">
        <v>2</v>
      </c>
      <c r="H78" s="140">
        <f>'Прил. 7'!I515</f>
        <v>3025.1</v>
      </c>
      <c r="I78" s="140">
        <f>'Прил. 7'!J515</f>
        <v>2875</v>
      </c>
      <c r="J78" s="140">
        <f>'Прил. 7'!K515</f>
        <v>2938</v>
      </c>
    </row>
    <row r="79" spans="2:10" ht="12.75" customHeight="1">
      <c r="B79" s="188" t="s">
        <v>330</v>
      </c>
      <c r="C79" s="139" t="s">
        <v>224</v>
      </c>
      <c r="D79" s="139" t="s">
        <v>234</v>
      </c>
      <c r="E79" s="181" t="s">
        <v>345</v>
      </c>
      <c r="F79" s="139" t="s">
        <v>331</v>
      </c>
      <c r="G79" s="139"/>
      <c r="H79" s="140">
        <f aca="true" t="shared" si="13" ref="H79:J80">H80</f>
        <v>446.4</v>
      </c>
      <c r="I79" s="140">
        <f t="shared" si="13"/>
        <v>200</v>
      </c>
      <c r="J79" s="140">
        <f t="shared" si="13"/>
        <v>394</v>
      </c>
    </row>
    <row r="80" spans="2:10" ht="12.75" customHeight="1">
      <c r="B80" s="188" t="s">
        <v>332</v>
      </c>
      <c r="C80" s="139" t="s">
        <v>224</v>
      </c>
      <c r="D80" s="139" t="s">
        <v>234</v>
      </c>
      <c r="E80" s="181" t="s">
        <v>345</v>
      </c>
      <c r="F80" s="139" t="s">
        <v>333</v>
      </c>
      <c r="G80" s="139"/>
      <c r="H80" s="140">
        <f t="shared" si="13"/>
        <v>446.4</v>
      </c>
      <c r="I80" s="140">
        <f t="shared" si="13"/>
        <v>200</v>
      </c>
      <c r="J80" s="140">
        <f t="shared" si="13"/>
        <v>394</v>
      </c>
    </row>
    <row r="81" spans="2:10" ht="14.25" customHeight="1">
      <c r="B81" s="185" t="s">
        <v>314</v>
      </c>
      <c r="C81" s="139" t="s">
        <v>224</v>
      </c>
      <c r="D81" s="139" t="s">
        <v>234</v>
      </c>
      <c r="E81" s="181" t="s">
        <v>345</v>
      </c>
      <c r="F81" s="139" t="s">
        <v>333</v>
      </c>
      <c r="G81" s="139">
        <v>2</v>
      </c>
      <c r="H81" s="140">
        <f>'Прил. 7'!I518</f>
        <v>446.4</v>
      </c>
      <c r="I81" s="140">
        <f>'Прил. 7'!J518</f>
        <v>200</v>
      </c>
      <c r="J81" s="140">
        <f>'Прил. 7'!K518</f>
        <v>394</v>
      </c>
    </row>
    <row r="82" spans="2:10" ht="14.25" customHeight="1">
      <c r="B82" s="194" t="s">
        <v>334</v>
      </c>
      <c r="C82" s="139" t="s">
        <v>224</v>
      </c>
      <c r="D82" s="139" t="s">
        <v>234</v>
      </c>
      <c r="E82" s="181" t="s">
        <v>345</v>
      </c>
      <c r="F82" s="139" t="s">
        <v>335</v>
      </c>
      <c r="G82" s="139"/>
      <c r="H82" s="140">
        <f aca="true" t="shared" si="14" ref="H82:J83">H83</f>
        <v>3</v>
      </c>
      <c r="I82" s="140">
        <f t="shared" si="14"/>
        <v>5</v>
      </c>
      <c r="J82" s="140">
        <f t="shared" si="14"/>
        <v>3</v>
      </c>
    </row>
    <row r="83" spans="2:10" ht="14.25" customHeight="1">
      <c r="B83" s="194" t="s">
        <v>336</v>
      </c>
      <c r="C83" s="139" t="s">
        <v>224</v>
      </c>
      <c r="D83" s="139" t="s">
        <v>234</v>
      </c>
      <c r="E83" s="181" t="s">
        <v>345</v>
      </c>
      <c r="F83" s="139" t="s">
        <v>337</v>
      </c>
      <c r="G83" s="139"/>
      <c r="H83" s="140">
        <f t="shared" si="14"/>
        <v>3</v>
      </c>
      <c r="I83" s="140">
        <f t="shared" si="14"/>
        <v>5</v>
      </c>
      <c r="J83" s="140">
        <f t="shared" si="14"/>
        <v>3</v>
      </c>
    </row>
    <row r="84" spans="2:10" ht="14.25" customHeight="1">
      <c r="B84" s="194" t="s">
        <v>314</v>
      </c>
      <c r="C84" s="139" t="s">
        <v>224</v>
      </c>
      <c r="D84" s="139" t="s">
        <v>234</v>
      </c>
      <c r="E84" s="181" t="s">
        <v>345</v>
      </c>
      <c r="F84" s="139" t="s">
        <v>337</v>
      </c>
      <c r="G84" s="139" t="s">
        <v>338</v>
      </c>
      <c r="H84" s="140">
        <f>'Прил. 7'!I521</f>
        <v>3</v>
      </c>
      <c r="I84" s="140">
        <f>'Прил. 7'!J521</f>
        <v>5</v>
      </c>
      <c r="J84" s="140">
        <f>'Прил. 7'!K521</f>
        <v>3</v>
      </c>
    </row>
    <row r="85" spans="2:10" ht="28.5">
      <c r="B85" s="195" t="s">
        <v>233</v>
      </c>
      <c r="C85" s="196" t="s">
        <v>224</v>
      </c>
      <c r="D85" s="196" t="s">
        <v>234</v>
      </c>
      <c r="E85" s="197"/>
      <c r="F85" s="197"/>
      <c r="G85" s="197"/>
      <c r="H85" s="198">
        <f aca="true" t="shared" si="15" ref="H85:J86">H86</f>
        <v>746.0999999999999</v>
      </c>
      <c r="I85" s="198">
        <f t="shared" si="15"/>
        <v>791</v>
      </c>
      <c r="J85" s="198">
        <f t="shared" si="15"/>
        <v>836</v>
      </c>
    </row>
    <row r="86" spans="2:10" ht="14.25" customHeight="1">
      <c r="B86" s="199" t="s">
        <v>318</v>
      </c>
      <c r="C86" s="200" t="s">
        <v>224</v>
      </c>
      <c r="D86" s="200" t="s">
        <v>234</v>
      </c>
      <c r="E86" s="201" t="s">
        <v>319</v>
      </c>
      <c r="F86" s="197"/>
      <c r="G86" s="197"/>
      <c r="H86" s="198">
        <f t="shared" si="15"/>
        <v>746.0999999999999</v>
      </c>
      <c r="I86" s="198">
        <f t="shared" si="15"/>
        <v>791</v>
      </c>
      <c r="J86" s="198">
        <f t="shared" si="15"/>
        <v>836</v>
      </c>
    </row>
    <row r="87" spans="2:10" ht="14.25" customHeight="1">
      <c r="B87" s="202" t="s">
        <v>344</v>
      </c>
      <c r="C87" s="200" t="s">
        <v>224</v>
      </c>
      <c r="D87" s="200" t="s">
        <v>234</v>
      </c>
      <c r="E87" s="203" t="s">
        <v>329</v>
      </c>
      <c r="F87" s="197"/>
      <c r="G87" s="197"/>
      <c r="H87" s="198">
        <f>H90+H93+H96</f>
        <v>746.0999999999999</v>
      </c>
      <c r="I87" s="198">
        <f>I90+I93+I96</f>
        <v>791</v>
      </c>
      <c r="J87" s="198">
        <f>J90+J93+J96</f>
        <v>836</v>
      </c>
    </row>
    <row r="88" spans="2:10" ht="14.25" customHeight="1">
      <c r="B88" s="204" t="s">
        <v>322</v>
      </c>
      <c r="C88" s="200" t="s">
        <v>224</v>
      </c>
      <c r="D88" s="200" t="s">
        <v>234</v>
      </c>
      <c r="E88" s="203" t="s">
        <v>329</v>
      </c>
      <c r="F88" s="200" t="s">
        <v>323</v>
      </c>
      <c r="G88" s="197"/>
      <c r="H88" s="198">
        <f aca="true" t="shared" si="16" ref="H88:J89">H89</f>
        <v>737.3</v>
      </c>
      <c r="I88" s="198">
        <f t="shared" si="16"/>
        <v>778</v>
      </c>
      <c r="J88" s="198">
        <f t="shared" si="16"/>
        <v>823</v>
      </c>
    </row>
    <row r="89" spans="2:10" ht="14.25" customHeight="1">
      <c r="B89" s="199" t="s">
        <v>324</v>
      </c>
      <c r="C89" s="200" t="s">
        <v>224</v>
      </c>
      <c r="D89" s="200" t="s">
        <v>234</v>
      </c>
      <c r="E89" s="203" t="s">
        <v>329</v>
      </c>
      <c r="F89" s="200" t="s">
        <v>325</v>
      </c>
      <c r="G89" s="197"/>
      <c r="H89" s="198">
        <f t="shared" si="16"/>
        <v>737.3</v>
      </c>
      <c r="I89" s="198">
        <f t="shared" si="16"/>
        <v>778</v>
      </c>
      <c r="J89" s="198">
        <f t="shared" si="16"/>
        <v>823</v>
      </c>
    </row>
    <row r="90" spans="2:10" ht="14.25" customHeight="1">
      <c r="B90" s="199" t="s">
        <v>314</v>
      </c>
      <c r="C90" s="200" t="s">
        <v>224</v>
      </c>
      <c r="D90" s="200" t="s">
        <v>234</v>
      </c>
      <c r="E90" s="203" t="s">
        <v>329</v>
      </c>
      <c r="F90" s="200" t="s">
        <v>325</v>
      </c>
      <c r="G90" s="197">
        <v>2</v>
      </c>
      <c r="H90" s="198">
        <f>'Прил. 7'!I670</f>
        <v>737.3</v>
      </c>
      <c r="I90" s="198">
        <f>'Прил. 7'!J670</f>
        <v>778</v>
      </c>
      <c r="J90" s="198">
        <f>'Прил. 7'!K670</f>
        <v>823</v>
      </c>
    </row>
    <row r="91" spans="2:10" ht="14.25" customHeight="1">
      <c r="B91" s="205" t="s">
        <v>330</v>
      </c>
      <c r="C91" s="200" t="s">
        <v>224</v>
      </c>
      <c r="D91" s="200" t="s">
        <v>234</v>
      </c>
      <c r="E91" s="203" t="s">
        <v>329</v>
      </c>
      <c r="F91" s="200" t="s">
        <v>331</v>
      </c>
      <c r="G91" s="197"/>
      <c r="H91" s="198">
        <f aca="true" t="shared" si="17" ref="H91:J92">H92</f>
        <v>7.8</v>
      </c>
      <c r="I91" s="198">
        <f t="shared" si="17"/>
        <v>10</v>
      </c>
      <c r="J91" s="198">
        <f t="shared" si="17"/>
        <v>10</v>
      </c>
    </row>
    <row r="92" spans="2:10" ht="14.25" customHeight="1">
      <c r="B92" s="205" t="s">
        <v>332</v>
      </c>
      <c r="C92" s="200" t="s">
        <v>224</v>
      </c>
      <c r="D92" s="200" t="s">
        <v>234</v>
      </c>
      <c r="E92" s="203" t="s">
        <v>329</v>
      </c>
      <c r="F92" s="200" t="s">
        <v>333</v>
      </c>
      <c r="G92" s="197"/>
      <c r="H92" s="198">
        <f t="shared" si="17"/>
        <v>7.8</v>
      </c>
      <c r="I92" s="198">
        <f t="shared" si="17"/>
        <v>10</v>
      </c>
      <c r="J92" s="198">
        <f t="shared" si="17"/>
        <v>10</v>
      </c>
    </row>
    <row r="93" spans="2:10" ht="14.25" customHeight="1">
      <c r="B93" s="199" t="s">
        <v>314</v>
      </c>
      <c r="C93" s="200" t="s">
        <v>224</v>
      </c>
      <c r="D93" s="200" t="s">
        <v>234</v>
      </c>
      <c r="E93" s="203" t="s">
        <v>329</v>
      </c>
      <c r="F93" s="200" t="s">
        <v>333</v>
      </c>
      <c r="G93" s="197">
        <v>2</v>
      </c>
      <c r="H93" s="198">
        <f>'Прил. 7'!I673</f>
        <v>7.8</v>
      </c>
      <c r="I93" s="198">
        <f>'Прил. 7'!J673</f>
        <v>10</v>
      </c>
      <c r="J93" s="198">
        <f>'Прил. 7'!K673</f>
        <v>10</v>
      </c>
    </row>
    <row r="94" spans="2:10" ht="14.25" customHeight="1">
      <c r="B94" s="206" t="s">
        <v>334</v>
      </c>
      <c r="C94" s="200" t="s">
        <v>224</v>
      </c>
      <c r="D94" s="200" t="s">
        <v>234</v>
      </c>
      <c r="E94" s="203" t="s">
        <v>329</v>
      </c>
      <c r="F94" s="200" t="s">
        <v>335</v>
      </c>
      <c r="G94" s="197"/>
      <c r="H94" s="198">
        <f aca="true" t="shared" si="18" ref="H94:J95">H95</f>
        <v>1</v>
      </c>
      <c r="I94" s="198">
        <f t="shared" si="18"/>
        <v>3</v>
      </c>
      <c r="J94" s="198">
        <f t="shared" si="18"/>
        <v>3</v>
      </c>
    </row>
    <row r="95" spans="2:10" ht="14.25" customHeight="1">
      <c r="B95" s="206" t="s">
        <v>336</v>
      </c>
      <c r="C95" s="200" t="s">
        <v>224</v>
      </c>
      <c r="D95" s="200" t="s">
        <v>234</v>
      </c>
      <c r="E95" s="203" t="s">
        <v>329</v>
      </c>
      <c r="F95" s="200" t="s">
        <v>337</v>
      </c>
      <c r="G95" s="197"/>
      <c r="H95" s="198">
        <f t="shared" si="18"/>
        <v>1</v>
      </c>
      <c r="I95" s="198">
        <f t="shared" si="18"/>
        <v>3</v>
      </c>
      <c r="J95" s="198">
        <f t="shared" si="18"/>
        <v>3</v>
      </c>
    </row>
    <row r="96" spans="2:10" ht="14.25" customHeight="1">
      <c r="B96" s="206" t="s">
        <v>314</v>
      </c>
      <c r="C96" s="200" t="s">
        <v>224</v>
      </c>
      <c r="D96" s="200" t="s">
        <v>234</v>
      </c>
      <c r="E96" s="203" t="s">
        <v>329</v>
      </c>
      <c r="F96" s="200" t="s">
        <v>337</v>
      </c>
      <c r="G96" s="200" t="s">
        <v>338</v>
      </c>
      <c r="H96" s="198">
        <f>'Прил. 7'!I676</f>
        <v>1</v>
      </c>
      <c r="I96" s="198">
        <f>'Прил. 7'!J676</f>
        <v>3</v>
      </c>
      <c r="J96" s="198">
        <f>'Прил. 7'!K676</f>
        <v>3</v>
      </c>
    </row>
    <row r="97" spans="2:10" ht="40.5" customHeight="1" hidden="1">
      <c r="B97" s="182" t="s">
        <v>326</v>
      </c>
      <c r="C97" s="139" t="s">
        <v>224</v>
      </c>
      <c r="D97" s="139" t="s">
        <v>234</v>
      </c>
      <c r="E97" s="183" t="s">
        <v>319</v>
      </c>
      <c r="F97" s="139"/>
      <c r="G97" s="139"/>
      <c r="H97" s="140">
        <f aca="true" t="shared" si="19" ref="H97:J99">H98</f>
        <v>0</v>
      </c>
      <c r="I97" s="140">
        <f t="shared" si="19"/>
        <v>0</v>
      </c>
      <c r="J97" s="140">
        <f t="shared" si="19"/>
        <v>0</v>
      </c>
    </row>
    <row r="98" spans="2:10" ht="40.5" customHeight="1" hidden="1">
      <c r="B98" s="184" t="s">
        <v>322</v>
      </c>
      <c r="C98" s="139" t="s">
        <v>224</v>
      </c>
      <c r="D98" s="139" t="s">
        <v>234</v>
      </c>
      <c r="E98" s="183" t="s">
        <v>327</v>
      </c>
      <c r="F98" s="139" t="s">
        <v>323</v>
      </c>
      <c r="G98" s="133"/>
      <c r="H98" s="140">
        <f t="shared" si="19"/>
        <v>0</v>
      </c>
      <c r="I98" s="140">
        <f t="shared" si="19"/>
        <v>0</v>
      </c>
      <c r="J98" s="140">
        <f t="shared" si="19"/>
        <v>0</v>
      </c>
    </row>
    <row r="99" spans="2:10" ht="14.25" customHeight="1" hidden="1">
      <c r="B99" s="185" t="s">
        <v>324</v>
      </c>
      <c r="C99" s="139" t="s">
        <v>224</v>
      </c>
      <c r="D99" s="139" t="s">
        <v>234</v>
      </c>
      <c r="E99" s="183" t="s">
        <v>327</v>
      </c>
      <c r="F99" s="139" t="s">
        <v>325</v>
      </c>
      <c r="G99" s="133"/>
      <c r="H99" s="140">
        <f t="shared" si="19"/>
        <v>0</v>
      </c>
      <c r="I99" s="140">
        <f t="shared" si="19"/>
        <v>0</v>
      </c>
      <c r="J99" s="140">
        <f t="shared" si="19"/>
        <v>0</v>
      </c>
    </row>
    <row r="100" spans="2:10" ht="14.25" customHeight="1" hidden="1">
      <c r="B100" s="185" t="s">
        <v>315</v>
      </c>
      <c r="C100" s="139" t="s">
        <v>224</v>
      </c>
      <c r="D100" s="139" t="s">
        <v>234</v>
      </c>
      <c r="E100" s="183" t="s">
        <v>327</v>
      </c>
      <c r="F100" s="139" t="s">
        <v>325</v>
      </c>
      <c r="G100" s="133">
        <v>3</v>
      </c>
      <c r="H100" s="140">
        <f>'Прил. 7'!I525</f>
        <v>0</v>
      </c>
      <c r="I100" s="140">
        <f>'Прил. 7'!J525</f>
        <v>0</v>
      </c>
      <c r="J100" s="140">
        <f>'Прил. 7'!K525</f>
        <v>0</v>
      </c>
    </row>
    <row r="101" spans="2:10" ht="12.75" customHeight="1">
      <c r="B101" s="188" t="s">
        <v>235</v>
      </c>
      <c r="C101" s="178" t="s">
        <v>224</v>
      </c>
      <c r="D101" s="178" t="s">
        <v>236</v>
      </c>
      <c r="E101" s="186"/>
      <c r="F101" s="139"/>
      <c r="G101" s="139"/>
      <c r="H101" s="140">
        <f aca="true" t="shared" si="20" ref="H101:J105">H102</f>
        <v>100</v>
      </c>
      <c r="I101" s="140">
        <f t="shared" si="20"/>
        <v>150</v>
      </c>
      <c r="J101" s="140">
        <f t="shared" si="20"/>
        <v>150</v>
      </c>
    </row>
    <row r="102" spans="2:10" ht="12.75" customHeight="1">
      <c r="B102" s="188" t="s">
        <v>318</v>
      </c>
      <c r="C102" s="139" t="s">
        <v>224</v>
      </c>
      <c r="D102" s="139" t="s">
        <v>236</v>
      </c>
      <c r="E102" s="193" t="s">
        <v>319</v>
      </c>
      <c r="F102" s="139"/>
      <c r="G102" s="139"/>
      <c r="H102" s="140">
        <f t="shared" si="20"/>
        <v>100</v>
      </c>
      <c r="I102" s="140">
        <f t="shared" si="20"/>
        <v>150</v>
      </c>
      <c r="J102" s="140">
        <f t="shared" si="20"/>
        <v>150</v>
      </c>
    </row>
    <row r="103" spans="2:10" ht="12.75" customHeight="1">
      <c r="B103" s="188" t="s">
        <v>349</v>
      </c>
      <c r="C103" s="139" t="s">
        <v>224</v>
      </c>
      <c r="D103" s="139" t="s">
        <v>236</v>
      </c>
      <c r="E103" s="181" t="s">
        <v>350</v>
      </c>
      <c r="F103" s="139"/>
      <c r="G103" s="139"/>
      <c r="H103" s="140">
        <f t="shared" si="20"/>
        <v>100</v>
      </c>
      <c r="I103" s="140">
        <f t="shared" si="20"/>
        <v>150</v>
      </c>
      <c r="J103" s="140">
        <f t="shared" si="20"/>
        <v>150</v>
      </c>
    </row>
    <row r="104" spans="2:10" ht="12.75" customHeight="1">
      <c r="B104" s="188" t="s">
        <v>334</v>
      </c>
      <c r="C104" s="139" t="s">
        <v>224</v>
      </c>
      <c r="D104" s="139" t="s">
        <v>236</v>
      </c>
      <c r="E104" s="181" t="s">
        <v>350</v>
      </c>
      <c r="F104" s="139" t="s">
        <v>335</v>
      </c>
      <c r="G104" s="139"/>
      <c r="H104" s="140">
        <f t="shared" si="20"/>
        <v>100</v>
      </c>
      <c r="I104" s="140">
        <f t="shared" si="20"/>
        <v>150</v>
      </c>
      <c r="J104" s="140">
        <f t="shared" si="20"/>
        <v>150</v>
      </c>
    </row>
    <row r="105" spans="2:10" ht="12.75" customHeight="1">
      <c r="B105" s="188" t="s">
        <v>351</v>
      </c>
      <c r="C105" s="139" t="s">
        <v>224</v>
      </c>
      <c r="D105" s="139" t="s">
        <v>236</v>
      </c>
      <c r="E105" s="181" t="s">
        <v>350</v>
      </c>
      <c r="F105" s="139" t="s">
        <v>352</v>
      </c>
      <c r="G105" s="139"/>
      <c r="H105" s="140">
        <f t="shared" si="20"/>
        <v>100</v>
      </c>
      <c r="I105" s="140">
        <f t="shared" si="20"/>
        <v>150</v>
      </c>
      <c r="J105" s="140">
        <f t="shared" si="20"/>
        <v>150</v>
      </c>
    </row>
    <row r="106" spans="2:10" ht="14.25" customHeight="1">
      <c r="B106" s="185" t="s">
        <v>314</v>
      </c>
      <c r="C106" s="139" t="s">
        <v>224</v>
      </c>
      <c r="D106" s="139" t="s">
        <v>236</v>
      </c>
      <c r="E106" s="181" t="s">
        <v>350</v>
      </c>
      <c r="F106" s="139" t="s">
        <v>352</v>
      </c>
      <c r="G106" s="139">
        <v>2</v>
      </c>
      <c r="H106" s="140">
        <f>'Прил. 7'!I141</f>
        <v>100</v>
      </c>
      <c r="I106" s="140">
        <f>'Прил. 7'!J141</f>
        <v>150</v>
      </c>
      <c r="J106" s="140">
        <f>'Прил. 7'!K141</f>
        <v>150</v>
      </c>
    </row>
    <row r="107" spans="2:10" ht="14.25" customHeight="1">
      <c r="B107" s="207" t="s">
        <v>237</v>
      </c>
      <c r="C107" s="178" t="s">
        <v>224</v>
      </c>
      <c r="D107" s="178" t="s">
        <v>238</v>
      </c>
      <c r="E107" s="139"/>
      <c r="F107" s="139"/>
      <c r="G107" s="139"/>
      <c r="H107" s="140">
        <f>H112+H117+H148+H155+H166+H170+H200+H141+H196+H126+H211+H162+H131+H186+H215+H108+H136</f>
        <v>15251.599999999999</v>
      </c>
      <c r="I107" s="140">
        <f>I112+I117+I148+I155+I166+I170+I200+I141+I196+I126+I211+I162+I131+I186+I215+I108+I136</f>
        <v>9554.5</v>
      </c>
      <c r="J107" s="140">
        <f>J112+J117+J148+J155+J166+J170+J200+J141+J196+J126+J211+J162+J131+J186+J215+J108+J136</f>
        <v>13570.6</v>
      </c>
    </row>
    <row r="108" spans="2:10" ht="28.5">
      <c r="B108" s="208" t="s">
        <v>353</v>
      </c>
      <c r="C108" s="209" t="s">
        <v>224</v>
      </c>
      <c r="D108" s="209" t="s">
        <v>238</v>
      </c>
      <c r="E108" s="210" t="s">
        <v>354</v>
      </c>
      <c r="F108" s="209"/>
      <c r="G108" s="209"/>
      <c r="H108" s="140">
        <f aca="true" t="shared" si="21" ref="H108:J110">H109</f>
        <v>60</v>
      </c>
      <c r="I108" s="140">
        <f t="shared" si="21"/>
        <v>0</v>
      </c>
      <c r="J108" s="140">
        <f t="shared" si="21"/>
        <v>0</v>
      </c>
    </row>
    <row r="109" spans="2:10" ht="14.25" customHeight="1">
      <c r="B109" s="208" t="s">
        <v>330</v>
      </c>
      <c r="C109" s="209" t="s">
        <v>224</v>
      </c>
      <c r="D109" s="209" t="s">
        <v>238</v>
      </c>
      <c r="E109" s="210" t="s">
        <v>354</v>
      </c>
      <c r="F109" s="209" t="s">
        <v>331</v>
      </c>
      <c r="G109" s="209"/>
      <c r="H109" s="140">
        <f t="shared" si="21"/>
        <v>60</v>
      </c>
      <c r="I109" s="140">
        <f t="shared" si="21"/>
        <v>0</v>
      </c>
      <c r="J109" s="140">
        <f t="shared" si="21"/>
        <v>0</v>
      </c>
    </row>
    <row r="110" spans="2:10" ht="14.25" customHeight="1">
      <c r="B110" s="208" t="s">
        <v>332</v>
      </c>
      <c r="C110" s="209" t="s">
        <v>224</v>
      </c>
      <c r="D110" s="209" t="s">
        <v>238</v>
      </c>
      <c r="E110" s="210" t="s">
        <v>354</v>
      </c>
      <c r="F110" s="209" t="s">
        <v>333</v>
      </c>
      <c r="G110" s="209"/>
      <c r="H110" s="140">
        <f t="shared" si="21"/>
        <v>60</v>
      </c>
      <c r="I110" s="140">
        <f t="shared" si="21"/>
        <v>0</v>
      </c>
      <c r="J110" s="140">
        <f t="shared" si="21"/>
        <v>0</v>
      </c>
    </row>
    <row r="111" spans="2:10" ht="14.25" customHeight="1">
      <c r="B111" s="211" t="s">
        <v>314</v>
      </c>
      <c r="C111" s="209" t="s">
        <v>224</v>
      </c>
      <c r="D111" s="209" t="s">
        <v>238</v>
      </c>
      <c r="E111" s="210" t="s">
        <v>354</v>
      </c>
      <c r="F111" s="209" t="s">
        <v>333</v>
      </c>
      <c r="G111" s="209" t="s">
        <v>338</v>
      </c>
      <c r="H111" s="140">
        <f>'Прил. 7'!I146</f>
        <v>60</v>
      </c>
      <c r="I111" s="140"/>
      <c r="J111" s="140"/>
    </row>
    <row r="112" spans="2:10" ht="28.5" customHeight="1">
      <c r="B112" s="212" t="s">
        <v>355</v>
      </c>
      <c r="C112" s="139" t="s">
        <v>224</v>
      </c>
      <c r="D112" s="139" t="s">
        <v>238</v>
      </c>
      <c r="E112" s="213" t="s">
        <v>356</v>
      </c>
      <c r="F112" s="139"/>
      <c r="G112" s="139"/>
      <c r="H112" s="140">
        <f aca="true" t="shared" si="22" ref="H112:J115">H113</f>
        <v>19.2</v>
      </c>
      <c r="I112" s="140">
        <f t="shared" si="22"/>
        <v>19.2</v>
      </c>
      <c r="J112" s="140">
        <f t="shared" si="22"/>
        <v>19.2</v>
      </c>
    </row>
    <row r="113" spans="2:10" ht="12.75" customHeight="1">
      <c r="B113" s="190" t="s">
        <v>342</v>
      </c>
      <c r="C113" s="139" t="s">
        <v>224</v>
      </c>
      <c r="D113" s="139" t="s">
        <v>238</v>
      </c>
      <c r="E113" s="214" t="s">
        <v>357</v>
      </c>
      <c r="F113" s="139"/>
      <c r="G113" s="139"/>
      <c r="H113" s="140">
        <f t="shared" si="22"/>
        <v>19.2</v>
      </c>
      <c r="I113" s="140">
        <f t="shared" si="22"/>
        <v>19.2</v>
      </c>
      <c r="J113" s="140">
        <f t="shared" si="22"/>
        <v>19.2</v>
      </c>
    </row>
    <row r="114" spans="2:10" ht="14.25" customHeight="1">
      <c r="B114" s="188" t="s">
        <v>330</v>
      </c>
      <c r="C114" s="139" t="s">
        <v>224</v>
      </c>
      <c r="D114" s="139" t="s">
        <v>238</v>
      </c>
      <c r="E114" s="214" t="s">
        <v>357</v>
      </c>
      <c r="F114" s="139" t="s">
        <v>331</v>
      </c>
      <c r="G114" s="139"/>
      <c r="H114" s="140">
        <f t="shared" si="22"/>
        <v>19.2</v>
      </c>
      <c r="I114" s="140">
        <f t="shared" si="22"/>
        <v>19.2</v>
      </c>
      <c r="J114" s="140">
        <f t="shared" si="22"/>
        <v>19.2</v>
      </c>
    </row>
    <row r="115" spans="2:10" ht="14.25" customHeight="1">
      <c r="B115" s="188" t="s">
        <v>332</v>
      </c>
      <c r="C115" s="139" t="s">
        <v>224</v>
      </c>
      <c r="D115" s="139" t="s">
        <v>238</v>
      </c>
      <c r="E115" s="214" t="s">
        <v>357</v>
      </c>
      <c r="F115" s="139" t="s">
        <v>333</v>
      </c>
      <c r="G115" s="139"/>
      <c r="H115" s="140">
        <f t="shared" si="22"/>
        <v>19.2</v>
      </c>
      <c r="I115" s="140">
        <f t="shared" si="22"/>
        <v>19.2</v>
      </c>
      <c r="J115" s="140">
        <f t="shared" si="22"/>
        <v>19.2</v>
      </c>
    </row>
    <row r="116" spans="2:10" ht="14.25" customHeight="1">
      <c r="B116" s="185" t="s">
        <v>314</v>
      </c>
      <c r="C116" s="139" t="s">
        <v>224</v>
      </c>
      <c r="D116" s="139" t="s">
        <v>238</v>
      </c>
      <c r="E116" s="214" t="s">
        <v>357</v>
      </c>
      <c r="F116" s="139" t="s">
        <v>333</v>
      </c>
      <c r="G116" s="139" t="s">
        <v>338</v>
      </c>
      <c r="H116" s="140">
        <f>'Прил. 7'!I161</f>
        <v>19.2</v>
      </c>
      <c r="I116" s="140">
        <f>'Прил. 7'!J161</f>
        <v>19.2</v>
      </c>
      <c r="J116" s="140">
        <f>'Прил. 7'!K161</f>
        <v>19.2</v>
      </c>
    </row>
    <row r="117" spans="2:10" ht="32.25" customHeight="1">
      <c r="B117" s="215" t="s">
        <v>358</v>
      </c>
      <c r="C117" s="138" t="s">
        <v>224</v>
      </c>
      <c r="D117" s="138" t="s">
        <v>238</v>
      </c>
      <c r="E117" s="216" t="s">
        <v>340</v>
      </c>
      <c r="F117" s="138"/>
      <c r="G117" s="138"/>
      <c r="H117" s="136">
        <f>H121+H124+H125</f>
        <v>51</v>
      </c>
      <c r="I117" s="136">
        <f>I121+I124</f>
        <v>0</v>
      </c>
      <c r="J117" s="136">
        <f>J121+J124</f>
        <v>0</v>
      </c>
    </row>
    <row r="118" spans="2:10" ht="12.75" customHeight="1">
      <c r="B118" s="190" t="s">
        <v>342</v>
      </c>
      <c r="C118" s="139" t="s">
        <v>224</v>
      </c>
      <c r="D118" s="139" t="s">
        <v>238</v>
      </c>
      <c r="E118" s="214" t="s">
        <v>359</v>
      </c>
      <c r="F118" s="139"/>
      <c r="G118" s="139"/>
      <c r="H118" s="140">
        <f aca="true" t="shared" si="23" ref="H118:J120">H119</f>
        <v>35</v>
      </c>
      <c r="I118" s="140">
        <f t="shared" si="23"/>
        <v>0</v>
      </c>
      <c r="J118" s="140">
        <f t="shared" si="23"/>
        <v>0</v>
      </c>
    </row>
    <row r="119" spans="2:10" ht="12.75" customHeight="1">
      <c r="B119" s="188" t="s">
        <v>330</v>
      </c>
      <c r="C119" s="139" t="s">
        <v>224</v>
      </c>
      <c r="D119" s="139" t="s">
        <v>238</v>
      </c>
      <c r="E119" s="214" t="s">
        <v>359</v>
      </c>
      <c r="F119" s="139" t="s">
        <v>331</v>
      </c>
      <c r="G119" s="139"/>
      <c r="H119" s="140">
        <f t="shared" si="23"/>
        <v>35</v>
      </c>
      <c r="I119" s="140">
        <f t="shared" si="23"/>
        <v>0</v>
      </c>
      <c r="J119" s="140">
        <f t="shared" si="23"/>
        <v>0</v>
      </c>
    </row>
    <row r="120" spans="2:10" ht="12.75" customHeight="1">
      <c r="B120" s="188" t="s">
        <v>332</v>
      </c>
      <c r="C120" s="139" t="s">
        <v>224</v>
      </c>
      <c r="D120" s="139" t="s">
        <v>238</v>
      </c>
      <c r="E120" s="214" t="s">
        <v>359</v>
      </c>
      <c r="F120" s="139" t="s">
        <v>333</v>
      </c>
      <c r="G120" s="139"/>
      <c r="H120" s="140">
        <f t="shared" si="23"/>
        <v>35</v>
      </c>
      <c r="I120" s="140">
        <f t="shared" si="23"/>
        <v>0</v>
      </c>
      <c r="J120" s="140">
        <f t="shared" si="23"/>
        <v>0</v>
      </c>
    </row>
    <row r="121" spans="2:10" ht="14.25" customHeight="1">
      <c r="B121" s="185" t="s">
        <v>314</v>
      </c>
      <c r="C121" s="139" t="s">
        <v>224</v>
      </c>
      <c r="D121" s="139" t="s">
        <v>238</v>
      </c>
      <c r="E121" s="214" t="s">
        <v>359</v>
      </c>
      <c r="F121" s="139" t="s">
        <v>333</v>
      </c>
      <c r="G121" s="139">
        <v>2</v>
      </c>
      <c r="H121" s="140">
        <f>'Прил. 7'!I166</f>
        <v>35</v>
      </c>
      <c r="I121" s="140">
        <f>'Прил. 7'!J166</f>
        <v>0</v>
      </c>
      <c r="J121" s="140">
        <f>'Прил. 7'!K166</f>
        <v>0</v>
      </c>
    </row>
    <row r="122" spans="2:10" ht="12.75" customHeight="1" hidden="1">
      <c r="B122" s="190" t="s">
        <v>342</v>
      </c>
      <c r="C122" s="139" t="s">
        <v>224</v>
      </c>
      <c r="D122" s="139" t="s">
        <v>238</v>
      </c>
      <c r="E122" s="14" t="s">
        <v>359</v>
      </c>
      <c r="F122" s="139" t="s">
        <v>360</v>
      </c>
      <c r="G122" s="139"/>
      <c r="H122" s="140">
        <f aca="true" t="shared" si="24" ref="H122:J123">H123</f>
        <v>16</v>
      </c>
      <c r="I122" s="140">
        <f t="shared" si="24"/>
        <v>0</v>
      </c>
      <c r="J122" s="140">
        <f t="shared" si="24"/>
        <v>0</v>
      </c>
    </row>
    <row r="123" spans="2:10" ht="12.75" customHeight="1" hidden="1">
      <c r="B123" s="185" t="s">
        <v>361</v>
      </c>
      <c r="C123" s="139" t="s">
        <v>224</v>
      </c>
      <c r="D123" s="139" t="s">
        <v>238</v>
      </c>
      <c r="E123" s="14" t="s">
        <v>359</v>
      </c>
      <c r="F123" s="139" t="s">
        <v>362</v>
      </c>
      <c r="G123" s="139"/>
      <c r="H123" s="140">
        <f t="shared" si="24"/>
        <v>16</v>
      </c>
      <c r="I123" s="140">
        <f t="shared" si="24"/>
        <v>0</v>
      </c>
      <c r="J123" s="140">
        <f t="shared" si="24"/>
        <v>0</v>
      </c>
    </row>
    <row r="124" spans="2:10" ht="12.75" customHeight="1" hidden="1">
      <c r="B124" s="185" t="s">
        <v>363</v>
      </c>
      <c r="C124" s="139" t="s">
        <v>224</v>
      </c>
      <c r="D124" s="139" t="s">
        <v>238</v>
      </c>
      <c r="E124" s="14" t="s">
        <v>359</v>
      </c>
      <c r="F124" s="139" t="s">
        <v>362</v>
      </c>
      <c r="G124" s="139" t="s">
        <v>338</v>
      </c>
      <c r="H124" s="140">
        <f>'Прил. 7'!I169</f>
        <v>16</v>
      </c>
      <c r="I124" s="140">
        <f>'Прил. 7'!J169</f>
        <v>0</v>
      </c>
      <c r="J124" s="140">
        <f>'Прил. 7'!K169</f>
        <v>0</v>
      </c>
    </row>
    <row r="125" spans="2:10" ht="12.75" customHeight="1" hidden="1">
      <c r="B125" s="211" t="s">
        <v>364</v>
      </c>
      <c r="C125" s="139" t="s">
        <v>224</v>
      </c>
      <c r="D125" s="139" t="s">
        <v>238</v>
      </c>
      <c r="E125" s="14" t="s">
        <v>359</v>
      </c>
      <c r="F125" s="139" t="s">
        <v>365</v>
      </c>
      <c r="G125" s="139" t="s">
        <v>338</v>
      </c>
      <c r="H125" s="140">
        <f>'Прил. 7'!I170</f>
        <v>0</v>
      </c>
      <c r="I125" s="140">
        <f>'Прил. 7'!J170</f>
        <v>0</v>
      </c>
      <c r="J125" s="140">
        <f>'Прил. 7'!K170</f>
        <v>0</v>
      </c>
    </row>
    <row r="126" spans="2:10" ht="41.25" customHeight="1" hidden="1">
      <c r="B126" s="215" t="s">
        <v>366</v>
      </c>
      <c r="C126" s="139" t="s">
        <v>224</v>
      </c>
      <c r="D126" s="139" t="s">
        <v>238</v>
      </c>
      <c r="E126" s="23" t="s">
        <v>367</v>
      </c>
      <c r="F126" s="139"/>
      <c r="G126" s="139"/>
      <c r="H126" s="140">
        <f aca="true" t="shared" si="25" ref="H126:J129">H127</f>
        <v>0</v>
      </c>
      <c r="I126" s="140">
        <f t="shared" si="25"/>
        <v>0</v>
      </c>
      <c r="J126" s="140">
        <f t="shared" si="25"/>
        <v>0</v>
      </c>
    </row>
    <row r="127" spans="2:10" ht="12.75" customHeight="1" hidden="1">
      <c r="B127" s="190" t="s">
        <v>342</v>
      </c>
      <c r="C127" s="139" t="s">
        <v>224</v>
      </c>
      <c r="D127" s="139" t="s">
        <v>238</v>
      </c>
      <c r="E127" s="14" t="s">
        <v>368</v>
      </c>
      <c r="F127" s="139"/>
      <c r="G127" s="139"/>
      <c r="H127" s="140">
        <f t="shared" si="25"/>
        <v>0</v>
      </c>
      <c r="I127" s="140">
        <f t="shared" si="25"/>
        <v>0</v>
      </c>
      <c r="J127" s="140">
        <f t="shared" si="25"/>
        <v>0</v>
      </c>
    </row>
    <row r="128" spans="2:10" ht="12.75" customHeight="1" hidden="1">
      <c r="B128" s="188" t="s">
        <v>330</v>
      </c>
      <c r="C128" s="139" t="s">
        <v>224</v>
      </c>
      <c r="D128" s="139" t="s">
        <v>238</v>
      </c>
      <c r="E128" s="14" t="s">
        <v>368</v>
      </c>
      <c r="F128" s="139" t="s">
        <v>331</v>
      </c>
      <c r="G128" s="139"/>
      <c r="H128" s="140">
        <f t="shared" si="25"/>
        <v>0</v>
      </c>
      <c r="I128" s="140">
        <f t="shared" si="25"/>
        <v>0</v>
      </c>
      <c r="J128" s="140">
        <f t="shared" si="25"/>
        <v>0</v>
      </c>
    </row>
    <row r="129" spans="2:10" ht="12.75" customHeight="1" hidden="1">
      <c r="B129" s="188" t="s">
        <v>332</v>
      </c>
      <c r="C129" s="139" t="s">
        <v>224</v>
      </c>
      <c r="D129" s="139" t="s">
        <v>238</v>
      </c>
      <c r="E129" s="14" t="s">
        <v>368</v>
      </c>
      <c r="F129" s="139" t="s">
        <v>333</v>
      </c>
      <c r="G129" s="139"/>
      <c r="H129" s="140">
        <f t="shared" si="25"/>
        <v>0</v>
      </c>
      <c r="I129" s="140">
        <f t="shared" si="25"/>
        <v>0</v>
      </c>
      <c r="J129" s="140">
        <f t="shared" si="25"/>
        <v>0</v>
      </c>
    </row>
    <row r="130" spans="2:10" ht="12.75" customHeight="1" hidden="1">
      <c r="B130" s="185" t="s">
        <v>314</v>
      </c>
      <c r="C130" s="139" t="s">
        <v>224</v>
      </c>
      <c r="D130" s="139" t="s">
        <v>238</v>
      </c>
      <c r="E130" s="14" t="s">
        <v>368</v>
      </c>
      <c r="F130" s="139" t="s">
        <v>333</v>
      </c>
      <c r="G130" s="139">
        <v>2</v>
      </c>
      <c r="H130" s="140"/>
      <c r="I130" s="140"/>
      <c r="J130" s="140"/>
    </row>
    <row r="131" spans="2:10" ht="28.5" customHeight="1">
      <c r="B131" s="212" t="s">
        <v>369</v>
      </c>
      <c r="C131" s="138" t="s">
        <v>224</v>
      </c>
      <c r="D131" s="138" t="s">
        <v>238</v>
      </c>
      <c r="E131" s="216" t="s">
        <v>370</v>
      </c>
      <c r="F131" s="138"/>
      <c r="G131" s="138"/>
      <c r="H131" s="136">
        <f aca="true" t="shared" si="26" ref="H131:J134">H132</f>
        <v>155</v>
      </c>
      <c r="I131" s="136">
        <f t="shared" si="26"/>
        <v>2.5</v>
      </c>
      <c r="J131" s="136">
        <f t="shared" si="26"/>
        <v>2.5</v>
      </c>
    </row>
    <row r="132" spans="2:10" ht="12.75" customHeight="1">
      <c r="B132" s="122" t="s">
        <v>342</v>
      </c>
      <c r="C132" s="139" t="s">
        <v>224</v>
      </c>
      <c r="D132" s="139" t="s">
        <v>238</v>
      </c>
      <c r="E132" s="214" t="s">
        <v>371</v>
      </c>
      <c r="F132" s="139"/>
      <c r="G132" s="139"/>
      <c r="H132" s="140">
        <f t="shared" si="26"/>
        <v>155</v>
      </c>
      <c r="I132" s="140">
        <f t="shared" si="26"/>
        <v>2.5</v>
      </c>
      <c r="J132" s="140">
        <f t="shared" si="26"/>
        <v>2.5</v>
      </c>
    </row>
    <row r="133" spans="2:10" ht="12.75" customHeight="1">
      <c r="B133" s="188" t="s">
        <v>330</v>
      </c>
      <c r="C133" s="139" t="s">
        <v>224</v>
      </c>
      <c r="D133" s="139" t="s">
        <v>238</v>
      </c>
      <c r="E133" s="214" t="s">
        <v>371</v>
      </c>
      <c r="F133" s="139" t="s">
        <v>331</v>
      </c>
      <c r="G133" s="139"/>
      <c r="H133" s="140">
        <f t="shared" si="26"/>
        <v>155</v>
      </c>
      <c r="I133" s="140">
        <f t="shared" si="26"/>
        <v>2.5</v>
      </c>
      <c r="J133" s="140">
        <f t="shared" si="26"/>
        <v>2.5</v>
      </c>
    </row>
    <row r="134" spans="2:10" ht="12.75" customHeight="1">
      <c r="B134" s="188" t="s">
        <v>332</v>
      </c>
      <c r="C134" s="139" t="s">
        <v>224</v>
      </c>
      <c r="D134" s="139" t="s">
        <v>238</v>
      </c>
      <c r="E134" s="214" t="s">
        <v>371</v>
      </c>
      <c r="F134" s="139" t="s">
        <v>333</v>
      </c>
      <c r="G134" s="139"/>
      <c r="H134" s="140">
        <f t="shared" si="26"/>
        <v>155</v>
      </c>
      <c r="I134" s="140">
        <f t="shared" si="26"/>
        <v>2.5</v>
      </c>
      <c r="J134" s="140">
        <f t="shared" si="26"/>
        <v>2.5</v>
      </c>
    </row>
    <row r="135" spans="2:10" ht="12.75" customHeight="1">
      <c r="B135" s="185" t="s">
        <v>314</v>
      </c>
      <c r="C135" s="139" t="s">
        <v>224</v>
      </c>
      <c r="D135" s="139" t="s">
        <v>238</v>
      </c>
      <c r="E135" s="214" t="s">
        <v>371</v>
      </c>
      <c r="F135" s="139" t="s">
        <v>333</v>
      </c>
      <c r="G135" s="139">
        <v>2</v>
      </c>
      <c r="H135" s="140">
        <f>'Прил. 7'!I175</f>
        <v>155</v>
      </c>
      <c r="I135" s="140">
        <f>'Прил. 7'!J175</f>
        <v>2.5</v>
      </c>
      <c r="J135" s="140">
        <f>'Прил. 7'!K175</f>
        <v>2.5</v>
      </c>
    </row>
    <row r="136" spans="2:10" ht="30">
      <c r="B136" s="217" t="s">
        <v>372</v>
      </c>
      <c r="C136" s="218" t="s">
        <v>224</v>
      </c>
      <c r="D136" s="218" t="s">
        <v>238</v>
      </c>
      <c r="E136" s="219" t="s">
        <v>373</v>
      </c>
      <c r="F136" s="218"/>
      <c r="G136" s="218"/>
      <c r="H136" s="136">
        <f aca="true" t="shared" si="27" ref="H136:J139">H137</f>
        <v>20</v>
      </c>
      <c r="I136" s="136">
        <f t="shared" si="27"/>
        <v>0</v>
      </c>
      <c r="J136" s="136">
        <f t="shared" si="27"/>
        <v>0</v>
      </c>
    </row>
    <row r="137" spans="2:10" ht="12.75" customHeight="1">
      <c r="B137" s="220" t="s">
        <v>342</v>
      </c>
      <c r="C137" s="200" t="s">
        <v>224</v>
      </c>
      <c r="D137" s="200" t="s">
        <v>238</v>
      </c>
      <c r="E137" s="221" t="s">
        <v>373</v>
      </c>
      <c r="F137" s="197"/>
      <c r="G137" s="197"/>
      <c r="H137" s="140">
        <f t="shared" si="27"/>
        <v>20</v>
      </c>
      <c r="I137" s="140">
        <f t="shared" si="27"/>
        <v>0</v>
      </c>
      <c r="J137" s="140">
        <f t="shared" si="27"/>
        <v>0</v>
      </c>
    </row>
    <row r="138" spans="2:10" ht="12.75" customHeight="1">
      <c r="B138" s="205" t="s">
        <v>330</v>
      </c>
      <c r="C138" s="200" t="s">
        <v>224</v>
      </c>
      <c r="D138" s="200" t="s">
        <v>238</v>
      </c>
      <c r="E138" s="221" t="s">
        <v>373</v>
      </c>
      <c r="F138" s="200" t="s">
        <v>331</v>
      </c>
      <c r="G138" s="197"/>
      <c r="H138" s="140">
        <f t="shared" si="27"/>
        <v>20</v>
      </c>
      <c r="I138" s="140">
        <f t="shared" si="27"/>
        <v>0</v>
      </c>
      <c r="J138" s="140">
        <f t="shared" si="27"/>
        <v>0</v>
      </c>
    </row>
    <row r="139" spans="2:10" ht="12.75" customHeight="1">
      <c r="B139" s="205" t="s">
        <v>332</v>
      </c>
      <c r="C139" s="200" t="s">
        <v>224</v>
      </c>
      <c r="D139" s="200" t="s">
        <v>238</v>
      </c>
      <c r="E139" s="221" t="s">
        <v>373</v>
      </c>
      <c r="F139" s="200" t="s">
        <v>333</v>
      </c>
      <c r="G139" s="197"/>
      <c r="H139" s="140">
        <f t="shared" si="27"/>
        <v>20</v>
      </c>
      <c r="I139" s="140">
        <f t="shared" si="27"/>
        <v>0</v>
      </c>
      <c r="J139" s="140">
        <f t="shared" si="27"/>
        <v>0</v>
      </c>
    </row>
    <row r="140" spans="2:10" ht="12.75" customHeight="1">
      <c r="B140" s="199" t="s">
        <v>314</v>
      </c>
      <c r="C140" s="200" t="s">
        <v>224</v>
      </c>
      <c r="D140" s="200" t="s">
        <v>238</v>
      </c>
      <c r="E140" s="221" t="s">
        <v>373</v>
      </c>
      <c r="F140" s="200" t="s">
        <v>333</v>
      </c>
      <c r="G140" s="197">
        <v>2</v>
      </c>
      <c r="H140" s="140">
        <f>'Прил. 7'!I180</f>
        <v>20</v>
      </c>
      <c r="I140" s="140">
        <f>'Прил. 7'!J180</f>
        <v>0</v>
      </c>
      <c r="J140" s="140">
        <f>'Прил. 7'!K180</f>
        <v>0</v>
      </c>
    </row>
    <row r="141" spans="2:10" ht="40.5" customHeight="1">
      <c r="B141" s="122" t="s">
        <v>374</v>
      </c>
      <c r="C141" s="139" t="s">
        <v>224</v>
      </c>
      <c r="D141" s="139" t="s">
        <v>238</v>
      </c>
      <c r="E141" s="181" t="s">
        <v>375</v>
      </c>
      <c r="F141" s="139"/>
      <c r="G141" s="139"/>
      <c r="H141" s="140">
        <f>H142+H145</f>
        <v>379.9</v>
      </c>
      <c r="I141" s="140">
        <f>I142+I145</f>
        <v>379.9</v>
      </c>
      <c r="J141" s="140">
        <f>J142+J145</f>
        <v>379.9</v>
      </c>
    </row>
    <row r="142" spans="2:10" ht="42.75" customHeight="1">
      <c r="B142" s="179" t="s">
        <v>322</v>
      </c>
      <c r="C142" s="139" t="s">
        <v>224</v>
      </c>
      <c r="D142" s="139" t="s">
        <v>238</v>
      </c>
      <c r="E142" s="181" t="s">
        <v>375</v>
      </c>
      <c r="F142" s="139" t="s">
        <v>323</v>
      </c>
      <c r="G142" s="139"/>
      <c r="H142" s="140">
        <f aca="true" t="shared" si="28" ref="H142:J143">H143</f>
        <v>379.9</v>
      </c>
      <c r="I142" s="140">
        <f t="shared" si="28"/>
        <v>379.9</v>
      </c>
      <c r="J142" s="140">
        <f t="shared" si="28"/>
        <v>379.9</v>
      </c>
    </row>
    <row r="143" spans="2:10" ht="12.75" customHeight="1">
      <c r="B143" s="185" t="s">
        <v>324</v>
      </c>
      <c r="C143" s="139" t="s">
        <v>224</v>
      </c>
      <c r="D143" s="139" t="s">
        <v>238</v>
      </c>
      <c r="E143" s="181" t="s">
        <v>375</v>
      </c>
      <c r="F143" s="139" t="s">
        <v>325</v>
      </c>
      <c r="G143" s="139"/>
      <c r="H143" s="140">
        <f t="shared" si="28"/>
        <v>379.9</v>
      </c>
      <c r="I143" s="140">
        <f t="shared" si="28"/>
        <v>379.9</v>
      </c>
      <c r="J143" s="140">
        <f t="shared" si="28"/>
        <v>379.9</v>
      </c>
    </row>
    <row r="144" spans="2:10" ht="14.25" customHeight="1">
      <c r="B144" s="185" t="s">
        <v>315</v>
      </c>
      <c r="C144" s="139" t="s">
        <v>224</v>
      </c>
      <c r="D144" s="139" t="s">
        <v>238</v>
      </c>
      <c r="E144" s="181" t="s">
        <v>375</v>
      </c>
      <c r="F144" s="139" t="s">
        <v>325</v>
      </c>
      <c r="G144" s="139">
        <v>3</v>
      </c>
      <c r="H144" s="140">
        <f>'Прил. 7'!I189</f>
        <v>379.9</v>
      </c>
      <c r="I144" s="140">
        <f>'Прил. 7'!J189</f>
        <v>379.9</v>
      </c>
      <c r="J144" s="140">
        <f>'Прил. 7'!K189</f>
        <v>379.9</v>
      </c>
    </row>
    <row r="145" spans="2:10" ht="14.25" customHeight="1" hidden="1">
      <c r="B145" s="188" t="s">
        <v>330</v>
      </c>
      <c r="C145" s="139" t="s">
        <v>224</v>
      </c>
      <c r="D145" s="139" t="s">
        <v>238</v>
      </c>
      <c r="E145" s="181" t="s">
        <v>375</v>
      </c>
      <c r="F145" s="133">
        <v>200</v>
      </c>
      <c r="G145" s="139"/>
      <c r="H145" s="140">
        <f aca="true" t="shared" si="29" ref="H145:J146">H146</f>
        <v>0</v>
      </c>
      <c r="I145" s="140">
        <f t="shared" si="29"/>
        <v>0</v>
      </c>
      <c r="J145" s="140">
        <f t="shared" si="29"/>
        <v>0</v>
      </c>
    </row>
    <row r="146" spans="2:10" ht="14.25" customHeight="1" hidden="1">
      <c r="B146" s="188" t="s">
        <v>332</v>
      </c>
      <c r="C146" s="139" t="s">
        <v>224</v>
      </c>
      <c r="D146" s="139" t="s">
        <v>238</v>
      </c>
      <c r="E146" s="181" t="s">
        <v>375</v>
      </c>
      <c r="F146" s="133">
        <v>240</v>
      </c>
      <c r="G146" s="139"/>
      <c r="H146" s="140">
        <f t="shared" si="29"/>
        <v>0</v>
      </c>
      <c r="I146" s="140">
        <f t="shared" si="29"/>
        <v>0</v>
      </c>
      <c r="J146" s="140">
        <f t="shared" si="29"/>
        <v>0</v>
      </c>
    </row>
    <row r="147" spans="2:10" ht="14.25" customHeight="1" hidden="1">
      <c r="B147" s="185" t="s">
        <v>315</v>
      </c>
      <c r="C147" s="139" t="s">
        <v>224</v>
      </c>
      <c r="D147" s="139" t="s">
        <v>238</v>
      </c>
      <c r="E147" s="181" t="s">
        <v>375</v>
      </c>
      <c r="F147" s="133">
        <v>240</v>
      </c>
      <c r="G147" s="139" t="s">
        <v>376</v>
      </c>
      <c r="H147" s="140">
        <f>'Прил. 7'!I192</f>
        <v>0</v>
      </c>
      <c r="I147" s="140">
        <f>'Прил. 7'!J192</f>
        <v>0</v>
      </c>
      <c r="J147" s="140">
        <f>'Прил. 7'!K192</f>
        <v>0</v>
      </c>
    </row>
    <row r="148" spans="2:10" ht="43.5" customHeight="1">
      <c r="B148" s="190" t="s">
        <v>377</v>
      </c>
      <c r="C148" s="139" t="s">
        <v>224</v>
      </c>
      <c r="D148" s="139" t="s">
        <v>238</v>
      </c>
      <c r="E148" s="181" t="s">
        <v>378</v>
      </c>
      <c r="F148" s="139"/>
      <c r="G148" s="139"/>
      <c r="H148" s="140">
        <f>H149+H152</f>
        <v>433.7</v>
      </c>
      <c r="I148" s="140">
        <f>I149+I152</f>
        <v>433.7</v>
      </c>
      <c r="J148" s="140">
        <f>J149+J152</f>
        <v>433.7</v>
      </c>
    </row>
    <row r="149" spans="2:10" ht="39" customHeight="1">
      <c r="B149" s="179" t="s">
        <v>322</v>
      </c>
      <c r="C149" s="139" t="s">
        <v>224</v>
      </c>
      <c r="D149" s="139" t="s">
        <v>238</v>
      </c>
      <c r="E149" s="181" t="s">
        <v>378</v>
      </c>
      <c r="F149" s="139" t="s">
        <v>323</v>
      </c>
      <c r="G149" s="139"/>
      <c r="H149" s="140">
        <f aca="true" t="shared" si="30" ref="H149:J150">H150</f>
        <v>380.7</v>
      </c>
      <c r="I149" s="140">
        <f t="shared" si="30"/>
        <v>380.7</v>
      </c>
      <c r="J149" s="140">
        <f t="shared" si="30"/>
        <v>380.7</v>
      </c>
    </row>
    <row r="150" spans="2:10" ht="12.75" customHeight="1">
      <c r="B150" s="185" t="s">
        <v>324</v>
      </c>
      <c r="C150" s="139" t="s">
        <v>224</v>
      </c>
      <c r="D150" s="139" t="s">
        <v>238</v>
      </c>
      <c r="E150" s="181" t="s">
        <v>378</v>
      </c>
      <c r="F150" s="139" t="s">
        <v>325</v>
      </c>
      <c r="G150" s="139"/>
      <c r="H150" s="140">
        <f t="shared" si="30"/>
        <v>380.7</v>
      </c>
      <c r="I150" s="140">
        <f t="shared" si="30"/>
        <v>380.7</v>
      </c>
      <c r="J150" s="140">
        <f t="shared" si="30"/>
        <v>380.7</v>
      </c>
    </row>
    <row r="151" spans="2:10" ht="14.25" customHeight="1">
      <c r="B151" s="185" t="s">
        <v>315</v>
      </c>
      <c r="C151" s="139" t="s">
        <v>224</v>
      </c>
      <c r="D151" s="139" t="s">
        <v>238</v>
      </c>
      <c r="E151" s="181" t="s">
        <v>378</v>
      </c>
      <c r="F151" s="139" t="s">
        <v>325</v>
      </c>
      <c r="G151" s="139">
        <v>3</v>
      </c>
      <c r="H151" s="140">
        <f>'Прил. 7'!I820</f>
        <v>380.7</v>
      </c>
      <c r="I151" s="140">
        <f>'Прил. 7'!J820</f>
        <v>380.7</v>
      </c>
      <c r="J151" s="140">
        <f>'Прил. 7'!K820</f>
        <v>380.7</v>
      </c>
    </row>
    <row r="152" spans="2:10" ht="14.25" customHeight="1">
      <c r="B152" s="188" t="s">
        <v>330</v>
      </c>
      <c r="C152" s="139" t="s">
        <v>224</v>
      </c>
      <c r="D152" s="139" t="s">
        <v>238</v>
      </c>
      <c r="E152" s="181" t="s">
        <v>378</v>
      </c>
      <c r="F152" s="133">
        <v>200</v>
      </c>
      <c r="G152" s="139"/>
      <c r="H152" s="140">
        <f aca="true" t="shared" si="31" ref="H152:J153">H153</f>
        <v>53</v>
      </c>
      <c r="I152" s="140">
        <f t="shared" si="31"/>
        <v>53</v>
      </c>
      <c r="J152" s="140">
        <f t="shared" si="31"/>
        <v>53</v>
      </c>
    </row>
    <row r="153" spans="2:10" ht="14.25" customHeight="1">
      <c r="B153" s="188" t="s">
        <v>332</v>
      </c>
      <c r="C153" s="139" t="s">
        <v>224</v>
      </c>
      <c r="D153" s="139" t="s">
        <v>238</v>
      </c>
      <c r="E153" s="181" t="s">
        <v>378</v>
      </c>
      <c r="F153" s="133">
        <v>240</v>
      </c>
      <c r="G153" s="139"/>
      <c r="H153" s="140">
        <f t="shared" si="31"/>
        <v>53</v>
      </c>
      <c r="I153" s="140">
        <f t="shared" si="31"/>
        <v>53</v>
      </c>
      <c r="J153" s="140">
        <f t="shared" si="31"/>
        <v>53</v>
      </c>
    </row>
    <row r="154" spans="2:10" ht="14.25" customHeight="1">
      <c r="B154" s="185" t="s">
        <v>315</v>
      </c>
      <c r="C154" s="139" t="s">
        <v>224</v>
      </c>
      <c r="D154" s="139" t="s">
        <v>238</v>
      </c>
      <c r="E154" s="181" t="s">
        <v>378</v>
      </c>
      <c r="F154" s="133">
        <v>240</v>
      </c>
      <c r="G154" s="139" t="s">
        <v>376</v>
      </c>
      <c r="H154" s="140">
        <f>'Прил. 7'!I823</f>
        <v>53</v>
      </c>
      <c r="I154" s="140">
        <f>'Прил. 7'!J823</f>
        <v>53</v>
      </c>
      <c r="J154" s="140">
        <f>'Прил. 7'!K823</f>
        <v>53</v>
      </c>
    </row>
    <row r="155" spans="2:10" ht="27.75" customHeight="1">
      <c r="B155" s="190" t="s">
        <v>379</v>
      </c>
      <c r="C155" s="139" t="s">
        <v>224</v>
      </c>
      <c r="D155" s="139" t="s">
        <v>238</v>
      </c>
      <c r="E155" s="181" t="s">
        <v>380</v>
      </c>
      <c r="F155" s="139"/>
      <c r="G155" s="139"/>
      <c r="H155" s="140">
        <f>H156+H159</f>
        <v>373.3</v>
      </c>
      <c r="I155" s="140">
        <f>I156+I159</f>
        <v>373.3</v>
      </c>
      <c r="J155" s="140">
        <f>J156+J159</f>
        <v>373.3</v>
      </c>
    </row>
    <row r="156" spans="2:10" ht="42.75" customHeight="1">
      <c r="B156" s="185" t="s">
        <v>322</v>
      </c>
      <c r="C156" s="139" t="s">
        <v>224</v>
      </c>
      <c r="D156" s="139" t="s">
        <v>238</v>
      </c>
      <c r="E156" s="181" t="s">
        <v>380</v>
      </c>
      <c r="F156" s="139" t="s">
        <v>323</v>
      </c>
      <c r="G156" s="139"/>
      <c r="H156" s="140">
        <f aca="true" t="shared" si="32" ref="H156:J157">H157</f>
        <v>373.3</v>
      </c>
      <c r="I156" s="140">
        <f t="shared" si="32"/>
        <v>373.3</v>
      </c>
      <c r="J156" s="140">
        <f t="shared" si="32"/>
        <v>373.3</v>
      </c>
    </row>
    <row r="157" spans="2:10" ht="15.75" customHeight="1">
      <c r="B157" s="185" t="s">
        <v>324</v>
      </c>
      <c r="C157" s="139" t="s">
        <v>224</v>
      </c>
      <c r="D157" s="139" t="s">
        <v>238</v>
      </c>
      <c r="E157" s="181" t="s">
        <v>380</v>
      </c>
      <c r="F157" s="139" t="s">
        <v>325</v>
      </c>
      <c r="G157" s="139"/>
      <c r="H157" s="140">
        <f t="shared" si="32"/>
        <v>373.3</v>
      </c>
      <c r="I157" s="140">
        <f t="shared" si="32"/>
        <v>373.3</v>
      </c>
      <c r="J157" s="140">
        <f t="shared" si="32"/>
        <v>373.3</v>
      </c>
    </row>
    <row r="158" spans="2:10" ht="14.25" customHeight="1">
      <c r="B158" s="185" t="s">
        <v>315</v>
      </c>
      <c r="C158" s="139" t="s">
        <v>224</v>
      </c>
      <c r="D158" s="139" t="s">
        <v>238</v>
      </c>
      <c r="E158" s="181" t="s">
        <v>380</v>
      </c>
      <c r="F158" s="139" t="s">
        <v>325</v>
      </c>
      <c r="G158" s="139">
        <v>3</v>
      </c>
      <c r="H158" s="140">
        <f>'Прил. 7'!I196</f>
        <v>373.3</v>
      </c>
      <c r="I158" s="140">
        <f>'Прил. 7'!J196</f>
        <v>373.3</v>
      </c>
      <c r="J158" s="140">
        <f>'Прил. 7'!K196</f>
        <v>373.3</v>
      </c>
    </row>
    <row r="159" spans="2:10" ht="12.75" customHeight="1" hidden="1">
      <c r="B159" s="188" t="s">
        <v>330</v>
      </c>
      <c r="C159" s="139" t="s">
        <v>224</v>
      </c>
      <c r="D159" s="139" t="s">
        <v>238</v>
      </c>
      <c r="E159" s="181" t="s">
        <v>380</v>
      </c>
      <c r="F159" s="139" t="s">
        <v>331</v>
      </c>
      <c r="G159" s="139"/>
      <c r="H159" s="140">
        <f aca="true" t="shared" si="33" ref="H159:J160">H160</f>
        <v>0</v>
      </c>
      <c r="I159" s="140">
        <f t="shared" si="33"/>
        <v>0</v>
      </c>
      <c r="J159" s="140">
        <f t="shared" si="33"/>
        <v>0</v>
      </c>
    </row>
    <row r="160" spans="2:10" ht="12.75" customHeight="1" hidden="1">
      <c r="B160" s="188" t="s">
        <v>332</v>
      </c>
      <c r="C160" s="139" t="s">
        <v>224</v>
      </c>
      <c r="D160" s="139" t="s">
        <v>238</v>
      </c>
      <c r="E160" s="181" t="s">
        <v>380</v>
      </c>
      <c r="F160" s="139" t="s">
        <v>333</v>
      </c>
      <c r="G160" s="139"/>
      <c r="H160" s="140">
        <f t="shared" si="33"/>
        <v>0</v>
      </c>
      <c r="I160" s="140">
        <f t="shared" si="33"/>
        <v>0</v>
      </c>
      <c r="J160" s="140">
        <f t="shared" si="33"/>
        <v>0</v>
      </c>
    </row>
    <row r="161" spans="2:10" ht="12.75" customHeight="1" hidden="1">
      <c r="B161" s="185" t="s">
        <v>315</v>
      </c>
      <c r="C161" s="139" t="s">
        <v>224</v>
      </c>
      <c r="D161" s="139" t="s">
        <v>238</v>
      </c>
      <c r="E161" s="181" t="s">
        <v>380</v>
      </c>
      <c r="F161" s="139" t="s">
        <v>333</v>
      </c>
      <c r="G161" s="139">
        <v>3</v>
      </c>
      <c r="H161" s="140">
        <f>'Прил. 7'!I199</f>
        <v>0</v>
      </c>
      <c r="I161" s="140">
        <f>'Прил. 7'!J199</f>
        <v>0</v>
      </c>
      <c r="J161" s="140">
        <f>'Прил. 7'!K199</f>
        <v>0</v>
      </c>
    </row>
    <row r="162" spans="2:10" ht="40.5" customHeight="1" hidden="1">
      <c r="B162" s="222" t="s">
        <v>381</v>
      </c>
      <c r="C162" s="139" t="s">
        <v>224</v>
      </c>
      <c r="D162" s="139" t="s">
        <v>238</v>
      </c>
      <c r="E162" s="183" t="s">
        <v>382</v>
      </c>
      <c r="F162" s="139"/>
      <c r="G162" s="139"/>
      <c r="H162" s="140">
        <f aca="true" t="shared" si="34" ref="H162:J164">H163</f>
        <v>0</v>
      </c>
      <c r="I162" s="140">
        <f t="shared" si="34"/>
        <v>0</v>
      </c>
      <c r="J162" s="140">
        <f t="shared" si="34"/>
        <v>0</v>
      </c>
    </row>
    <row r="163" spans="2:10" ht="40.5" customHeight="1" hidden="1">
      <c r="B163" s="179" t="s">
        <v>322</v>
      </c>
      <c r="C163" s="139" t="s">
        <v>224</v>
      </c>
      <c r="D163" s="139" t="s">
        <v>238</v>
      </c>
      <c r="E163" s="183" t="s">
        <v>382</v>
      </c>
      <c r="F163" s="139" t="s">
        <v>323</v>
      </c>
      <c r="G163" s="139"/>
      <c r="H163" s="140">
        <f t="shared" si="34"/>
        <v>0</v>
      </c>
      <c r="I163" s="140">
        <f t="shared" si="34"/>
        <v>0</v>
      </c>
      <c r="J163" s="140">
        <f t="shared" si="34"/>
        <v>0</v>
      </c>
    </row>
    <row r="164" spans="2:10" ht="12.75" customHeight="1" hidden="1">
      <c r="B164" s="185" t="s">
        <v>324</v>
      </c>
      <c r="C164" s="139" t="s">
        <v>224</v>
      </c>
      <c r="D164" s="139" t="s">
        <v>238</v>
      </c>
      <c r="E164" s="183" t="s">
        <v>382</v>
      </c>
      <c r="F164" s="139" t="s">
        <v>325</v>
      </c>
      <c r="G164" s="139"/>
      <c r="H164" s="140">
        <f t="shared" si="34"/>
        <v>0</v>
      </c>
      <c r="I164" s="140">
        <f t="shared" si="34"/>
        <v>0</v>
      </c>
      <c r="J164" s="140">
        <f t="shared" si="34"/>
        <v>0</v>
      </c>
    </row>
    <row r="165" spans="2:10" ht="12.75" customHeight="1" hidden="1">
      <c r="B165" s="185" t="s">
        <v>314</v>
      </c>
      <c r="C165" s="139" t="s">
        <v>224</v>
      </c>
      <c r="D165" s="139" t="s">
        <v>238</v>
      </c>
      <c r="E165" s="183" t="s">
        <v>382</v>
      </c>
      <c r="F165" s="139" t="s">
        <v>325</v>
      </c>
      <c r="G165" s="139" t="s">
        <v>338</v>
      </c>
      <c r="H165" s="140">
        <f>'Прил. 7'!I816</f>
        <v>0</v>
      </c>
      <c r="I165" s="140">
        <f>'Прил. 7'!J816</f>
        <v>0</v>
      </c>
      <c r="J165" s="140">
        <f>'Прил. 7'!K816</f>
        <v>0</v>
      </c>
    </row>
    <row r="166" spans="2:10" ht="32.25" customHeight="1">
      <c r="B166" s="122" t="s">
        <v>383</v>
      </c>
      <c r="C166" s="139" t="s">
        <v>224</v>
      </c>
      <c r="D166" s="139" t="s">
        <v>238</v>
      </c>
      <c r="E166" s="181" t="s">
        <v>384</v>
      </c>
      <c r="F166" s="133"/>
      <c r="G166" s="133"/>
      <c r="H166" s="140">
        <f aca="true" t="shared" si="35" ref="H166:J168">H167</f>
        <v>102</v>
      </c>
      <c r="I166" s="140">
        <f t="shared" si="35"/>
        <v>105</v>
      </c>
      <c r="J166" s="140">
        <f t="shared" si="35"/>
        <v>108</v>
      </c>
    </row>
    <row r="167" spans="2:10" ht="15.75" customHeight="1">
      <c r="B167" s="188" t="s">
        <v>330</v>
      </c>
      <c r="C167" s="139" t="s">
        <v>224</v>
      </c>
      <c r="D167" s="139" t="s">
        <v>238</v>
      </c>
      <c r="E167" s="181" t="s">
        <v>384</v>
      </c>
      <c r="F167" s="133">
        <v>200</v>
      </c>
      <c r="G167" s="133"/>
      <c r="H167" s="140">
        <f t="shared" si="35"/>
        <v>102</v>
      </c>
      <c r="I167" s="140">
        <f t="shared" si="35"/>
        <v>105</v>
      </c>
      <c r="J167" s="140">
        <f t="shared" si="35"/>
        <v>108</v>
      </c>
    </row>
    <row r="168" spans="2:10" ht="12.75" customHeight="1">
      <c r="B168" s="188" t="s">
        <v>332</v>
      </c>
      <c r="C168" s="139" t="s">
        <v>224</v>
      </c>
      <c r="D168" s="139" t="s">
        <v>238</v>
      </c>
      <c r="E168" s="181" t="s">
        <v>384</v>
      </c>
      <c r="F168" s="133">
        <v>240</v>
      </c>
      <c r="G168" s="133"/>
      <c r="H168" s="140">
        <f t="shared" si="35"/>
        <v>102</v>
      </c>
      <c r="I168" s="140">
        <f t="shared" si="35"/>
        <v>105</v>
      </c>
      <c r="J168" s="140">
        <f t="shared" si="35"/>
        <v>108</v>
      </c>
    </row>
    <row r="169" spans="2:10" ht="14.25" customHeight="1">
      <c r="B169" s="185" t="s">
        <v>314</v>
      </c>
      <c r="C169" s="139" t="s">
        <v>224</v>
      </c>
      <c r="D169" s="139" t="s">
        <v>238</v>
      </c>
      <c r="E169" s="181" t="s">
        <v>384</v>
      </c>
      <c r="F169" s="133">
        <v>240</v>
      </c>
      <c r="G169" s="133">
        <v>2</v>
      </c>
      <c r="H169" s="140">
        <f>'Прил. 7'!I51</f>
        <v>102</v>
      </c>
      <c r="I169" s="140">
        <f>'Прил. 7'!J51</f>
        <v>105</v>
      </c>
      <c r="J169" s="140">
        <f>'Прил. 7'!K51</f>
        <v>108</v>
      </c>
    </row>
    <row r="170" spans="2:10" ht="27.75" customHeight="1">
      <c r="B170" s="179" t="s">
        <v>385</v>
      </c>
      <c r="C170" s="139" t="s">
        <v>224</v>
      </c>
      <c r="D170" s="139" t="s">
        <v>238</v>
      </c>
      <c r="E170" s="181" t="s">
        <v>386</v>
      </c>
      <c r="F170" s="139"/>
      <c r="G170" s="139"/>
      <c r="H170" s="140">
        <f>H182+H174+H171+H177</f>
        <v>2635.2999999999997</v>
      </c>
      <c r="I170" s="140">
        <f>I182+I174+I171+I177</f>
        <v>266</v>
      </c>
      <c r="J170" s="140">
        <f>J182+J174+J171+J177</f>
        <v>1544</v>
      </c>
    </row>
    <row r="171" spans="2:10" ht="41.25" customHeight="1">
      <c r="B171" s="179" t="s">
        <v>322</v>
      </c>
      <c r="C171" s="139" t="s">
        <v>224</v>
      </c>
      <c r="D171" s="139" t="s">
        <v>238</v>
      </c>
      <c r="E171" s="181" t="s">
        <v>386</v>
      </c>
      <c r="F171" s="139" t="s">
        <v>323</v>
      </c>
      <c r="G171" s="139"/>
      <c r="H171" s="140">
        <f aca="true" t="shared" si="36" ref="H171:J172">H172</f>
        <v>220.10000000000002</v>
      </c>
      <c r="I171" s="140">
        <f t="shared" si="36"/>
        <v>191</v>
      </c>
      <c r="J171" s="140">
        <f t="shared" si="36"/>
        <v>168</v>
      </c>
    </row>
    <row r="172" spans="2:10" ht="15" customHeight="1">
      <c r="B172" s="185" t="s">
        <v>324</v>
      </c>
      <c r="C172" s="139" t="s">
        <v>224</v>
      </c>
      <c r="D172" s="139" t="s">
        <v>238</v>
      </c>
      <c r="E172" s="181" t="s">
        <v>386</v>
      </c>
      <c r="F172" s="139" t="s">
        <v>325</v>
      </c>
      <c r="G172" s="139"/>
      <c r="H172" s="140">
        <f t="shared" si="36"/>
        <v>220.10000000000002</v>
      </c>
      <c r="I172" s="140">
        <f t="shared" si="36"/>
        <v>191</v>
      </c>
      <c r="J172" s="140">
        <f t="shared" si="36"/>
        <v>168</v>
      </c>
    </row>
    <row r="173" spans="2:10" ht="12.75" customHeight="1">
      <c r="B173" s="185" t="s">
        <v>314</v>
      </c>
      <c r="C173" s="139" t="s">
        <v>224</v>
      </c>
      <c r="D173" s="139" t="s">
        <v>238</v>
      </c>
      <c r="E173" s="181" t="s">
        <v>386</v>
      </c>
      <c r="F173" s="139" t="s">
        <v>325</v>
      </c>
      <c r="G173" s="139" t="s">
        <v>338</v>
      </c>
      <c r="H173" s="140">
        <f>'Прил. 7'!I207+'Прил. 7'!I827</f>
        <v>220.10000000000002</v>
      </c>
      <c r="I173" s="140">
        <f>'Прил. 7'!J207+'Прил. 7'!J827</f>
        <v>191</v>
      </c>
      <c r="J173" s="140">
        <f>'Прил. 7'!K207+'Прил. 7'!K827</f>
        <v>168</v>
      </c>
    </row>
    <row r="174" spans="2:10" ht="12.75" customHeight="1">
      <c r="B174" s="188" t="s">
        <v>330</v>
      </c>
      <c r="C174" s="139" t="s">
        <v>224</v>
      </c>
      <c r="D174" s="139" t="s">
        <v>238</v>
      </c>
      <c r="E174" s="181" t="s">
        <v>386</v>
      </c>
      <c r="F174" s="133">
        <v>200</v>
      </c>
      <c r="G174" s="133"/>
      <c r="H174" s="140">
        <f aca="true" t="shared" si="37" ref="H174:J175">H175</f>
        <v>2167.5</v>
      </c>
      <c r="I174" s="140">
        <f t="shared" si="37"/>
        <v>45</v>
      </c>
      <c r="J174" s="140">
        <f t="shared" si="37"/>
        <v>1156</v>
      </c>
    </row>
    <row r="175" spans="2:10" ht="12.75" customHeight="1">
      <c r="B175" s="188" t="s">
        <v>332</v>
      </c>
      <c r="C175" s="139" t="s">
        <v>224</v>
      </c>
      <c r="D175" s="139" t="s">
        <v>238</v>
      </c>
      <c r="E175" s="181" t="s">
        <v>386</v>
      </c>
      <c r="F175" s="133">
        <v>240</v>
      </c>
      <c r="G175" s="133"/>
      <c r="H175" s="140">
        <f t="shared" si="37"/>
        <v>2167.5</v>
      </c>
      <c r="I175" s="140">
        <f t="shared" si="37"/>
        <v>45</v>
      </c>
      <c r="J175" s="140">
        <f t="shared" si="37"/>
        <v>1156</v>
      </c>
    </row>
    <row r="176" spans="2:10" ht="14.25" customHeight="1">
      <c r="B176" s="185" t="s">
        <v>314</v>
      </c>
      <c r="C176" s="139" t="s">
        <v>224</v>
      </c>
      <c r="D176" s="139" t="s">
        <v>238</v>
      </c>
      <c r="E176" s="181" t="s">
        <v>386</v>
      </c>
      <c r="F176" s="133">
        <v>240</v>
      </c>
      <c r="G176" s="133">
        <v>2</v>
      </c>
      <c r="H176" s="140">
        <f>'Прил. 7'!I44++'Прил. 7'!I210+'Прил. 7'!I689+'Прил. 7'!I1092+'Прил. 7'!I830</f>
        <v>2167.5</v>
      </c>
      <c r="I176" s="140">
        <f>'Прил. 7'!J44++'Прил. 7'!J210+'Прил. 7'!J689+'Прил. 7'!J1092</f>
        <v>45</v>
      </c>
      <c r="J176" s="140">
        <f>'Прил. 7'!K44++'Прил. 7'!K210+'Прил. 7'!K689+'Прил. 7'!K1092</f>
        <v>1156</v>
      </c>
    </row>
    <row r="177" spans="2:10" ht="14.25" customHeight="1">
      <c r="B177" s="185" t="s">
        <v>361</v>
      </c>
      <c r="C177" s="139" t="s">
        <v>224</v>
      </c>
      <c r="D177" s="139" t="s">
        <v>238</v>
      </c>
      <c r="E177" s="183" t="s">
        <v>386</v>
      </c>
      <c r="F177" s="133">
        <v>300</v>
      </c>
      <c r="G177" s="133"/>
      <c r="H177" s="140">
        <f>H180+H179</f>
        <v>200</v>
      </c>
      <c r="I177" s="140">
        <f>I180+I179</f>
        <v>0</v>
      </c>
      <c r="J177" s="140">
        <f>J180+J179</f>
        <v>200</v>
      </c>
    </row>
    <row r="178" spans="2:10" ht="14.25" customHeight="1" hidden="1">
      <c r="B178" s="223" t="s">
        <v>363</v>
      </c>
      <c r="C178" s="139" t="s">
        <v>224</v>
      </c>
      <c r="D178" s="139" t="s">
        <v>238</v>
      </c>
      <c r="E178" s="183" t="s">
        <v>386</v>
      </c>
      <c r="F178" s="133">
        <v>320</v>
      </c>
      <c r="G178" s="133"/>
      <c r="H178" s="140">
        <f>H179</f>
        <v>0</v>
      </c>
      <c r="I178" s="140">
        <f>I179</f>
        <v>0</v>
      </c>
      <c r="J178" s="140">
        <f>J179</f>
        <v>0</v>
      </c>
    </row>
    <row r="179" spans="2:10" ht="14.25" customHeight="1" hidden="1">
      <c r="B179" s="185" t="s">
        <v>314</v>
      </c>
      <c r="C179" s="139" t="s">
        <v>224</v>
      </c>
      <c r="D179" s="139" t="s">
        <v>238</v>
      </c>
      <c r="E179" s="183" t="s">
        <v>386</v>
      </c>
      <c r="F179" s="133">
        <v>320</v>
      </c>
      <c r="G179" s="133">
        <v>2</v>
      </c>
      <c r="H179" s="140">
        <f>'Прил. 7'!I213</f>
        <v>0</v>
      </c>
      <c r="I179" s="140"/>
      <c r="J179" s="140"/>
    </row>
    <row r="180" spans="2:10" ht="14.25" customHeight="1">
      <c r="B180" s="185" t="s">
        <v>387</v>
      </c>
      <c r="C180" s="139" t="s">
        <v>224</v>
      </c>
      <c r="D180" s="139" t="s">
        <v>238</v>
      </c>
      <c r="E180" s="183" t="s">
        <v>386</v>
      </c>
      <c r="F180" s="133">
        <v>360</v>
      </c>
      <c r="G180" s="133"/>
      <c r="H180" s="140">
        <f>H181</f>
        <v>200</v>
      </c>
      <c r="I180" s="140">
        <f>I181</f>
        <v>0</v>
      </c>
      <c r="J180" s="140">
        <f>J181</f>
        <v>200</v>
      </c>
    </row>
    <row r="181" spans="2:10" ht="14.25" customHeight="1">
      <c r="B181" s="185" t="s">
        <v>314</v>
      </c>
      <c r="C181" s="139" t="s">
        <v>224</v>
      </c>
      <c r="D181" s="139" t="s">
        <v>238</v>
      </c>
      <c r="E181" s="183" t="s">
        <v>386</v>
      </c>
      <c r="F181" s="133">
        <v>360</v>
      </c>
      <c r="G181" s="133">
        <v>2</v>
      </c>
      <c r="H181" s="140">
        <f>'Прил. 7'!I215</f>
        <v>200</v>
      </c>
      <c r="I181" s="140">
        <f>'Прил. 7'!J215</f>
        <v>0</v>
      </c>
      <c r="J181" s="140">
        <f>'Прил. 7'!K215</f>
        <v>200</v>
      </c>
    </row>
    <row r="182" spans="2:10" ht="12.75" customHeight="1">
      <c r="B182" s="188" t="s">
        <v>334</v>
      </c>
      <c r="C182" s="139" t="s">
        <v>224</v>
      </c>
      <c r="D182" s="139" t="s">
        <v>238</v>
      </c>
      <c r="E182" s="181" t="s">
        <v>386</v>
      </c>
      <c r="F182" s="139" t="s">
        <v>335</v>
      </c>
      <c r="G182" s="139"/>
      <c r="H182" s="140">
        <f>H184+H183</f>
        <v>47.7</v>
      </c>
      <c r="I182" s="140">
        <f>I184</f>
        <v>30</v>
      </c>
      <c r="J182" s="140">
        <f>J184</f>
        <v>20</v>
      </c>
    </row>
    <row r="183" spans="2:10" ht="12.75" customHeight="1">
      <c r="B183" s="224" t="s">
        <v>388</v>
      </c>
      <c r="C183" s="139" t="s">
        <v>224</v>
      </c>
      <c r="D183" s="139" t="s">
        <v>238</v>
      </c>
      <c r="E183" s="139" t="s">
        <v>386</v>
      </c>
      <c r="F183" s="139" t="s">
        <v>389</v>
      </c>
      <c r="G183" s="139" t="s">
        <v>338</v>
      </c>
      <c r="H183" s="140">
        <f>'Прил. 7'!I217</f>
        <v>0</v>
      </c>
      <c r="I183" s="140">
        <f>'Прил. 7'!J217</f>
        <v>0</v>
      </c>
      <c r="J183" s="140">
        <f>'Прил. 7'!K217</f>
        <v>0</v>
      </c>
    </row>
    <row r="184" spans="2:10" ht="12.75" customHeight="1">
      <c r="B184" s="188" t="s">
        <v>336</v>
      </c>
      <c r="C184" s="139" t="s">
        <v>224</v>
      </c>
      <c r="D184" s="139" t="s">
        <v>238</v>
      </c>
      <c r="E184" s="181" t="s">
        <v>386</v>
      </c>
      <c r="F184" s="139" t="s">
        <v>337</v>
      </c>
      <c r="G184" s="139"/>
      <c r="H184" s="140">
        <f>H185</f>
        <v>47.7</v>
      </c>
      <c r="I184" s="140">
        <f>I185</f>
        <v>30</v>
      </c>
      <c r="J184" s="140">
        <f>J185</f>
        <v>20</v>
      </c>
    </row>
    <row r="185" spans="2:10" ht="14.25" customHeight="1">
      <c r="B185" s="185" t="s">
        <v>314</v>
      </c>
      <c r="C185" s="139" t="s">
        <v>224</v>
      </c>
      <c r="D185" s="139" t="s">
        <v>238</v>
      </c>
      <c r="E185" s="181" t="s">
        <v>386</v>
      </c>
      <c r="F185" s="139" t="s">
        <v>337</v>
      </c>
      <c r="G185" s="139" t="s">
        <v>338</v>
      </c>
      <c r="H185" s="140">
        <f>'Прил. 7'!I219+'Прил. 7'!I54+'Прил. 7'!I47+'Прил. 7'!I692</f>
        <v>47.7</v>
      </c>
      <c r="I185" s="140">
        <f>'Прил. 7'!J219</f>
        <v>30</v>
      </c>
      <c r="J185" s="140">
        <f>'Прил. 7'!K219</f>
        <v>20</v>
      </c>
    </row>
    <row r="186" spans="2:10" ht="28.5" customHeight="1" hidden="1">
      <c r="B186" s="188" t="s">
        <v>390</v>
      </c>
      <c r="C186" s="139" t="s">
        <v>224</v>
      </c>
      <c r="D186" s="139" t="s">
        <v>238</v>
      </c>
      <c r="E186" s="183" t="s">
        <v>391</v>
      </c>
      <c r="F186" s="139"/>
      <c r="G186" s="139"/>
      <c r="H186" s="140">
        <f>H187+H193+H192</f>
        <v>0</v>
      </c>
      <c r="I186" s="140">
        <f aca="true" t="shared" si="38" ref="I186:J188">I187</f>
        <v>0</v>
      </c>
      <c r="J186" s="140">
        <f t="shared" si="38"/>
        <v>0</v>
      </c>
    </row>
    <row r="187" spans="2:10" ht="14.25" customHeight="1" hidden="1">
      <c r="B187" s="188" t="s">
        <v>330</v>
      </c>
      <c r="C187" s="139" t="s">
        <v>224</v>
      </c>
      <c r="D187" s="139" t="s">
        <v>238</v>
      </c>
      <c r="E187" s="183" t="s">
        <v>391</v>
      </c>
      <c r="F187" s="139" t="s">
        <v>331</v>
      </c>
      <c r="G187" s="139"/>
      <c r="H187" s="140">
        <f>H188</f>
        <v>0</v>
      </c>
      <c r="I187" s="140">
        <f t="shared" si="38"/>
        <v>0</v>
      </c>
      <c r="J187" s="140">
        <f t="shared" si="38"/>
        <v>0</v>
      </c>
    </row>
    <row r="188" spans="2:10" ht="14.25" customHeight="1" hidden="1">
      <c r="B188" s="188" t="s">
        <v>332</v>
      </c>
      <c r="C188" s="139" t="s">
        <v>224</v>
      </c>
      <c r="D188" s="139" t="s">
        <v>238</v>
      </c>
      <c r="E188" s="183" t="s">
        <v>391</v>
      </c>
      <c r="F188" s="139" t="s">
        <v>333</v>
      </c>
      <c r="G188" s="139"/>
      <c r="H188" s="140">
        <f>H189</f>
        <v>0</v>
      </c>
      <c r="I188" s="140">
        <f t="shared" si="38"/>
        <v>0</v>
      </c>
      <c r="J188" s="140">
        <f t="shared" si="38"/>
        <v>0</v>
      </c>
    </row>
    <row r="189" spans="2:10" ht="14.25" customHeight="1" hidden="1">
      <c r="B189" s="185" t="s">
        <v>314</v>
      </c>
      <c r="C189" s="139" t="s">
        <v>224</v>
      </c>
      <c r="D189" s="139" t="s">
        <v>238</v>
      </c>
      <c r="E189" s="183" t="s">
        <v>391</v>
      </c>
      <c r="F189" s="139" t="s">
        <v>333</v>
      </c>
      <c r="G189" s="139" t="s">
        <v>338</v>
      </c>
      <c r="H189" s="140">
        <f>'Прил. 7'!I150</f>
        <v>0</v>
      </c>
      <c r="I189" s="140">
        <f>'Прил. 7'!J150</f>
        <v>0</v>
      </c>
      <c r="J189" s="140">
        <f>'Прил. 7'!K150</f>
        <v>0</v>
      </c>
    </row>
    <row r="190" spans="2:10" ht="14.25" customHeight="1" hidden="1">
      <c r="B190" s="199" t="s">
        <v>361</v>
      </c>
      <c r="C190" s="200" t="s">
        <v>224</v>
      </c>
      <c r="D190" s="200" t="s">
        <v>238</v>
      </c>
      <c r="E190" s="203" t="s">
        <v>391</v>
      </c>
      <c r="F190" s="200" t="s">
        <v>360</v>
      </c>
      <c r="G190" s="197"/>
      <c r="H190" s="140">
        <f aca="true" t="shared" si="39" ref="H190:J191">H191</f>
        <v>0</v>
      </c>
      <c r="I190" s="140">
        <f t="shared" si="39"/>
        <v>0</v>
      </c>
      <c r="J190" s="140">
        <f t="shared" si="39"/>
        <v>0</v>
      </c>
    </row>
    <row r="191" spans="2:10" ht="14.25" customHeight="1" hidden="1">
      <c r="B191" s="199" t="s">
        <v>363</v>
      </c>
      <c r="C191" s="200" t="s">
        <v>224</v>
      </c>
      <c r="D191" s="200" t="s">
        <v>238</v>
      </c>
      <c r="E191" s="203" t="s">
        <v>391</v>
      </c>
      <c r="F191" s="200" t="s">
        <v>362</v>
      </c>
      <c r="G191" s="197"/>
      <c r="H191" s="140">
        <f t="shared" si="39"/>
        <v>0</v>
      </c>
      <c r="I191" s="140">
        <f t="shared" si="39"/>
        <v>0</v>
      </c>
      <c r="J191" s="140">
        <f t="shared" si="39"/>
        <v>0</v>
      </c>
    </row>
    <row r="192" spans="2:10" ht="14.25" customHeight="1" hidden="1">
      <c r="B192" s="199" t="s">
        <v>314</v>
      </c>
      <c r="C192" s="200" t="s">
        <v>224</v>
      </c>
      <c r="D192" s="200" t="s">
        <v>238</v>
      </c>
      <c r="E192" s="203" t="s">
        <v>391</v>
      </c>
      <c r="F192" s="200" t="s">
        <v>362</v>
      </c>
      <c r="G192" s="200" t="s">
        <v>338</v>
      </c>
      <c r="H192" s="140">
        <f>'Прил. 7'!I153</f>
        <v>0</v>
      </c>
      <c r="I192" s="140"/>
      <c r="J192" s="140"/>
    </row>
    <row r="193" spans="2:10" ht="14.25" customHeight="1" hidden="1">
      <c r="B193" s="194" t="s">
        <v>334</v>
      </c>
      <c r="C193" s="139" t="s">
        <v>224</v>
      </c>
      <c r="D193" s="139" t="s">
        <v>238</v>
      </c>
      <c r="E193" s="183" t="s">
        <v>391</v>
      </c>
      <c r="F193" s="139" t="s">
        <v>335</v>
      </c>
      <c r="G193" s="139"/>
      <c r="H193" s="140">
        <f aca="true" t="shared" si="40" ref="H193:J194">H194</f>
        <v>0</v>
      </c>
      <c r="I193" s="140">
        <f t="shared" si="40"/>
        <v>0</v>
      </c>
      <c r="J193" s="140">
        <f t="shared" si="40"/>
        <v>0</v>
      </c>
    </row>
    <row r="194" spans="2:10" ht="14.25" customHeight="1" hidden="1">
      <c r="B194" s="194" t="s">
        <v>336</v>
      </c>
      <c r="C194" s="139" t="s">
        <v>224</v>
      </c>
      <c r="D194" s="139" t="s">
        <v>238</v>
      </c>
      <c r="E194" s="183" t="s">
        <v>391</v>
      </c>
      <c r="F194" s="139" t="s">
        <v>337</v>
      </c>
      <c r="G194" s="139"/>
      <c r="H194" s="140">
        <f t="shared" si="40"/>
        <v>0</v>
      </c>
      <c r="I194" s="140">
        <f t="shared" si="40"/>
        <v>0</v>
      </c>
      <c r="J194" s="140">
        <f t="shared" si="40"/>
        <v>0</v>
      </c>
    </row>
    <row r="195" spans="2:10" ht="14.25" customHeight="1" hidden="1">
      <c r="B195" s="194" t="s">
        <v>314</v>
      </c>
      <c r="C195" s="139" t="s">
        <v>224</v>
      </c>
      <c r="D195" s="139" t="s">
        <v>238</v>
      </c>
      <c r="E195" s="183" t="s">
        <v>391</v>
      </c>
      <c r="F195" s="139" t="s">
        <v>337</v>
      </c>
      <c r="G195" s="139" t="s">
        <v>338</v>
      </c>
      <c r="H195" s="140">
        <f>'Прил. 7'!I156</f>
        <v>0</v>
      </c>
      <c r="I195" s="140"/>
      <c r="J195" s="140"/>
    </row>
    <row r="196" spans="2:10" ht="29.25" customHeight="1" hidden="1">
      <c r="B196" s="185" t="s">
        <v>392</v>
      </c>
      <c r="C196" s="139" t="s">
        <v>224</v>
      </c>
      <c r="D196" s="139" t="s">
        <v>238</v>
      </c>
      <c r="E196" s="183" t="s">
        <v>393</v>
      </c>
      <c r="F196" s="139"/>
      <c r="G196" s="139"/>
      <c r="H196" s="140">
        <f aca="true" t="shared" si="41" ref="H196:J198">H197</f>
        <v>0</v>
      </c>
      <c r="I196" s="140">
        <f t="shared" si="41"/>
        <v>0</v>
      </c>
      <c r="J196" s="140">
        <f t="shared" si="41"/>
        <v>0</v>
      </c>
    </row>
    <row r="197" spans="2:10" ht="14.25" customHeight="1" hidden="1">
      <c r="B197" s="188" t="s">
        <v>330</v>
      </c>
      <c r="C197" s="139" t="s">
        <v>224</v>
      </c>
      <c r="D197" s="139" t="s">
        <v>238</v>
      </c>
      <c r="E197" s="183" t="s">
        <v>393</v>
      </c>
      <c r="F197" s="139" t="s">
        <v>331</v>
      </c>
      <c r="G197" s="139"/>
      <c r="H197" s="140">
        <f t="shared" si="41"/>
        <v>0</v>
      </c>
      <c r="I197" s="140">
        <f t="shared" si="41"/>
        <v>0</v>
      </c>
      <c r="J197" s="140">
        <f t="shared" si="41"/>
        <v>0</v>
      </c>
    </row>
    <row r="198" spans="2:10" ht="14.25" customHeight="1" hidden="1">
      <c r="B198" s="188" t="s">
        <v>332</v>
      </c>
      <c r="C198" s="139" t="s">
        <v>224</v>
      </c>
      <c r="D198" s="139" t="s">
        <v>238</v>
      </c>
      <c r="E198" s="183" t="s">
        <v>393</v>
      </c>
      <c r="F198" s="139" t="s">
        <v>333</v>
      </c>
      <c r="G198" s="139"/>
      <c r="H198" s="140">
        <f t="shared" si="41"/>
        <v>0</v>
      </c>
      <c r="I198" s="140">
        <f t="shared" si="41"/>
        <v>0</v>
      </c>
      <c r="J198" s="140">
        <f t="shared" si="41"/>
        <v>0</v>
      </c>
    </row>
    <row r="199" spans="2:10" ht="14.25" customHeight="1" hidden="1">
      <c r="B199" s="185" t="s">
        <v>315</v>
      </c>
      <c r="C199" s="139" t="s">
        <v>224</v>
      </c>
      <c r="D199" s="139" t="s">
        <v>238</v>
      </c>
      <c r="E199" s="183" t="s">
        <v>393</v>
      </c>
      <c r="F199" s="139" t="s">
        <v>333</v>
      </c>
      <c r="G199" s="139" t="s">
        <v>376</v>
      </c>
      <c r="H199" s="140">
        <f>'Прил. 7'!I203</f>
        <v>0</v>
      </c>
      <c r="I199" s="140">
        <f>'Прил. 7'!J203</f>
        <v>0</v>
      </c>
      <c r="J199" s="140">
        <f>'Прил. 7'!K203</f>
        <v>0</v>
      </c>
    </row>
    <row r="200" spans="2:10" ht="57">
      <c r="B200" s="122" t="s">
        <v>394</v>
      </c>
      <c r="C200" s="139" t="s">
        <v>224</v>
      </c>
      <c r="D200" s="139" t="s">
        <v>238</v>
      </c>
      <c r="E200" s="139" t="s">
        <v>395</v>
      </c>
      <c r="F200" s="139"/>
      <c r="G200" s="139"/>
      <c r="H200" s="140">
        <f>H201+H204+H207</f>
        <v>11022.199999999999</v>
      </c>
      <c r="I200" s="140">
        <f>I201+I204+I207</f>
        <v>7974.9</v>
      </c>
      <c r="J200" s="140">
        <f>J201+J204+J207</f>
        <v>10710</v>
      </c>
    </row>
    <row r="201" spans="2:10" ht="41.25" customHeight="1">
      <c r="B201" s="179" t="s">
        <v>322</v>
      </c>
      <c r="C201" s="139" t="s">
        <v>224</v>
      </c>
      <c r="D201" s="139" t="s">
        <v>238</v>
      </c>
      <c r="E201" s="139" t="s">
        <v>395</v>
      </c>
      <c r="F201" s="139" t="s">
        <v>323</v>
      </c>
      <c r="G201" s="139"/>
      <c r="H201" s="140">
        <f aca="true" t="shared" si="42" ref="H201:J202">H202</f>
        <v>7053.7</v>
      </c>
      <c r="I201" s="140">
        <f t="shared" si="42"/>
        <v>7442</v>
      </c>
      <c r="J201" s="140">
        <f t="shared" si="42"/>
        <v>8200</v>
      </c>
    </row>
    <row r="202" spans="2:10" ht="12.75" customHeight="1">
      <c r="B202" s="185" t="s">
        <v>396</v>
      </c>
      <c r="C202" s="139" t="s">
        <v>224</v>
      </c>
      <c r="D202" s="139" t="s">
        <v>238</v>
      </c>
      <c r="E202" s="139" t="s">
        <v>395</v>
      </c>
      <c r="F202" s="139" t="s">
        <v>397</v>
      </c>
      <c r="G202" s="139"/>
      <c r="H202" s="140">
        <f t="shared" si="42"/>
        <v>7053.7</v>
      </c>
      <c r="I202" s="140">
        <f t="shared" si="42"/>
        <v>7442</v>
      </c>
      <c r="J202" s="140">
        <f t="shared" si="42"/>
        <v>8200</v>
      </c>
    </row>
    <row r="203" spans="2:10" ht="14.25" customHeight="1">
      <c r="B203" s="185" t="s">
        <v>314</v>
      </c>
      <c r="C203" s="139" t="s">
        <v>224</v>
      </c>
      <c r="D203" s="139" t="s">
        <v>238</v>
      </c>
      <c r="E203" s="139" t="s">
        <v>395</v>
      </c>
      <c r="F203" s="139" t="s">
        <v>397</v>
      </c>
      <c r="G203" s="139" t="s">
        <v>338</v>
      </c>
      <c r="H203" s="140">
        <f>'Прил. 7'!I223</f>
        <v>7053.7</v>
      </c>
      <c r="I203" s="140">
        <f>'Прил. 7'!J223</f>
        <v>7442</v>
      </c>
      <c r="J203" s="140">
        <f>'Прил. 7'!K223</f>
        <v>8200</v>
      </c>
    </row>
    <row r="204" spans="2:10" ht="12.75" customHeight="1">
      <c r="B204" s="188" t="s">
        <v>330</v>
      </c>
      <c r="C204" s="139" t="s">
        <v>224</v>
      </c>
      <c r="D204" s="139" t="s">
        <v>238</v>
      </c>
      <c r="E204" s="139" t="s">
        <v>395</v>
      </c>
      <c r="F204" s="139" t="s">
        <v>331</v>
      </c>
      <c r="G204" s="139"/>
      <c r="H204" s="140">
        <f aca="true" t="shared" si="43" ref="H204:J205">H205</f>
        <v>3954.1</v>
      </c>
      <c r="I204" s="140">
        <f t="shared" si="43"/>
        <v>517.9</v>
      </c>
      <c r="J204" s="140">
        <f t="shared" si="43"/>
        <v>2500</v>
      </c>
    </row>
    <row r="205" spans="2:10" ht="12.75" customHeight="1">
      <c r="B205" s="188" t="s">
        <v>332</v>
      </c>
      <c r="C205" s="139" t="s">
        <v>224</v>
      </c>
      <c r="D205" s="139" t="s">
        <v>238</v>
      </c>
      <c r="E205" s="139" t="s">
        <v>395</v>
      </c>
      <c r="F205" s="139" t="s">
        <v>333</v>
      </c>
      <c r="G205" s="139"/>
      <c r="H205" s="140">
        <f t="shared" si="43"/>
        <v>3954.1</v>
      </c>
      <c r="I205" s="140">
        <f t="shared" si="43"/>
        <v>517.9</v>
      </c>
      <c r="J205" s="140">
        <f t="shared" si="43"/>
        <v>2500</v>
      </c>
    </row>
    <row r="206" spans="2:10" ht="14.25" customHeight="1">
      <c r="B206" s="185" t="s">
        <v>314</v>
      </c>
      <c r="C206" s="139" t="s">
        <v>224</v>
      </c>
      <c r="D206" s="139" t="s">
        <v>238</v>
      </c>
      <c r="E206" s="139" t="s">
        <v>395</v>
      </c>
      <c r="F206" s="139" t="s">
        <v>333</v>
      </c>
      <c r="G206" s="139" t="s">
        <v>338</v>
      </c>
      <c r="H206" s="140">
        <f>'Прил. 7'!I226</f>
        <v>3954.1</v>
      </c>
      <c r="I206" s="140">
        <f>'Прил. 7'!J226</f>
        <v>517.9</v>
      </c>
      <c r="J206" s="140">
        <f>'Прил. 7'!K226</f>
        <v>2500</v>
      </c>
    </row>
    <row r="207" spans="2:10" ht="12.75" customHeight="1">
      <c r="B207" s="188" t="s">
        <v>334</v>
      </c>
      <c r="C207" s="139" t="s">
        <v>224</v>
      </c>
      <c r="D207" s="139" t="s">
        <v>238</v>
      </c>
      <c r="E207" s="139" t="s">
        <v>395</v>
      </c>
      <c r="F207" s="139" t="s">
        <v>335</v>
      </c>
      <c r="G207" s="139"/>
      <c r="H207" s="140">
        <f>H209+H208</f>
        <v>14.4</v>
      </c>
      <c r="I207" s="140">
        <f>I209</f>
        <v>15</v>
      </c>
      <c r="J207" s="140">
        <f>J209</f>
        <v>10</v>
      </c>
    </row>
    <row r="208" spans="2:10" ht="12.75" customHeight="1">
      <c r="B208" s="224" t="s">
        <v>388</v>
      </c>
      <c r="C208" s="139" t="s">
        <v>224</v>
      </c>
      <c r="D208" s="139" t="s">
        <v>238</v>
      </c>
      <c r="E208" s="139" t="s">
        <v>395</v>
      </c>
      <c r="F208" s="139" t="s">
        <v>389</v>
      </c>
      <c r="G208" s="139" t="s">
        <v>338</v>
      </c>
      <c r="H208" s="140">
        <f>'Прил. 7'!I228</f>
        <v>1</v>
      </c>
      <c r="I208" s="140">
        <f>'Прил. 7'!J228</f>
        <v>0</v>
      </c>
      <c r="J208" s="140">
        <f>'Прил. 7'!K228</f>
        <v>0</v>
      </c>
    </row>
    <row r="209" spans="2:10" ht="12.75" customHeight="1">
      <c r="B209" s="188" t="s">
        <v>336</v>
      </c>
      <c r="C209" s="139" t="s">
        <v>224</v>
      </c>
      <c r="D209" s="139" t="s">
        <v>238</v>
      </c>
      <c r="E209" s="139" t="s">
        <v>395</v>
      </c>
      <c r="F209" s="139" t="s">
        <v>337</v>
      </c>
      <c r="G209" s="139" t="s">
        <v>338</v>
      </c>
      <c r="H209" s="140">
        <f>H210</f>
        <v>13.4</v>
      </c>
      <c r="I209" s="140">
        <f>I210</f>
        <v>15</v>
      </c>
      <c r="J209" s="140">
        <f>J210</f>
        <v>10</v>
      </c>
    </row>
    <row r="210" spans="2:10" ht="14.25" customHeight="1">
      <c r="B210" s="185" t="s">
        <v>314</v>
      </c>
      <c r="C210" s="139" t="s">
        <v>224</v>
      </c>
      <c r="D210" s="139" t="s">
        <v>238</v>
      </c>
      <c r="E210" s="139" t="s">
        <v>395</v>
      </c>
      <c r="F210" s="139" t="s">
        <v>337</v>
      </c>
      <c r="G210" s="139" t="s">
        <v>338</v>
      </c>
      <c r="H210" s="140">
        <f>'Прил. 7'!I230</f>
        <v>13.4</v>
      </c>
      <c r="I210" s="140">
        <f>'Прил. 7'!J230</f>
        <v>15</v>
      </c>
      <c r="J210" s="140">
        <f>'Прил. 7'!K230</f>
        <v>10</v>
      </c>
    </row>
    <row r="211" spans="2:10" ht="40.5" customHeight="1" hidden="1">
      <c r="B211" s="182" t="s">
        <v>326</v>
      </c>
      <c r="C211" s="139" t="s">
        <v>224</v>
      </c>
      <c r="D211" s="139" t="s">
        <v>238</v>
      </c>
      <c r="E211" s="183" t="s">
        <v>319</v>
      </c>
      <c r="F211" s="139"/>
      <c r="G211" s="139"/>
      <c r="H211" s="140">
        <f aca="true" t="shared" si="44" ref="H211:J213">H212</f>
        <v>0</v>
      </c>
      <c r="I211" s="140">
        <f t="shared" si="44"/>
        <v>0</v>
      </c>
      <c r="J211" s="140">
        <f t="shared" si="44"/>
        <v>0</v>
      </c>
    </row>
    <row r="212" spans="2:10" ht="40.5" customHeight="1" hidden="1">
      <c r="B212" s="184" t="s">
        <v>322</v>
      </c>
      <c r="C212" s="139" t="s">
        <v>224</v>
      </c>
      <c r="D212" s="139" t="s">
        <v>238</v>
      </c>
      <c r="E212" s="183" t="s">
        <v>327</v>
      </c>
      <c r="F212" s="139" t="s">
        <v>323</v>
      </c>
      <c r="G212" s="133"/>
      <c r="H212" s="140">
        <f t="shared" si="44"/>
        <v>0</v>
      </c>
      <c r="I212" s="140">
        <f t="shared" si="44"/>
        <v>0</v>
      </c>
      <c r="J212" s="140">
        <f t="shared" si="44"/>
        <v>0</v>
      </c>
    </row>
    <row r="213" spans="2:10" ht="14.25" customHeight="1" hidden="1">
      <c r="B213" s="185" t="s">
        <v>324</v>
      </c>
      <c r="C213" s="139" t="s">
        <v>224</v>
      </c>
      <c r="D213" s="139" t="s">
        <v>238</v>
      </c>
      <c r="E213" s="183" t="s">
        <v>327</v>
      </c>
      <c r="F213" s="139" t="s">
        <v>325</v>
      </c>
      <c r="G213" s="133"/>
      <c r="H213" s="140">
        <f t="shared" si="44"/>
        <v>0</v>
      </c>
      <c r="I213" s="140">
        <f t="shared" si="44"/>
        <v>0</v>
      </c>
      <c r="J213" s="140">
        <f t="shared" si="44"/>
        <v>0</v>
      </c>
    </row>
    <row r="214" spans="2:10" ht="14.25" customHeight="1" hidden="1">
      <c r="B214" s="185" t="s">
        <v>315</v>
      </c>
      <c r="C214" s="139" t="s">
        <v>224</v>
      </c>
      <c r="D214" s="139" t="s">
        <v>238</v>
      </c>
      <c r="E214" s="183" t="s">
        <v>327</v>
      </c>
      <c r="F214" s="139" t="s">
        <v>325</v>
      </c>
      <c r="G214" s="133">
        <v>3</v>
      </c>
      <c r="H214" s="198">
        <f>'Прил. 7'!I185+'Прил. 7'!I812</f>
        <v>0</v>
      </c>
      <c r="I214" s="140">
        <f>'Прил. 7'!J185+'Прил. 7'!J812</f>
        <v>0</v>
      </c>
      <c r="J214" s="140">
        <f>'Прил. 7'!K185+'Прил. 7'!K812</f>
        <v>0</v>
      </c>
    </row>
    <row r="215" spans="2:10" ht="85.5" hidden="1">
      <c r="B215" s="225" t="s">
        <v>398</v>
      </c>
      <c r="C215" s="209" t="s">
        <v>224</v>
      </c>
      <c r="D215" s="209" t="s">
        <v>238</v>
      </c>
      <c r="E215" s="226" t="s">
        <v>319</v>
      </c>
      <c r="F215" s="209"/>
      <c r="G215" s="209"/>
      <c r="H215" s="198">
        <f aca="true" t="shared" si="45" ref="H215:J217">H216</f>
        <v>0</v>
      </c>
      <c r="I215" s="198">
        <f t="shared" si="45"/>
        <v>0</v>
      </c>
      <c r="J215" s="198">
        <f t="shared" si="45"/>
        <v>0</v>
      </c>
    </row>
    <row r="216" spans="2:10" ht="14.25" customHeight="1" hidden="1">
      <c r="B216" s="227" t="s">
        <v>330</v>
      </c>
      <c r="C216" s="209" t="s">
        <v>224</v>
      </c>
      <c r="D216" s="209" t="s">
        <v>238</v>
      </c>
      <c r="E216" s="226" t="s">
        <v>399</v>
      </c>
      <c r="F216" s="209" t="s">
        <v>331</v>
      </c>
      <c r="G216" s="209"/>
      <c r="H216" s="198">
        <f t="shared" si="45"/>
        <v>0</v>
      </c>
      <c r="I216" s="198">
        <f t="shared" si="45"/>
        <v>0</v>
      </c>
      <c r="J216" s="198">
        <f t="shared" si="45"/>
        <v>0</v>
      </c>
    </row>
    <row r="217" spans="2:10" ht="14.25" customHeight="1" hidden="1">
      <c r="B217" s="227" t="s">
        <v>332</v>
      </c>
      <c r="C217" s="209" t="s">
        <v>224</v>
      </c>
      <c r="D217" s="209" t="s">
        <v>238</v>
      </c>
      <c r="E217" s="226" t="s">
        <v>399</v>
      </c>
      <c r="F217" s="209" t="s">
        <v>333</v>
      </c>
      <c r="G217" s="209"/>
      <c r="H217" s="198">
        <f t="shared" si="45"/>
        <v>0</v>
      </c>
      <c r="I217" s="198">
        <f t="shared" si="45"/>
        <v>0</v>
      </c>
      <c r="J217" s="198">
        <f t="shared" si="45"/>
        <v>0</v>
      </c>
    </row>
    <row r="218" spans="2:10" ht="14.25" customHeight="1" hidden="1">
      <c r="B218" s="228" t="s">
        <v>316</v>
      </c>
      <c r="C218" s="209" t="s">
        <v>224</v>
      </c>
      <c r="D218" s="209" t="s">
        <v>238</v>
      </c>
      <c r="E218" s="226" t="s">
        <v>399</v>
      </c>
      <c r="F218" s="209" t="s">
        <v>333</v>
      </c>
      <c r="G218" s="209" t="s">
        <v>348</v>
      </c>
      <c r="H218" s="198">
        <f>'Прил. 7'!I234</f>
        <v>0</v>
      </c>
      <c r="I218" s="198"/>
      <c r="J218" s="198"/>
    </row>
    <row r="219" spans="2:10" ht="12.75" customHeight="1">
      <c r="B219" s="176" t="s">
        <v>239</v>
      </c>
      <c r="C219" s="138" t="s">
        <v>240</v>
      </c>
      <c r="D219" s="138"/>
      <c r="E219" s="138"/>
      <c r="F219" s="138"/>
      <c r="G219" s="138"/>
      <c r="H219" s="229">
        <f>H221</f>
        <v>1103.7</v>
      </c>
      <c r="I219" s="229">
        <f>I221</f>
        <v>1216.4</v>
      </c>
      <c r="J219" s="229">
        <f>J221</f>
        <v>1331.1</v>
      </c>
    </row>
    <row r="220" spans="2:10" ht="12.75" customHeight="1">
      <c r="B220" s="176" t="s">
        <v>316</v>
      </c>
      <c r="C220" s="138" t="s">
        <v>240</v>
      </c>
      <c r="D220" s="138"/>
      <c r="E220" s="230"/>
      <c r="F220" s="138"/>
      <c r="G220" s="138" t="s">
        <v>348</v>
      </c>
      <c r="H220" s="136">
        <f>H226</f>
        <v>1103.7</v>
      </c>
      <c r="I220" s="136">
        <f>I226</f>
        <v>1216.4</v>
      </c>
      <c r="J220" s="136">
        <f>J226</f>
        <v>1331.1</v>
      </c>
    </row>
    <row r="221" spans="2:10" ht="12.75" customHeight="1">
      <c r="B221" s="231" t="s">
        <v>241</v>
      </c>
      <c r="C221" s="178" t="s">
        <v>240</v>
      </c>
      <c r="D221" s="178" t="s">
        <v>242</v>
      </c>
      <c r="E221" s="232"/>
      <c r="F221" s="139"/>
      <c r="G221" s="139"/>
      <c r="H221" s="140">
        <f aca="true" t="shared" si="46" ref="H221:J225">H222</f>
        <v>1103.7</v>
      </c>
      <c r="I221" s="140">
        <f t="shared" si="46"/>
        <v>1216.4</v>
      </c>
      <c r="J221" s="140">
        <f t="shared" si="46"/>
        <v>1331.1</v>
      </c>
    </row>
    <row r="222" spans="2:10" ht="12.75" customHeight="1">
      <c r="B222" s="188" t="s">
        <v>318</v>
      </c>
      <c r="C222" s="139" t="s">
        <v>240</v>
      </c>
      <c r="D222" s="139" t="s">
        <v>242</v>
      </c>
      <c r="E222" s="193" t="s">
        <v>319</v>
      </c>
      <c r="F222" s="138"/>
      <c r="G222" s="138"/>
      <c r="H222" s="140">
        <f t="shared" si="46"/>
        <v>1103.7</v>
      </c>
      <c r="I222" s="140">
        <f t="shared" si="46"/>
        <v>1216.4</v>
      </c>
      <c r="J222" s="140">
        <f t="shared" si="46"/>
        <v>1331.1</v>
      </c>
    </row>
    <row r="223" spans="2:10" ht="27.75" customHeight="1">
      <c r="B223" s="122" t="s">
        <v>400</v>
      </c>
      <c r="C223" s="139" t="s">
        <v>240</v>
      </c>
      <c r="D223" s="139" t="s">
        <v>242</v>
      </c>
      <c r="E223" s="139" t="s">
        <v>401</v>
      </c>
      <c r="F223" s="139"/>
      <c r="G223" s="139"/>
      <c r="H223" s="140">
        <f t="shared" si="46"/>
        <v>1103.7</v>
      </c>
      <c r="I223" s="140">
        <f t="shared" si="46"/>
        <v>1216.4</v>
      </c>
      <c r="J223" s="140">
        <f t="shared" si="46"/>
        <v>1331.1</v>
      </c>
    </row>
    <row r="224" spans="2:10" ht="12.75" customHeight="1">
      <c r="B224" s="188" t="s">
        <v>402</v>
      </c>
      <c r="C224" s="139" t="s">
        <v>240</v>
      </c>
      <c r="D224" s="139" t="s">
        <v>242</v>
      </c>
      <c r="E224" s="139" t="s">
        <v>401</v>
      </c>
      <c r="F224" s="139" t="s">
        <v>403</v>
      </c>
      <c r="G224" s="139"/>
      <c r="H224" s="140">
        <f t="shared" si="46"/>
        <v>1103.7</v>
      </c>
      <c r="I224" s="140">
        <f t="shared" si="46"/>
        <v>1216.4</v>
      </c>
      <c r="J224" s="140">
        <f t="shared" si="46"/>
        <v>1331.1</v>
      </c>
    </row>
    <row r="225" spans="2:10" ht="12.75" customHeight="1">
      <c r="B225" s="188" t="s">
        <v>404</v>
      </c>
      <c r="C225" s="139" t="s">
        <v>240</v>
      </c>
      <c r="D225" s="139" t="s">
        <v>242</v>
      </c>
      <c r="E225" s="139" t="s">
        <v>401</v>
      </c>
      <c r="F225" s="139" t="s">
        <v>405</v>
      </c>
      <c r="G225" s="139"/>
      <c r="H225" s="140">
        <f t="shared" si="46"/>
        <v>1103.7</v>
      </c>
      <c r="I225" s="140">
        <f t="shared" si="46"/>
        <v>1216.4</v>
      </c>
      <c r="J225" s="140">
        <f t="shared" si="46"/>
        <v>1331.1</v>
      </c>
    </row>
    <row r="226" spans="2:10" ht="14.25" customHeight="1">
      <c r="B226" s="185" t="s">
        <v>316</v>
      </c>
      <c r="C226" s="139" t="s">
        <v>240</v>
      </c>
      <c r="D226" s="139" t="s">
        <v>242</v>
      </c>
      <c r="E226" s="139" t="s">
        <v>401</v>
      </c>
      <c r="F226" s="139" t="s">
        <v>405</v>
      </c>
      <c r="G226" s="139" t="s">
        <v>348</v>
      </c>
      <c r="H226" s="140">
        <f>'Прил. 7'!I532</f>
        <v>1103.7</v>
      </c>
      <c r="I226" s="140">
        <f>'Прил. 7'!J532</f>
        <v>1216.4</v>
      </c>
      <c r="J226" s="140">
        <f>'Прил. 7'!K532</f>
        <v>1331.1</v>
      </c>
    </row>
    <row r="227" spans="2:10" ht="12.75" customHeight="1">
      <c r="B227" s="176" t="s">
        <v>243</v>
      </c>
      <c r="C227" s="138" t="s">
        <v>244</v>
      </c>
      <c r="D227" s="138"/>
      <c r="E227" s="138"/>
      <c r="F227" s="138"/>
      <c r="G227" s="138"/>
      <c r="H227" s="136">
        <f>H235+H242+H230</f>
        <v>60781.600000000006</v>
      </c>
      <c r="I227" s="136">
        <f>I235+I242+I230</f>
        <v>37140.3</v>
      </c>
      <c r="J227" s="136">
        <f>J235+J242+J230</f>
        <v>38118.9</v>
      </c>
    </row>
    <row r="228" spans="2:10" ht="12.75" customHeight="1">
      <c r="B228" s="176" t="s">
        <v>314</v>
      </c>
      <c r="C228" s="138"/>
      <c r="D228" s="138"/>
      <c r="E228" s="138"/>
      <c r="F228" s="138"/>
      <c r="G228" s="138" t="s">
        <v>338</v>
      </c>
      <c r="H228" s="136">
        <f>H241+H247+H251+H255+H267+H277+H281+H259+H263+H274+H270+H285</f>
        <v>14704.199999999999</v>
      </c>
      <c r="I228" s="136">
        <f>I241+I247+I251+I255+I267+I277+I281+I259+I263+I274+I270+I285</f>
        <v>14662.9</v>
      </c>
      <c r="J228" s="136">
        <f>J241+J247+J251+J255+J267+J277+J281+J259+J263+J274+J270+J285</f>
        <v>15641.5</v>
      </c>
    </row>
    <row r="229" spans="2:10" ht="12.75" customHeight="1">
      <c r="B229" s="176" t="s">
        <v>315</v>
      </c>
      <c r="C229" s="138"/>
      <c r="D229" s="138"/>
      <c r="E229" s="138"/>
      <c r="F229" s="138"/>
      <c r="G229" s="138" t="s">
        <v>376</v>
      </c>
      <c r="H229" s="136">
        <f>H260+H234</f>
        <v>46077.4</v>
      </c>
      <c r="I229" s="136">
        <f>I260+I234</f>
        <v>22477.4</v>
      </c>
      <c r="J229" s="136">
        <f>J260+J234</f>
        <v>22477.4</v>
      </c>
    </row>
    <row r="230" spans="2:10" ht="12.75" customHeight="1">
      <c r="B230" s="233" t="s">
        <v>406</v>
      </c>
      <c r="C230" s="196" t="s">
        <v>244</v>
      </c>
      <c r="D230" s="196" t="s">
        <v>246</v>
      </c>
      <c r="E230" s="234" t="s">
        <v>407</v>
      </c>
      <c r="F230" s="235"/>
      <c r="G230" s="196"/>
      <c r="H230" s="236">
        <f aca="true" t="shared" si="47" ref="H230:J233">H231</f>
        <v>477.4</v>
      </c>
      <c r="I230" s="236">
        <f t="shared" si="47"/>
        <v>477.4</v>
      </c>
      <c r="J230" s="236">
        <f t="shared" si="47"/>
        <v>477.4</v>
      </c>
    </row>
    <row r="231" spans="2:10" ht="12.75" customHeight="1">
      <c r="B231" s="199" t="s">
        <v>408</v>
      </c>
      <c r="C231" s="200" t="s">
        <v>244</v>
      </c>
      <c r="D231" s="200" t="s">
        <v>246</v>
      </c>
      <c r="E231" s="203" t="s">
        <v>407</v>
      </c>
      <c r="F231" s="237"/>
      <c r="G231" s="197"/>
      <c r="H231" s="198">
        <f t="shared" si="47"/>
        <v>477.4</v>
      </c>
      <c r="I231" s="198">
        <f t="shared" si="47"/>
        <v>477.4</v>
      </c>
      <c r="J231" s="198">
        <f t="shared" si="47"/>
        <v>477.4</v>
      </c>
    </row>
    <row r="232" spans="2:10" ht="12.75" customHeight="1">
      <c r="B232" s="205" t="s">
        <v>330</v>
      </c>
      <c r="C232" s="200" t="s">
        <v>244</v>
      </c>
      <c r="D232" s="200" t="s">
        <v>246</v>
      </c>
      <c r="E232" s="203" t="s">
        <v>407</v>
      </c>
      <c r="F232" s="237">
        <v>200</v>
      </c>
      <c r="G232" s="197"/>
      <c r="H232" s="198">
        <f t="shared" si="47"/>
        <v>477.4</v>
      </c>
      <c r="I232" s="198">
        <f t="shared" si="47"/>
        <v>477.4</v>
      </c>
      <c r="J232" s="198">
        <f t="shared" si="47"/>
        <v>477.4</v>
      </c>
    </row>
    <row r="233" spans="2:10" ht="12.75" customHeight="1">
      <c r="B233" s="205" t="s">
        <v>332</v>
      </c>
      <c r="C233" s="200" t="s">
        <v>244</v>
      </c>
      <c r="D233" s="200" t="s">
        <v>246</v>
      </c>
      <c r="E233" s="203" t="s">
        <v>407</v>
      </c>
      <c r="F233" s="237">
        <v>240</v>
      </c>
      <c r="G233" s="197"/>
      <c r="H233" s="198">
        <f t="shared" si="47"/>
        <v>477.4</v>
      </c>
      <c r="I233" s="198">
        <f t="shared" si="47"/>
        <v>477.4</v>
      </c>
      <c r="J233" s="198">
        <f t="shared" si="47"/>
        <v>477.4</v>
      </c>
    </row>
    <row r="234" spans="2:10" ht="12.75" customHeight="1">
      <c r="B234" s="199" t="s">
        <v>314</v>
      </c>
      <c r="C234" s="200" t="s">
        <v>244</v>
      </c>
      <c r="D234" s="200" t="s">
        <v>246</v>
      </c>
      <c r="E234" s="203" t="s">
        <v>407</v>
      </c>
      <c r="F234" s="237">
        <v>240</v>
      </c>
      <c r="G234" s="200" t="s">
        <v>376</v>
      </c>
      <c r="H234" s="198">
        <f>'Прил. 7'!I698</f>
        <v>477.4</v>
      </c>
      <c r="I234" s="198">
        <f>'Прил. 7'!J698</f>
        <v>477.4</v>
      </c>
      <c r="J234" s="198">
        <f>'Прил. 7'!K698</f>
        <v>477.4</v>
      </c>
    </row>
    <row r="235" spans="2:10" ht="12.75" customHeight="1">
      <c r="B235" s="238" t="s">
        <v>247</v>
      </c>
      <c r="C235" s="178" t="s">
        <v>244</v>
      </c>
      <c r="D235" s="178" t="s">
        <v>248</v>
      </c>
      <c r="E235" s="139"/>
      <c r="F235" s="139"/>
      <c r="G235" s="139"/>
      <c r="H235" s="140">
        <f aca="true" t="shared" si="48" ref="H235:H240">H236</f>
        <v>1506.4</v>
      </c>
      <c r="I235" s="140">
        <f aca="true" t="shared" si="49" ref="I235:I240">I236</f>
        <v>1150</v>
      </c>
      <c r="J235" s="140">
        <f aca="true" t="shared" si="50" ref="J235:J240">J236</f>
        <v>1650</v>
      </c>
    </row>
    <row r="236" spans="2:10" ht="12.75" customHeight="1">
      <c r="B236" s="187" t="s">
        <v>318</v>
      </c>
      <c r="C236" s="139" t="s">
        <v>244</v>
      </c>
      <c r="D236" s="139" t="s">
        <v>248</v>
      </c>
      <c r="E236" s="181" t="s">
        <v>319</v>
      </c>
      <c r="F236" s="139"/>
      <c r="G236" s="139"/>
      <c r="H236" s="140">
        <f t="shared" si="48"/>
        <v>1506.4</v>
      </c>
      <c r="I236" s="140">
        <f t="shared" si="49"/>
        <v>1150</v>
      </c>
      <c r="J236" s="140">
        <f t="shared" si="50"/>
        <v>1650</v>
      </c>
    </row>
    <row r="237" spans="2:10" ht="13.5" customHeight="1">
      <c r="B237" s="187" t="s">
        <v>409</v>
      </c>
      <c r="C237" s="139" t="s">
        <v>244</v>
      </c>
      <c r="D237" s="139" t="s">
        <v>248</v>
      </c>
      <c r="E237" s="214" t="s">
        <v>386</v>
      </c>
      <c r="F237" s="139"/>
      <c r="G237" s="139"/>
      <c r="H237" s="140">
        <f t="shared" si="48"/>
        <v>1506.4</v>
      </c>
      <c r="I237" s="140">
        <f t="shared" si="49"/>
        <v>1150</v>
      </c>
      <c r="J237" s="140">
        <f t="shared" si="50"/>
        <v>1650</v>
      </c>
    </row>
    <row r="238" spans="2:10" ht="27.75" customHeight="1">
      <c r="B238" s="187" t="s">
        <v>385</v>
      </c>
      <c r="C238" s="139" t="s">
        <v>244</v>
      </c>
      <c r="D238" s="139" t="s">
        <v>248</v>
      </c>
      <c r="E238" s="214" t="s">
        <v>386</v>
      </c>
      <c r="F238" s="139"/>
      <c r="G238" s="139"/>
      <c r="H238" s="140">
        <f t="shared" si="48"/>
        <v>1506.4</v>
      </c>
      <c r="I238" s="140">
        <f t="shared" si="49"/>
        <v>1150</v>
      </c>
      <c r="J238" s="140">
        <f t="shared" si="50"/>
        <v>1650</v>
      </c>
    </row>
    <row r="239" spans="2:10" ht="12.75" customHeight="1">
      <c r="B239" s="188" t="s">
        <v>330</v>
      </c>
      <c r="C239" s="139" t="s">
        <v>244</v>
      </c>
      <c r="D239" s="139" t="s">
        <v>248</v>
      </c>
      <c r="E239" s="214" t="s">
        <v>386</v>
      </c>
      <c r="F239" s="139" t="s">
        <v>331</v>
      </c>
      <c r="G239" s="139"/>
      <c r="H239" s="140">
        <f t="shared" si="48"/>
        <v>1506.4</v>
      </c>
      <c r="I239" s="140">
        <f t="shared" si="49"/>
        <v>1150</v>
      </c>
      <c r="J239" s="140">
        <f t="shared" si="50"/>
        <v>1650</v>
      </c>
    </row>
    <row r="240" spans="2:10" ht="12.75" customHeight="1">
      <c r="B240" s="188" t="s">
        <v>332</v>
      </c>
      <c r="C240" s="139" t="s">
        <v>244</v>
      </c>
      <c r="D240" s="139" t="s">
        <v>248</v>
      </c>
      <c r="E240" s="214" t="s">
        <v>386</v>
      </c>
      <c r="F240" s="139" t="s">
        <v>333</v>
      </c>
      <c r="G240" s="139"/>
      <c r="H240" s="140">
        <f t="shared" si="48"/>
        <v>1506.4</v>
      </c>
      <c r="I240" s="140">
        <f t="shared" si="49"/>
        <v>1150</v>
      </c>
      <c r="J240" s="140">
        <f t="shared" si="50"/>
        <v>1650</v>
      </c>
    </row>
    <row r="241" spans="2:10" ht="14.25" customHeight="1">
      <c r="B241" s="185" t="s">
        <v>314</v>
      </c>
      <c r="C241" s="139" t="s">
        <v>244</v>
      </c>
      <c r="D241" s="139" t="s">
        <v>248</v>
      </c>
      <c r="E241" s="214" t="s">
        <v>386</v>
      </c>
      <c r="F241" s="139" t="s">
        <v>333</v>
      </c>
      <c r="G241" s="139">
        <v>2</v>
      </c>
      <c r="H241" s="140">
        <f>'Прил. 7'!I242</f>
        <v>1506.4</v>
      </c>
      <c r="I241" s="140">
        <f>'Прил. 7'!J242</f>
        <v>1150</v>
      </c>
      <c r="J241" s="140">
        <f>'Прил. 7'!K242</f>
        <v>1650</v>
      </c>
    </row>
    <row r="242" spans="2:10" ht="12.75" customHeight="1">
      <c r="B242" s="231" t="s">
        <v>249</v>
      </c>
      <c r="C242" s="178" t="s">
        <v>244</v>
      </c>
      <c r="D242" s="178" t="s">
        <v>250</v>
      </c>
      <c r="E242" s="139"/>
      <c r="F242" s="139"/>
      <c r="G242" s="139"/>
      <c r="H242" s="239">
        <f>H243</f>
        <v>58797.8</v>
      </c>
      <c r="I242" s="239">
        <f>I243</f>
        <v>35512.9</v>
      </c>
      <c r="J242" s="239">
        <f>J243</f>
        <v>35991.5</v>
      </c>
    </row>
    <row r="243" spans="2:10" ht="27.75" customHeight="1">
      <c r="B243" s="215" t="s">
        <v>410</v>
      </c>
      <c r="C243" s="139" t="s">
        <v>244</v>
      </c>
      <c r="D243" s="139" t="s">
        <v>250</v>
      </c>
      <c r="E243" s="240" t="s">
        <v>411</v>
      </c>
      <c r="F243" s="139"/>
      <c r="G243" s="139"/>
      <c r="H243" s="140">
        <f>H244+H248+H252+H264+H271+H278+H261+H282</f>
        <v>58797.8</v>
      </c>
      <c r="I243" s="140">
        <f>I244+I248+I252+I264+I271+I278+I261+I282</f>
        <v>35512.9</v>
      </c>
      <c r="J243" s="140">
        <f>J244+J248+J252+J264+J271+J278+J261+J282</f>
        <v>35991.5</v>
      </c>
    </row>
    <row r="244" spans="2:10" ht="14.25" customHeight="1" hidden="1">
      <c r="B244" s="241" t="s">
        <v>412</v>
      </c>
      <c r="C244" s="139" t="s">
        <v>244</v>
      </c>
      <c r="D244" s="139" t="s">
        <v>250</v>
      </c>
      <c r="E244" s="240" t="s">
        <v>413</v>
      </c>
      <c r="F244" s="139"/>
      <c r="G244" s="139"/>
      <c r="H244" s="140">
        <f aca="true" t="shared" si="51" ref="H244:J246">H245</f>
        <v>0</v>
      </c>
      <c r="I244" s="140">
        <f t="shared" si="51"/>
        <v>0</v>
      </c>
      <c r="J244" s="140">
        <f t="shared" si="51"/>
        <v>0</v>
      </c>
    </row>
    <row r="245" spans="2:10" ht="12.75" customHeight="1" hidden="1">
      <c r="B245" s="188" t="s">
        <v>330</v>
      </c>
      <c r="C245" s="139" t="s">
        <v>244</v>
      </c>
      <c r="D245" s="139" t="s">
        <v>250</v>
      </c>
      <c r="E245" s="240" t="s">
        <v>413</v>
      </c>
      <c r="F245" s="139" t="s">
        <v>331</v>
      </c>
      <c r="G245" s="139"/>
      <c r="H245" s="140">
        <f t="shared" si="51"/>
        <v>0</v>
      </c>
      <c r="I245" s="140">
        <f t="shared" si="51"/>
        <v>0</v>
      </c>
      <c r="J245" s="140">
        <f t="shared" si="51"/>
        <v>0</v>
      </c>
    </row>
    <row r="246" spans="2:10" ht="12.75" customHeight="1" hidden="1">
      <c r="B246" s="188" t="s">
        <v>332</v>
      </c>
      <c r="C246" s="139" t="s">
        <v>244</v>
      </c>
      <c r="D246" s="139" t="s">
        <v>250</v>
      </c>
      <c r="E246" s="240" t="s">
        <v>413</v>
      </c>
      <c r="F246" s="139" t="s">
        <v>333</v>
      </c>
      <c r="G246" s="139"/>
      <c r="H246" s="140">
        <f t="shared" si="51"/>
        <v>0</v>
      </c>
      <c r="I246" s="140">
        <f t="shared" si="51"/>
        <v>0</v>
      </c>
      <c r="J246" s="140">
        <f t="shared" si="51"/>
        <v>0</v>
      </c>
    </row>
    <row r="247" spans="2:10" ht="14.25" customHeight="1" hidden="1">
      <c r="B247" s="185" t="s">
        <v>314</v>
      </c>
      <c r="C247" s="139" t="s">
        <v>244</v>
      </c>
      <c r="D247" s="139" t="s">
        <v>250</v>
      </c>
      <c r="E247" s="240" t="s">
        <v>413</v>
      </c>
      <c r="F247" s="139" t="s">
        <v>333</v>
      </c>
      <c r="G247" s="139" t="s">
        <v>338</v>
      </c>
      <c r="H247" s="140"/>
      <c r="I247" s="140"/>
      <c r="J247" s="140"/>
    </row>
    <row r="248" spans="2:10" ht="27.75" customHeight="1" hidden="1">
      <c r="B248" s="187" t="s">
        <v>414</v>
      </c>
      <c r="C248" s="139" t="s">
        <v>244</v>
      </c>
      <c r="D248" s="139" t="s">
        <v>250</v>
      </c>
      <c r="E248" s="240" t="s">
        <v>415</v>
      </c>
      <c r="F248" s="139"/>
      <c r="G248" s="139"/>
      <c r="H248" s="140">
        <f aca="true" t="shared" si="52" ref="H248:J250">H249</f>
        <v>0</v>
      </c>
      <c r="I248" s="140">
        <f t="shared" si="52"/>
        <v>0</v>
      </c>
      <c r="J248" s="140">
        <f t="shared" si="52"/>
        <v>0</v>
      </c>
    </row>
    <row r="249" spans="2:10" ht="14.25" customHeight="1" hidden="1">
      <c r="B249" s="188" t="s">
        <v>330</v>
      </c>
      <c r="C249" s="139" t="s">
        <v>244</v>
      </c>
      <c r="D249" s="139" t="s">
        <v>250</v>
      </c>
      <c r="E249" s="240" t="s">
        <v>415</v>
      </c>
      <c r="F249" s="139" t="s">
        <v>331</v>
      </c>
      <c r="G249" s="139"/>
      <c r="H249" s="140">
        <f t="shared" si="52"/>
        <v>0</v>
      </c>
      <c r="I249" s="140">
        <f t="shared" si="52"/>
        <v>0</v>
      </c>
      <c r="J249" s="140">
        <f t="shared" si="52"/>
        <v>0</v>
      </c>
    </row>
    <row r="250" spans="2:10" ht="14.25" customHeight="1" hidden="1">
      <c r="B250" s="188" t="s">
        <v>332</v>
      </c>
      <c r="C250" s="139" t="s">
        <v>244</v>
      </c>
      <c r="D250" s="139" t="s">
        <v>250</v>
      </c>
      <c r="E250" s="240" t="s">
        <v>415</v>
      </c>
      <c r="F250" s="139" t="s">
        <v>333</v>
      </c>
      <c r="G250" s="139"/>
      <c r="H250" s="140">
        <f t="shared" si="52"/>
        <v>0</v>
      </c>
      <c r="I250" s="140">
        <f t="shared" si="52"/>
        <v>0</v>
      </c>
      <c r="J250" s="140">
        <f t="shared" si="52"/>
        <v>0</v>
      </c>
    </row>
    <row r="251" spans="2:10" ht="14.25" customHeight="1" hidden="1">
      <c r="B251" s="185" t="s">
        <v>314</v>
      </c>
      <c r="C251" s="139" t="s">
        <v>244</v>
      </c>
      <c r="D251" s="139" t="s">
        <v>250</v>
      </c>
      <c r="E251" s="240" t="s">
        <v>415</v>
      </c>
      <c r="F251" s="139" t="s">
        <v>333</v>
      </c>
      <c r="G251" s="139" t="s">
        <v>338</v>
      </c>
      <c r="H251" s="140"/>
      <c r="I251" s="140"/>
      <c r="J251" s="140"/>
    </row>
    <row r="252" spans="2:10" ht="14.25" customHeight="1">
      <c r="B252" s="187" t="s">
        <v>416</v>
      </c>
      <c r="C252" s="139" t="s">
        <v>244</v>
      </c>
      <c r="D252" s="139" t="s">
        <v>250</v>
      </c>
      <c r="E252" s="240" t="s">
        <v>417</v>
      </c>
      <c r="F252" s="139"/>
      <c r="G252" s="139"/>
      <c r="H252" s="140">
        <f>H253+H256</f>
        <v>51095.4</v>
      </c>
      <c r="I252" s="140">
        <f>I253+I256</f>
        <v>31231.5</v>
      </c>
      <c r="J252" s="140">
        <f>J253+J256</f>
        <v>33491.5</v>
      </c>
    </row>
    <row r="253" spans="2:10" ht="14.25" customHeight="1">
      <c r="B253" s="188" t="s">
        <v>330</v>
      </c>
      <c r="C253" s="139" t="s">
        <v>244</v>
      </c>
      <c r="D253" s="139" t="s">
        <v>250</v>
      </c>
      <c r="E253" s="240" t="s">
        <v>417</v>
      </c>
      <c r="F253" s="139" t="s">
        <v>331</v>
      </c>
      <c r="G253" s="139"/>
      <c r="H253" s="140">
        <f aca="true" t="shared" si="53" ref="H253:J254">H254</f>
        <v>4995.4</v>
      </c>
      <c r="I253" s="140">
        <f t="shared" si="53"/>
        <v>9011.5</v>
      </c>
      <c r="J253" s="140">
        <f t="shared" si="53"/>
        <v>11271.5</v>
      </c>
    </row>
    <row r="254" spans="2:10" ht="14.25" customHeight="1">
      <c r="B254" s="188" t="s">
        <v>332</v>
      </c>
      <c r="C254" s="139" t="s">
        <v>244</v>
      </c>
      <c r="D254" s="139" t="s">
        <v>250</v>
      </c>
      <c r="E254" s="240" t="s">
        <v>417</v>
      </c>
      <c r="F254" s="139" t="s">
        <v>333</v>
      </c>
      <c r="G254" s="139"/>
      <c r="H254" s="140">
        <f t="shared" si="53"/>
        <v>4995.4</v>
      </c>
      <c r="I254" s="140">
        <f t="shared" si="53"/>
        <v>9011.5</v>
      </c>
      <c r="J254" s="140">
        <f t="shared" si="53"/>
        <v>11271.5</v>
      </c>
    </row>
    <row r="255" spans="2:10" ht="14.25" customHeight="1">
      <c r="B255" s="185" t="s">
        <v>314</v>
      </c>
      <c r="C255" s="139" t="s">
        <v>244</v>
      </c>
      <c r="D255" s="139" t="s">
        <v>250</v>
      </c>
      <c r="E255" s="240" t="s">
        <v>417</v>
      </c>
      <c r="F255" s="139" t="s">
        <v>333</v>
      </c>
      <c r="G255" s="139" t="s">
        <v>338</v>
      </c>
      <c r="H255" s="140">
        <f>'Прил. 7'!I547+'Прил. 7'!I256</f>
        <v>4995.4</v>
      </c>
      <c r="I255" s="140">
        <f>'Прил. 7'!J547+'Прил. 7'!J256</f>
        <v>9011.5</v>
      </c>
      <c r="J255" s="140">
        <f>'Прил. 7'!K547+'Прил. 7'!K256</f>
        <v>11271.5</v>
      </c>
    </row>
    <row r="256" spans="2:10" ht="27.75" customHeight="1">
      <c r="B256" s="179" t="s">
        <v>418</v>
      </c>
      <c r="C256" s="139" t="s">
        <v>244</v>
      </c>
      <c r="D256" s="139" t="s">
        <v>250</v>
      </c>
      <c r="E256" s="240" t="s">
        <v>419</v>
      </c>
      <c r="F256" s="139"/>
      <c r="G256" s="139"/>
      <c r="H256" s="140">
        <f aca="true" t="shared" si="54" ref="H256:J257">H257</f>
        <v>46100</v>
      </c>
      <c r="I256" s="140">
        <f t="shared" si="54"/>
        <v>22220</v>
      </c>
      <c r="J256" s="140">
        <f t="shared" si="54"/>
        <v>22220</v>
      </c>
    </row>
    <row r="257" spans="2:10" ht="14.25">
      <c r="B257" s="188" t="s">
        <v>330</v>
      </c>
      <c r="C257" s="139" t="s">
        <v>244</v>
      </c>
      <c r="D257" s="139" t="s">
        <v>250</v>
      </c>
      <c r="E257" s="240" t="s">
        <v>419</v>
      </c>
      <c r="F257" s="139" t="s">
        <v>331</v>
      </c>
      <c r="G257" s="139"/>
      <c r="H257" s="140">
        <f t="shared" si="54"/>
        <v>46100</v>
      </c>
      <c r="I257" s="140">
        <f t="shared" si="54"/>
        <v>22220</v>
      </c>
      <c r="J257" s="140">
        <f t="shared" si="54"/>
        <v>22220</v>
      </c>
    </row>
    <row r="258" spans="2:12" ht="12.75" customHeight="1">
      <c r="B258" s="188" t="s">
        <v>332</v>
      </c>
      <c r="C258" s="139" t="s">
        <v>244</v>
      </c>
      <c r="D258" s="139" t="s">
        <v>250</v>
      </c>
      <c r="E258" s="240" t="s">
        <v>419</v>
      </c>
      <c r="F258" s="139" t="s">
        <v>333</v>
      </c>
      <c r="G258" s="139"/>
      <c r="H258" s="140">
        <f>H260+H259</f>
        <v>46100</v>
      </c>
      <c r="I258" s="140">
        <f>I260+I259</f>
        <v>22220</v>
      </c>
      <c r="J258" s="140">
        <f>J260+J259</f>
        <v>22220</v>
      </c>
      <c r="L258" s="242"/>
    </row>
    <row r="259" spans="2:10" ht="14.25" customHeight="1">
      <c r="B259" s="185" t="s">
        <v>314</v>
      </c>
      <c r="C259" s="139" t="s">
        <v>244</v>
      </c>
      <c r="D259" s="139" t="s">
        <v>250</v>
      </c>
      <c r="E259" s="240" t="s">
        <v>419</v>
      </c>
      <c r="F259" s="139" t="s">
        <v>333</v>
      </c>
      <c r="G259" s="139" t="s">
        <v>338</v>
      </c>
      <c r="H259" s="140">
        <f>'Прил. 7'!I260</f>
        <v>500</v>
      </c>
      <c r="I259" s="140">
        <f>'Прил. 7'!J260</f>
        <v>220</v>
      </c>
      <c r="J259" s="140">
        <f>'Прил. 7'!K260</f>
        <v>220</v>
      </c>
    </row>
    <row r="260" spans="2:10" ht="14.25" customHeight="1">
      <c r="B260" s="185" t="s">
        <v>315</v>
      </c>
      <c r="C260" s="139" t="s">
        <v>244</v>
      </c>
      <c r="D260" s="139" t="s">
        <v>250</v>
      </c>
      <c r="E260" s="240" t="s">
        <v>420</v>
      </c>
      <c r="F260" s="139" t="s">
        <v>333</v>
      </c>
      <c r="G260" s="139" t="s">
        <v>376</v>
      </c>
      <c r="H260" s="140">
        <f>'Прил. 7'!I261</f>
        <v>45600</v>
      </c>
      <c r="I260" s="140">
        <f>'Прил. 7'!J261</f>
        <v>22000</v>
      </c>
      <c r="J260" s="140">
        <f>'Прил. 7'!K261</f>
        <v>22000</v>
      </c>
    </row>
    <row r="261" spans="2:10" ht="14.25" customHeight="1" hidden="1">
      <c r="B261" s="243" t="s">
        <v>402</v>
      </c>
      <c r="C261" s="139" t="s">
        <v>244</v>
      </c>
      <c r="D261" s="139" t="s">
        <v>250</v>
      </c>
      <c r="E261" s="244" t="s">
        <v>417</v>
      </c>
      <c r="F261" s="139" t="s">
        <v>403</v>
      </c>
      <c r="G261" s="139"/>
      <c r="H261" s="140">
        <f aca="true" t="shared" si="55" ref="H261:J262">H262</f>
        <v>0</v>
      </c>
      <c r="I261" s="140">
        <f t="shared" si="55"/>
        <v>0</v>
      </c>
      <c r="J261" s="140">
        <f t="shared" si="55"/>
        <v>0</v>
      </c>
    </row>
    <row r="262" spans="2:10" ht="14.25" customHeight="1" hidden="1">
      <c r="B262" s="243" t="s">
        <v>193</v>
      </c>
      <c r="C262" s="139" t="s">
        <v>244</v>
      </c>
      <c r="D262" s="139" t="s">
        <v>250</v>
      </c>
      <c r="E262" s="244" t="s">
        <v>417</v>
      </c>
      <c r="F262" s="139" t="s">
        <v>421</v>
      </c>
      <c r="G262" s="139"/>
      <c r="H262" s="140">
        <f t="shared" si="55"/>
        <v>0</v>
      </c>
      <c r="I262" s="140">
        <f t="shared" si="55"/>
        <v>0</v>
      </c>
      <c r="J262" s="140">
        <f t="shared" si="55"/>
        <v>0</v>
      </c>
    </row>
    <row r="263" spans="2:10" ht="14.25" customHeight="1" hidden="1">
      <c r="B263" s="185" t="s">
        <v>314</v>
      </c>
      <c r="C263" s="139" t="s">
        <v>244</v>
      </c>
      <c r="D263" s="139" t="s">
        <v>250</v>
      </c>
      <c r="E263" s="244" t="s">
        <v>417</v>
      </c>
      <c r="F263" s="139" t="s">
        <v>421</v>
      </c>
      <c r="G263" s="139" t="s">
        <v>338</v>
      </c>
      <c r="H263" s="140">
        <f>'Прил. 7'!I554</f>
        <v>0</v>
      </c>
      <c r="I263" s="140">
        <f>'Прил. 7'!J554</f>
        <v>0</v>
      </c>
      <c r="J263" s="140">
        <f>'Прил. 7'!K554</f>
        <v>0</v>
      </c>
    </row>
    <row r="264" spans="2:10" ht="25.5" customHeight="1">
      <c r="B264" s="187" t="s">
        <v>422</v>
      </c>
      <c r="C264" s="139" t="s">
        <v>244</v>
      </c>
      <c r="D264" s="139" t="s">
        <v>250</v>
      </c>
      <c r="E264" s="240" t="s">
        <v>423</v>
      </c>
      <c r="F264" s="139"/>
      <c r="G264" s="139"/>
      <c r="H264" s="140">
        <f>H265+H268</f>
        <v>922</v>
      </c>
      <c r="I264" s="140">
        <f aca="true" t="shared" si="56" ref="I264:J266">I265</f>
        <v>500</v>
      </c>
      <c r="J264" s="140">
        <f t="shared" si="56"/>
        <v>500</v>
      </c>
    </row>
    <row r="265" spans="2:10" ht="15" customHeight="1">
      <c r="B265" s="188" t="s">
        <v>330</v>
      </c>
      <c r="C265" s="139" t="s">
        <v>244</v>
      </c>
      <c r="D265" s="139" t="s">
        <v>250</v>
      </c>
      <c r="E265" s="240" t="s">
        <v>423</v>
      </c>
      <c r="F265" s="139" t="s">
        <v>331</v>
      </c>
      <c r="G265" s="139"/>
      <c r="H265" s="140">
        <f>H266</f>
        <v>922</v>
      </c>
      <c r="I265" s="140">
        <f t="shared" si="56"/>
        <v>500</v>
      </c>
      <c r="J265" s="140">
        <f t="shared" si="56"/>
        <v>500</v>
      </c>
    </row>
    <row r="266" spans="2:10" ht="12.75" customHeight="1">
      <c r="B266" s="188" t="s">
        <v>332</v>
      </c>
      <c r="C266" s="139" t="s">
        <v>244</v>
      </c>
      <c r="D266" s="139" t="s">
        <v>250</v>
      </c>
      <c r="E266" s="240" t="s">
        <v>423</v>
      </c>
      <c r="F266" s="139" t="s">
        <v>333</v>
      </c>
      <c r="G266" s="139"/>
      <c r="H266" s="140">
        <f>H267</f>
        <v>922</v>
      </c>
      <c r="I266" s="140">
        <f t="shared" si="56"/>
        <v>500</v>
      </c>
      <c r="J266" s="140">
        <f t="shared" si="56"/>
        <v>500</v>
      </c>
    </row>
    <row r="267" spans="2:10" ht="12.75" customHeight="1">
      <c r="B267" s="185" t="s">
        <v>314</v>
      </c>
      <c r="C267" s="139" t="s">
        <v>244</v>
      </c>
      <c r="D267" s="139" t="s">
        <v>250</v>
      </c>
      <c r="E267" s="240" t="s">
        <v>423</v>
      </c>
      <c r="F267" s="139" t="s">
        <v>333</v>
      </c>
      <c r="G267" s="139" t="s">
        <v>338</v>
      </c>
      <c r="H267" s="140">
        <f>'Прил. 7'!I265</f>
        <v>922</v>
      </c>
      <c r="I267" s="140">
        <f>'Прил. 7'!J265</f>
        <v>500</v>
      </c>
      <c r="J267" s="140">
        <f>'Прил. 7'!K265</f>
        <v>500</v>
      </c>
    </row>
    <row r="268" spans="2:10" ht="12.75" customHeight="1" hidden="1">
      <c r="B268" s="243" t="s">
        <v>402</v>
      </c>
      <c r="C268" s="139" t="s">
        <v>244</v>
      </c>
      <c r="D268" s="139" t="s">
        <v>250</v>
      </c>
      <c r="E268" s="244" t="s">
        <v>417</v>
      </c>
      <c r="F268" s="139" t="s">
        <v>403</v>
      </c>
      <c r="G268" s="139"/>
      <c r="H268" s="140">
        <f aca="true" t="shared" si="57" ref="H268:J269">H269</f>
        <v>0</v>
      </c>
      <c r="I268" s="140">
        <f t="shared" si="57"/>
        <v>0</v>
      </c>
      <c r="J268" s="140">
        <f t="shared" si="57"/>
        <v>0</v>
      </c>
    </row>
    <row r="269" spans="2:10" ht="12.75" customHeight="1" hidden="1">
      <c r="B269" s="243" t="s">
        <v>193</v>
      </c>
      <c r="C269" s="139" t="s">
        <v>244</v>
      </c>
      <c r="D269" s="139" t="s">
        <v>250</v>
      </c>
      <c r="E269" s="244" t="s">
        <v>417</v>
      </c>
      <c r="F269" s="139" t="s">
        <v>421</v>
      </c>
      <c r="G269" s="139"/>
      <c r="H269" s="140">
        <f t="shared" si="57"/>
        <v>0</v>
      </c>
      <c r="I269" s="140">
        <f t="shared" si="57"/>
        <v>0</v>
      </c>
      <c r="J269" s="140">
        <f t="shared" si="57"/>
        <v>0</v>
      </c>
    </row>
    <row r="270" spans="2:10" ht="12.75" customHeight="1" hidden="1">
      <c r="B270" s="185" t="s">
        <v>314</v>
      </c>
      <c r="C270" s="139" t="s">
        <v>244</v>
      </c>
      <c r="D270" s="139" t="s">
        <v>250</v>
      </c>
      <c r="E270" s="244" t="s">
        <v>417</v>
      </c>
      <c r="F270" s="139" t="s">
        <v>421</v>
      </c>
      <c r="G270" s="139" t="s">
        <v>338</v>
      </c>
      <c r="H270" s="140">
        <f>'Прил. 7'!I558</f>
        <v>0</v>
      </c>
      <c r="I270" s="140"/>
      <c r="J270" s="140"/>
    </row>
    <row r="271" spans="2:10" ht="14.25" customHeight="1">
      <c r="B271" s="245" t="s">
        <v>424</v>
      </c>
      <c r="C271" s="139" t="s">
        <v>244</v>
      </c>
      <c r="D271" s="139" t="s">
        <v>250</v>
      </c>
      <c r="E271" s="240" t="s">
        <v>425</v>
      </c>
      <c r="F271" s="139"/>
      <c r="G271" s="139"/>
      <c r="H271" s="140">
        <f>H275+H272</f>
        <v>4000</v>
      </c>
      <c r="I271" s="140">
        <f>I275+I272</f>
        <v>1000</v>
      </c>
      <c r="J271" s="140">
        <f>J275+J272</f>
        <v>2000</v>
      </c>
    </row>
    <row r="272" spans="2:10" ht="14.25" customHeight="1" hidden="1">
      <c r="B272" s="188" t="s">
        <v>330</v>
      </c>
      <c r="C272" s="139" t="s">
        <v>244</v>
      </c>
      <c r="D272" s="139" t="s">
        <v>250</v>
      </c>
      <c r="E272" s="240" t="s">
        <v>425</v>
      </c>
      <c r="F272" s="139" t="s">
        <v>331</v>
      </c>
      <c r="G272" s="139"/>
      <c r="H272" s="140">
        <f>H274</f>
        <v>0</v>
      </c>
      <c r="I272" s="140">
        <f>'Прил. 7'!J702</f>
        <v>0</v>
      </c>
      <c r="J272" s="140">
        <f>'Прил. 7'!K702</f>
        <v>0</v>
      </c>
    </row>
    <row r="273" spans="2:10" ht="14.25" customHeight="1" hidden="1">
      <c r="B273" s="188" t="s">
        <v>332</v>
      </c>
      <c r="C273" s="139" t="s">
        <v>244</v>
      </c>
      <c r="D273" s="139" t="s">
        <v>250</v>
      </c>
      <c r="E273" s="240" t="s">
        <v>425</v>
      </c>
      <c r="F273" s="139" t="s">
        <v>333</v>
      </c>
      <c r="G273" s="139"/>
      <c r="H273" s="140">
        <f>H274</f>
        <v>0</v>
      </c>
      <c r="I273" s="140">
        <f>'Прил. 7'!J703</f>
        <v>0</v>
      </c>
      <c r="J273" s="140">
        <f>'Прил. 7'!K703</f>
        <v>0</v>
      </c>
    </row>
    <row r="274" spans="2:10" ht="14.25" customHeight="1" hidden="1">
      <c r="B274" s="185" t="s">
        <v>314</v>
      </c>
      <c r="C274" s="139" t="s">
        <v>244</v>
      </c>
      <c r="D274" s="139" t="s">
        <v>250</v>
      </c>
      <c r="E274" s="240" t="s">
        <v>425</v>
      </c>
      <c r="F274" s="139" t="s">
        <v>333</v>
      </c>
      <c r="G274" s="139" t="s">
        <v>338</v>
      </c>
      <c r="H274" s="140">
        <f>'Прил. 7'!I704+'Прил. 7'!I269</f>
        <v>0</v>
      </c>
      <c r="I274" s="140"/>
      <c r="J274" s="140"/>
    </row>
    <row r="275" spans="2:10" ht="12.75" customHeight="1">
      <c r="B275" s="187" t="s">
        <v>402</v>
      </c>
      <c r="C275" s="139" t="s">
        <v>244</v>
      </c>
      <c r="D275" s="139" t="s">
        <v>250</v>
      </c>
      <c r="E275" s="240" t="s">
        <v>425</v>
      </c>
      <c r="F275" s="139" t="s">
        <v>403</v>
      </c>
      <c r="G275" s="139"/>
      <c r="H275" s="140">
        <f aca="true" t="shared" si="58" ref="H275:J276">H276</f>
        <v>4000</v>
      </c>
      <c r="I275" s="140">
        <f t="shared" si="58"/>
        <v>1000</v>
      </c>
      <c r="J275" s="140">
        <f t="shared" si="58"/>
        <v>2000</v>
      </c>
    </row>
    <row r="276" spans="2:10" ht="15" customHeight="1">
      <c r="B276" s="187" t="s">
        <v>193</v>
      </c>
      <c r="C276" s="139" t="s">
        <v>244</v>
      </c>
      <c r="D276" s="139" t="s">
        <v>250</v>
      </c>
      <c r="E276" s="240" t="s">
        <v>425</v>
      </c>
      <c r="F276" s="139" t="s">
        <v>421</v>
      </c>
      <c r="G276" s="139"/>
      <c r="H276" s="140">
        <f t="shared" si="58"/>
        <v>4000</v>
      </c>
      <c r="I276" s="140">
        <f t="shared" si="58"/>
        <v>1000</v>
      </c>
      <c r="J276" s="140">
        <f t="shared" si="58"/>
        <v>2000</v>
      </c>
    </row>
    <row r="277" spans="2:10" ht="12.75" customHeight="1">
      <c r="B277" s="185" t="s">
        <v>314</v>
      </c>
      <c r="C277" s="139" t="s">
        <v>244</v>
      </c>
      <c r="D277" s="139" t="s">
        <v>250</v>
      </c>
      <c r="E277" s="240" t="s">
        <v>425</v>
      </c>
      <c r="F277" s="139" t="s">
        <v>421</v>
      </c>
      <c r="G277" s="139" t="s">
        <v>338</v>
      </c>
      <c r="H277" s="140">
        <f>'Прил. 7'!I562</f>
        <v>4000</v>
      </c>
      <c r="I277" s="140">
        <f>'Прил. 7'!J562</f>
        <v>1000</v>
      </c>
      <c r="J277" s="140">
        <f>'Прил. 7'!K562</f>
        <v>2000</v>
      </c>
    </row>
    <row r="278" spans="2:10" ht="27.75" customHeight="1" hidden="1">
      <c r="B278" s="187" t="s">
        <v>426</v>
      </c>
      <c r="C278" s="139" t="s">
        <v>244</v>
      </c>
      <c r="D278" s="139" t="s">
        <v>250</v>
      </c>
      <c r="E278" s="240" t="s">
        <v>427</v>
      </c>
      <c r="F278" s="139"/>
      <c r="G278" s="139"/>
      <c r="H278" s="140">
        <f aca="true" t="shared" si="59" ref="H278:J280">H279</f>
        <v>0</v>
      </c>
      <c r="I278" s="140">
        <f t="shared" si="59"/>
        <v>0</v>
      </c>
      <c r="J278" s="140">
        <f t="shared" si="59"/>
        <v>0</v>
      </c>
    </row>
    <row r="279" spans="2:10" ht="14.25" customHeight="1" hidden="1">
      <c r="B279" s="188" t="s">
        <v>330</v>
      </c>
      <c r="C279" s="139" t="s">
        <v>244</v>
      </c>
      <c r="D279" s="139" t="s">
        <v>250</v>
      </c>
      <c r="E279" s="240" t="s">
        <v>427</v>
      </c>
      <c r="F279" s="139" t="s">
        <v>331</v>
      </c>
      <c r="G279" s="139"/>
      <c r="H279" s="140">
        <f t="shared" si="59"/>
        <v>0</v>
      </c>
      <c r="I279" s="140">
        <f t="shared" si="59"/>
        <v>0</v>
      </c>
      <c r="J279" s="140">
        <f t="shared" si="59"/>
        <v>0</v>
      </c>
    </row>
    <row r="280" spans="2:10" ht="14.25" customHeight="1" hidden="1">
      <c r="B280" s="188" t="s">
        <v>332</v>
      </c>
      <c r="C280" s="139" t="s">
        <v>244</v>
      </c>
      <c r="D280" s="139" t="s">
        <v>250</v>
      </c>
      <c r="E280" s="240" t="s">
        <v>427</v>
      </c>
      <c r="F280" s="139" t="s">
        <v>333</v>
      </c>
      <c r="G280" s="139"/>
      <c r="H280" s="140">
        <f t="shared" si="59"/>
        <v>0</v>
      </c>
      <c r="I280" s="140">
        <f t="shared" si="59"/>
        <v>0</v>
      </c>
      <c r="J280" s="140">
        <f t="shared" si="59"/>
        <v>0</v>
      </c>
    </row>
    <row r="281" spans="2:10" ht="14.25" customHeight="1" hidden="1">
      <c r="B281" s="185" t="s">
        <v>314</v>
      </c>
      <c r="C281" s="139" t="s">
        <v>244</v>
      </c>
      <c r="D281" s="139" t="s">
        <v>250</v>
      </c>
      <c r="E281" s="240" t="s">
        <v>427</v>
      </c>
      <c r="F281" s="139" t="s">
        <v>333</v>
      </c>
      <c r="G281" s="139" t="s">
        <v>338</v>
      </c>
      <c r="H281" s="140">
        <f>'Прил. 7'!I273</f>
        <v>0</v>
      </c>
      <c r="I281" s="140">
        <f>'Прил. 7'!J273</f>
        <v>0</v>
      </c>
      <c r="J281" s="140">
        <f>'Прил. 7'!K273</f>
        <v>0</v>
      </c>
    </row>
    <row r="282" spans="2:10" ht="28.5">
      <c r="B282" s="187" t="s">
        <v>428</v>
      </c>
      <c r="C282" s="139" t="s">
        <v>244</v>
      </c>
      <c r="D282" s="139" t="s">
        <v>250</v>
      </c>
      <c r="E282" s="240" t="s">
        <v>429</v>
      </c>
      <c r="F282" s="139"/>
      <c r="G282" s="139"/>
      <c r="H282" s="140">
        <f aca="true" t="shared" si="60" ref="H282:J284">H283</f>
        <v>2780.4</v>
      </c>
      <c r="I282" s="140">
        <f t="shared" si="60"/>
        <v>2781.4</v>
      </c>
      <c r="J282" s="140">
        <f t="shared" si="60"/>
        <v>0</v>
      </c>
    </row>
    <row r="283" spans="2:10" ht="14.25">
      <c r="B283" s="188" t="s">
        <v>330</v>
      </c>
      <c r="C283" s="139" t="s">
        <v>244</v>
      </c>
      <c r="D283" s="139" t="s">
        <v>250</v>
      </c>
      <c r="E283" s="240" t="s">
        <v>429</v>
      </c>
      <c r="F283" s="139" t="s">
        <v>331</v>
      </c>
      <c r="G283" s="139"/>
      <c r="H283" s="140">
        <f t="shared" si="60"/>
        <v>2780.4</v>
      </c>
      <c r="I283" s="140">
        <f t="shared" si="60"/>
        <v>2781.4</v>
      </c>
      <c r="J283" s="140">
        <f t="shared" si="60"/>
        <v>0</v>
      </c>
    </row>
    <row r="284" spans="2:10" ht="14.25">
      <c r="B284" s="188" t="s">
        <v>332</v>
      </c>
      <c r="C284" s="139" t="s">
        <v>244</v>
      </c>
      <c r="D284" s="139" t="s">
        <v>250</v>
      </c>
      <c r="E284" s="240" t="s">
        <v>429</v>
      </c>
      <c r="F284" s="139" t="s">
        <v>333</v>
      </c>
      <c r="G284" s="139"/>
      <c r="H284" s="140">
        <f t="shared" si="60"/>
        <v>2780.4</v>
      </c>
      <c r="I284" s="140">
        <f t="shared" si="60"/>
        <v>2781.4</v>
      </c>
      <c r="J284" s="140">
        <f t="shared" si="60"/>
        <v>0</v>
      </c>
    </row>
    <row r="285" spans="2:10" ht="12.75" customHeight="1">
      <c r="B285" s="185" t="s">
        <v>314</v>
      </c>
      <c r="C285" s="139" t="s">
        <v>244</v>
      </c>
      <c r="D285" s="139" t="s">
        <v>250</v>
      </c>
      <c r="E285" s="240" t="s">
        <v>429</v>
      </c>
      <c r="F285" s="139" t="s">
        <v>333</v>
      </c>
      <c r="G285" s="139" t="s">
        <v>338</v>
      </c>
      <c r="H285" s="140">
        <f>'Прил. 7'!I61</f>
        <v>2780.4</v>
      </c>
      <c r="I285" s="140">
        <f>'Прил. 7'!J61</f>
        <v>2781.4</v>
      </c>
      <c r="J285" s="140">
        <f>'Прил. 7'!K61</f>
        <v>0</v>
      </c>
    </row>
    <row r="286" spans="2:10" ht="12.75" customHeight="1">
      <c r="B286" s="176" t="s">
        <v>251</v>
      </c>
      <c r="C286" s="138" t="s">
        <v>252</v>
      </c>
      <c r="D286" s="138"/>
      <c r="E286" s="138"/>
      <c r="F286" s="138"/>
      <c r="G286" s="138"/>
      <c r="H286" s="136">
        <f>H319+H375+H451+H290</f>
        <v>31894.6</v>
      </c>
      <c r="I286" s="136">
        <f>I319+I375+I451+I290</f>
        <v>2559</v>
      </c>
      <c r="J286" s="136">
        <f>J319+J375+J451+J290</f>
        <v>115</v>
      </c>
    </row>
    <row r="287" spans="2:10" ht="12.75" customHeight="1">
      <c r="B287" s="176" t="s">
        <v>314</v>
      </c>
      <c r="C287" s="138"/>
      <c r="D287" s="138"/>
      <c r="E287" s="138"/>
      <c r="F287" s="138"/>
      <c r="G287" s="138" t="s">
        <v>338</v>
      </c>
      <c r="H287" s="136">
        <f>H328+H332+H339+H343+H438+H456+H459+H462+H335+H365+H418+H433+H429+H411+H414+H320+H374+H347+H450+H305+H312+H299+H295+H445+H390+H396+H424+H442+H351+H402+H356+H383</f>
        <v>14773.7</v>
      </c>
      <c r="I287" s="136">
        <f>I328+I332+I339+I343+I438+I456+I459+I462+I335+I365+I418+I433+I429+I411+I414+I320+I374+I347+I450+I305+I312+I299+I295+I445+I390+I396+I424+I442+I351+I402+I356</f>
        <v>2559</v>
      </c>
      <c r="J287" s="136">
        <f>J328+J332+J339+J343+J438+J456+J459+J462+J335+J365+J418+J433+J429+J411+J414+J320+J374+J347+J450+J305+J312+J299+J295+J445+J390+J396+J424+J442+J351+J402+J356</f>
        <v>115</v>
      </c>
    </row>
    <row r="288" spans="2:10" ht="12.75" customHeight="1">
      <c r="B288" s="176" t="s">
        <v>315</v>
      </c>
      <c r="C288" s="138"/>
      <c r="D288" s="138"/>
      <c r="E288" s="138"/>
      <c r="F288" s="138"/>
      <c r="G288" s="138" t="s">
        <v>376</v>
      </c>
      <c r="H288" s="136">
        <f>H369+H419+H407+H466+H306+H313+H391+H397+H352+H357+H360+H379</f>
        <v>17120.9</v>
      </c>
      <c r="I288" s="136">
        <f>I369+I419+I407+I466+I306+I313+I391+I397+I352+I357</f>
        <v>0</v>
      </c>
      <c r="J288" s="136">
        <f>J369+J419+J407+J466+J306+J313+J391+J397+J352+J357</f>
        <v>0</v>
      </c>
    </row>
    <row r="289" spans="2:10" ht="12.75" customHeight="1">
      <c r="B289" s="175" t="s">
        <v>316</v>
      </c>
      <c r="C289" s="138"/>
      <c r="D289" s="138"/>
      <c r="E289" s="138"/>
      <c r="F289" s="138"/>
      <c r="G289" s="138" t="s">
        <v>348</v>
      </c>
      <c r="H289" s="136">
        <f>H307+H314+H392+H398</f>
        <v>0</v>
      </c>
      <c r="I289" s="136">
        <f>I307+I314+I392+I398+I360</f>
        <v>0</v>
      </c>
      <c r="J289" s="136">
        <f>J307+J314+J392+J398+J360</f>
        <v>0</v>
      </c>
    </row>
    <row r="290" spans="2:10" ht="12.75" customHeight="1">
      <c r="B290" s="231" t="s">
        <v>253</v>
      </c>
      <c r="C290" s="178" t="s">
        <v>252</v>
      </c>
      <c r="D290" s="178" t="s">
        <v>254</v>
      </c>
      <c r="E290" s="183"/>
      <c r="F290" s="135"/>
      <c r="G290" s="138"/>
      <c r="H290" s="140">
        <f>H291+H300</f>
        <v>113.9</v>
      </c>
      <c r="I290" s="140">
        <f>I291+I300</f>
        <v>100</v>
      </c>
      <c r="J290" s="140">
        <f>J291+J300</f>
        <v>115</v>
      </c>
    </row>
    <row r="291" spans="2:10" ht="12.75" customHeight="1">
      <c r="B291" s="185" t="s">
        <v>318</v>
      </c>
      <c r="C291" s="139" t="s">
        <v>252</v>
      </c>
      <c r="D291" s="139" t="s">
        <v>254</v>
      </c>
      <c r="E291" s="183" t="s">
        <v>319</v>
      </c>
      <c r="F291" s="135"/>
      <c r="G291" s="138"/>
      <c r="H291" s="140">
        <f>H296+'Прил. 7'!I707</f>
        <v>113.9</v>
      </c>
      <c r="I291" s="140">
        <f>I296</f>
        <v>100</v>
      </c>
      <c r="J291" s="140">
        <f>J296</f>
        <v>115</v>
      </c>
    </row>
    <row r="292" spans="2:10" ht="27.75" customHeight="1" hidden="1">
      <c r="B292" s="122" t="s">
        <v>430</v>
      </c>
      <c r="C292" s="139" t="s">
        <v>252</v>
      </c>
      <c r="D292" s="139" t="s">
        <v>254</v>
      </c>
      <c r="E292" s="183" t="s">
        <v>431</v>
      </c>
      <c r="F292" s="135"/>
      <c r="G292" s="138"/>
      <c r="H292" s="140">
        <f>'Прил. 7'!I708</f>
        <v>0</v>
      </c>
      <c r="I292" s="140">
        <f>'Прил. 7'!J708</f>
        <v>0</v>
      </c>
      <c r="J292" s="140">
        <f>'Прил. 7'!K708</f>
        <v>0</v>
      </c>
    </row>
    <row r="293" spans="2:10" ht="12.75" customHeight="1" hidden="1">
      <c r="B293" s="179" t="s">
        <v>330</v>
      </c>
      <c r="C293" s="139" t="s">
        <v>252</v>
      </c>
      <c r="D293" s="139" t="s">
        <v>254</v>
      </c>
      <c r="E293" s="183" t="s">
        <v>431</v>
      </c>
      <c r="F293" s="133">
        <v>200</v>
      </c>
      <c r="G293" s="138"/>
      <c r="H293" s="140">
        <f>'Прил. 7'!I709</f>
        <v>0</v>
      </c>
      <c r="I293" s="140">
        <f>'Прил. 7'!J709</f>
        <v>0</v>
      </c>
      <c r="J293" s="140">
        <f>'Прил. 7'!K709</f>
        <v>0</v>
      </c>
    </row>
    <row r="294" spans="2:10" ht="12.75" customHeight="1" hidden="1">
      <c r="B294" s="179" t="s">
        <v>332</v>
      </c>
      <c r="C294" s="139" t="s">
        <v>252</v>
      </c>
      <c r="D294" s="139" t="s">
        <v>254</v>
      </c>
      <c r="E294" s="183" t="s">
        <v>431</v>
      </c>
      <c r="F294" s="133">
        <v>240</v>
      </c>
      <c r="G294" s="138"/>
      <c r="H294" s="140">
        <f>'Прил. 7'!I710</f>
        <v>0</v>
      </c>
      <c r="I294" s="140">
        <f>'Прил. 7'!J710</f>
        <v>0</v>
      </c>
      <c r="J294" s="140">
        <f>'Прил. 7'!K710</f>
        <v>0</v>
      </c>
    </row>
    <row r="295" spans="2:10" ht="12.75" customHeight="1" hidden="1">
      <c r="B295" s="179" t="s">
        <v>314</v>
      </c>
      <c r="C295" s="139" t="s">
        <v>252</v>
      </c>
      <c r="D295" s="139" t="s">
        <v>254</v>
      </c>
      <c r="E295" s="183" t="s">
        <v>431</v>
      </c>
      <c r="F295" s="133">
        <v>240</v>
      </c>
      <c r="G295" s="139" t="s">
        <v>338</v>
      </c>
      <c r="H295" s="140">
        <f>'Прил. 7'!I711</f>
        <v>0</v>
      </c>
      <c r="I295" s="140"/>
      <c r="J295" s="140"/>
    </row>
    <row r="296" spans="2:10" ht="41.25" customHeight="1">
      <c r="B296" s="179" t="s">
        <v>432</v>
      </c>
      <c r="C296" s="139" t="s">
        <v>252</v>
      </c>
      <c r="D296" s="139" t="s">
        <v>254</v>
      </c>
      <c r="E296" s="183" t="s">
        <v>433</v>
      </c>
      <c r="F296" s="135"/>
      <c r="G296" s="138"/>
      <c r="H296" s="140">
        <f aca="true" t="shared" si="61" ref="H296:J298">H297</f>
        <v>113.9</v>
      </c>
      <c r="I296" s="140">
        <f t="shared" si="61"/>
        <v>100</v>
      </c>
      <c r="J296" s="140">
        <f t="shared" si="61"/>
        <v>115</v>
      </c>
    </row>
    <row r="297" spans="2:10" ht="12.75" customHeight="1">
      <c r="B297" s="188" t="s">
        <v>330</v>
      </c>
      <c r="C297" s="139" t="s">
        <v>252</v>
      </c>
      <c r="D297" s="139" t="s">
        <v>254</v>
      </c>
      <c r="E297" s="183" t="s">
        <v>433</v>
      </c>
      <c r="F297" s="133">
        <v>200</v>
      </c>
      <c r="G297" s="138"/>
      <c r="H297" s="140">
        <f t="shared" si="61"/>
        <v>113.9</v>
      </c>
      <c r="I297" s="140">
        <f t="shared" si="61"/>
        <v>100</v>
      </c>
      <c r="J297" s="140">
        <f t="shared" si="61"/>
        <v>115</v>
      </c>
    </row>
    <row r="298" spans="2:10" ht="12.75" customHeight="1">
      <c r="B298" s="188" t="s">
        <v>332</v>
      </c>
      <c r="C298" s="139" t="s">
        <v>252</v>
      </c>
      <c r="D298" s="139" t="s">
        <v>254</v>
      </c>
      <c r="E298" s="183" t="s">
        <v>433</v>
      </c>
      <c r="F298" s="133">
        <v>240</v>
      </c>
      <c r="G298" s="138"/>
      <c r="H298" s="140">
        <f t="shared" si="61"/>
        <v>113.9</v>
      </c>
      <c r="I298" s="140">
        <f t="shared" si="61"/>
        <v>100</v>
      </c>
      <c r="J298" s="140">
        <f t="shared" si="61"/>
        <v>115</v>
      </c>
    </row>
    <row r="299" spans="2:10" ht="12.75" customHeight="1">
      <c r="B299" s="185" t="s">
        <v>314</v>
      </c>
      <c r="C299" s="139" t="s">
        <v>252</v>
      </c>
      <c r="D299" s="139" t="s">
        <v>254</v>
      </c>
      <c r="E299" s="183" t="s">
        <v>433</v>
      </c>
      <c r="F299" s="133">
        <v>240</v>
      </c>
      <c r="G299" s="139" t="s">
        <v>338</v>
      </c>
      <c r="H299" s="140">
        <f>'Прил. 7'!I68</f>
        <v>113.9</v>
      </c>
      <c r="I299" s="140">
        <f>'Прил. 7'!J68</f>
        <v>100</v>
      </c>
      <c r="J299" s="140">
        <f>'Прил. 7'!K68</f>
        <v>115</v>
      </c>
    </row>
    <row r="300" spans="2:10" ht="12.75" customHeight="1" hidden="1">
      <c r="B300" s="179" t="s">
        <v>318</v>
      </c>
      <c r="C300" s="139" t="s">
        <v>252</v>
      </c>
      <c r="D300" s="139" t="s">
        <v>254</v>
      </c>
      <c r="E300" s="246" t="s">
        <v>434</v>
      </c>
      <c r="F300" s="139"/>
      <c r="G300" s="139"/>
      <c r="H300" s="140">
        <f>H301+H308</f>
        <v>0</v>
      </c>
      <c r="I300" s="140">
        <f>I301+I308</f>
        <v>0</v>
      </c>
      <c r="J300" s="140">
        <f>J301+J308</f>
        <v>0</v>
      </c>
    </row>
    <row r="301" spans="2:10" ht="28.5" customHeight="1" hidden="1">
      <c r="B301" s="179" t="s">
        <v>435</v>
      </c>
      <c r="C301" s="139" t="s">
        <v>252</v>
      </c>
      <c r="D301" s="139" t="s">
        <v>254</v>
      </c>
      <c r="E301" s="246" t="s">
        <v>436</v>
      </c>
      <c r="F301" s="139"/>
      <c r="G301" s="139"/>
      <c r="H301" s="140">
        <f aca="true" t="shared" si="62" ref="H301:J303">H302</f>
        <v>0</v>
      </c>
      <c r="I301" s="140">
        <f t="shared" si="62"/>
        <v>0</v>
      </c>
      <c r="J301" s="140">
        <f t="shared" si="62"/>
        <v>0</v>
      </c>
    </row>
    <row r="302" spans="2:10" ht="12.75" customHeight="1" hidden="1">
      <c r="B302" s="247" t="s">
        <v>437</v>
      </c>
      <c r="C302" s="139" t="s">
        <v>252</v>
      </c>
      <c r="D302" s="139" t="s">
        <v>254</v>
      </c>
      <c r="E302" s="246" t="s">
        <v>436</v>
      </c>
      <c r="F302" s="248" t="s">
        <v>438</v>
      </c>
      <c r="G302" s="139"/>
      <c r="H302" s="140">
        <f t="shared" si="62"/>
        <v>0</v>
      </c>
      <c r="I302" s="140">
        <f t="shared" si="62"/>
        <v>0</v>
      </c>
      <c r="J302" s="140">
        <f t="shared" si="62"/>
        <v>0</v>
      </c>
    </row>
    <row r="303" spans="2:10" ht="12.75" customHeight="1" hidden="1">
      <c r="B303" s="249" t="s">
        <v>439</v>
      </c>
      <c r="C303" s="139" t="s">
        <v>252</v>
      </c>
      <c r="D303" s="139" t="s">
        <v>254</v>
      </c>
      <c r="E303" s="246" t="s">
        <v>436</v>
      </c>
      <c r="F303" s="250" t="s">
        <v>440</v>
      </c>
      <c r="G303" s="139"/>
      <c r="H303" s="140">
        <f t="shared" si="62"/>
        <v>0</v>
      </c>
      <c r="I303" s="140">
        <f t="shared" si="62"/>
        <v>0</v>
      </c>
      <c r="J303" s="140">
        <f t="shared" si="62"/>
        <v>0</v>
      </c>
    </row>
    <row r="304" spans="2:10" ht="26.25" customHeight="1" hidden="1">
      <c r="B304" s="249" t="s">
        <v>441</v>
      </c>
      <c r="C304" s="139" t="s">
        <v>252</v>
      </c>
      <c r="D304" s="139" t="s">
        <v>254</v>
      </c>
      <c r="E304" s="246" t="s">
        <v>436</v>
      </c>
      <c r="F304" s="250" t="s">
        <v>442</v>
      </c>
      <c r="G304" s="139"/>
      <c r="H304" s="140">
        <f>H305+H306+H307</f>
        <v>0</v>
      </c>
      <c r="I304" s="140">
        <f>I305+I306+I307</f>
        <v>0</v>
      </c>
      <c r="J304" s="140">
        <f>J305+J306+J307</f>
        <v>0</v>
      </c>
    </row>
    <row r="305" spans="2:10" ht="12.75" customHeight="1" hidden="1">
      <c r="B305" s="179" t="s">
        <v>314</v>
      </c>
      <c r="C305" s="139" t="s">
        <v>252</v>
      </c>
      <c r="D305" s="139" t="s">
        <v>254</v>
      </c>
      <c r="E305" s="246" t="s">
        <v>436</v>
      </c>
      <c r="F305" s="139" t="s">
        <v>442</v>
      </c>
      <c r="G305" s="139" t="s">
        <v>443</v>
      </c>
      <c r="H305" s="140">
        <f>'Прил. 7'!I281</f>
        <v>0</v>
      </c>
      <c r="I305" s="140">
        <f>'Прил. 7'!J281</f>
        <v>0</v>
      </c>
      <c r="J305" s="140">
        <f>'Прил. 7'!K281</f>
        <v>0</v>
      </c>
    </row>
    <row r="306" spans="2:10" ht="12.75" customHeight="1" hidden="1">
      <c r="B306" s="179" t="s">
        <v>315</v>
      </c>
      <c r="C306" s="139" t="s">
        <v>252</v>
      </c>
      <c r="D306" s="139" t="s">
        <v>254</v>
      </c>
      <c r="E306" s="246" t="s">
        <v>436</v>
      </c>
      <c r="F306" s="139" t="s">
        <v>442</v>
      </c>
      <c r="G306" s="139" t="s">
        <v>376</v>
      </c>
      <c r="H306" s="140">
        <f>'Прил. 7'!I282</f>
        <v>0</v>
      </c>
      <c r="I306" s="140">
        <f>'Прил. 7'!J282</f>
        <v>0</v>
      </c>
      <c r="J306" s="140">
        <f>'Прил. 7'!K282</f>
        <v>0</v>
      </c>
    </row>
    <row r="307" spans="2:10" ht="12.75" customHeight="1" hidden="1">
      <c r="B307" s="179" t="s">
        <v>316</v>
      </c>
      <c r="C307" s="139" t="s">
        <v>252</v>
      </c>
      <c r="D307" s="139" t="s">
        <v>254</v>
      </c>
      <c r="E307" s="246" t="s">
        <v>436</v>
      </c>
      <c r="F307" s="139" t="s">
        <v>442</v>
      </c>
      <c r="G307" s="139" t="s">
        <v>348</v>
      </c>
      <c r="H307" s="140">
        <f>'Прил. 7'!I283</f>
        <v>0</v>
      </c>
      <c r="I307" s="140">
        <f>'Прил. 7'!J283</f>
        <v>0</v>
      </c>
      <c r="J307" s="140">
        <f>'Прил. 7'!K283</f>
        <v>0</v>
      </c>
    </row>
    <row r="308" spans="2:10" ht="28.5" customHeight="1" hidden="1">
      <c r="B308" s="179" t="s">
        <v>444</v>
      </c>
      <c r="C308" s="139" t="s">
        <v>252</v>
      </c>
      <c r="D308" s="139" t="s">
        <v>254</v>
      </c>
      <c r="E308" s="246" t="s">
        <v>445</v>
      </c>
      <c r="F308" s="139"/>
      <c r="G308" s="139"/>
      <c r="H308" s="140">
        <f>H309+H315</f>
        <v>0</v>
      </c>
      <c r="I308" s="140">
        <f aca="true" t="shared" si="63" ref="I308:J310">I309</f>
        <v>0</v>
      </c>
      <c r="J308" s="140">
        <f t="shared" si="63"/>
        <v>0</v>
      </c>
    </row>
    <row r="309" spans="2:10" ht="12.75" customHeight="1" hidden="1">
      <c r="B309" s="247" t="s">
        <v>437</v>
      </c>
      <c r="C309" s="139" t="s">
        <v>252</v>
      </c>
      <c r="D309" s="139" t="s">
        <v>254</v>
      </c>
      <c r="E309" s="246" t="s">
        <v>445</v>
      </c>
      <c r="F309" s="248" t="s">
        <v>438</v>
      </c>
      <c r="G309" s="139"/>
      <c r="H309" s="140">
        <f>H310</f>
        <v>0</v>
      </c>
      <c r="I309" s="140">
        <f t="shared" si="63"/>
        <v>0</v>
      </c>
      <c r="J309" s="140">
        <f t="shared" si="63"/>
        <v>0</v>
      </c>
    </row>
    <row r="310" spans="2:10" ht="12.75" customHeight="1" hidden="1">
      <c r="B310" s="249" t="s">
        <v>439</v>
      </c>
      <c r="C310" s="139" t="s">
        <v>252</v>
      </c>
      <c r="D310" s="139" t="s">
        <v>254</v>
      </c>
      <c r="E310" s="246" t="s">
        <v>445</v>
      </c>
      <c r="F310" s="250" t="s">
        <v>440</v>
      </c>
      <c r="G310" s="139"/>
      <c r="H310" s="140">
        <f>H311</f>
        <v>0</v>
      </c>
      <c r="I310" s="140">
        <f t="shared" si="63"/>
        <v>0</v>
      </c>
      <c r="J310" s="140">
        <f t="shared" si="63"/>
        <v>0</v>
      </c>
    </row>
    <row r="311" spans="2:10" ht="26.25" customHeight="1" hidden="1">
      <c r="B311" s="249" t="s">
        <v>441</v>
      </c>
      <c r="C311" s="139" t="s">
        <v>252</v>
      </c>
      <c r="D311" s="139" t="s">
        <v>254</v>
      </c>
      <c r="E311" s="246" t="s">
        <v>445</v>
      </c>
      <c r="F311" s="250" t="s">
        <v>442</v>
      </c>
      <c r="G311" s="139"/>
      <c r="H311" s="140">
        <f>H312+H313+H314</f>
        <v>0</v>
      </c>
      <c r="I311" s="140">
        <f>I312+I313+I314</f>
        <v>0</v>
      </c>
      <c r="J311" s="140">
        <f>J312+J313+J314</f>
        <v>0</v>
      </c>
    </row>
    <row r="312" spans="2:10" ht="12.75" customHeight="1" hidden="1">
      <c r="B312" s="179" t="s">
        <v>314</v>
      </c>
      <c r="C312" s="139" t="s">
        <v>252</v>
      </c>
      <c r="D312" s="139" t="s">
        <v>254</v>
      </c>
      <c r="E312" s="246" t="s">
        <v>446</v>
      </c>
      <c r="F312" s="139" t="s">
        <v>442</v>
      </c>
      <c r="G312" s="139" t="s">
        <v>443</v>
      </c>
      <c r="H312" s="140">
        <f>'Прил. 7'!I73</f>
        <v>0</v>
      </c>
      <c r="I312" s="140">
        <f>'Прил. 7'!J288</f>
        <v>0</v>
      </c>
      <c r="J312" s="140">
        <f>'Прил. 7'!K288</f>
        <v>0</v>
      </c>
    </row>
    <row r="313" spans="2:10" ht="12.75" customHeight="1" hidden="1">
      <c r="B313" s="179" t="s">
        <v>315</v>
      </c>
      <c r="C313" s="139" t="s">
        <v>252</v>
      </c>
      <c r="D313" s="139" t="s">
        <v>254</v>
      </c>
      <c r="E313" s="246" t="s">
        <v>445</v>
      </c>
      <c r="F313" s="139" t="s">
        <v>442</v>
      </c>
      <c r="G313" s="139" t="s">
        <v>376</v>
      </c>
      <c r="H313" s="140">
        <f>'Прил. 7'!I74</f>
        <v>0</v>
      </c>
      <c r="I313" s="140">
        <f>'Прил. 7'!J289</f>
        <v>0</v>
      </c>
      <c r="J313" s="140">
        <f>'Прил. 7'!K289</f>
        <v>0</v>
      </c>
    </row>
    <row r="314" spans="2:10" ht="12.75" customHeight="1" hidden="1">
      <c r="B314" s="179" t="s">
        <v>316</v>
      </c>
      <c r="C314" s="139" t="s">
        <v>252</v>
      </c>
      <c r="D314" s="139" t="s">
        <v>254</v>
      </c>
      <c r="E314" s="246" t="s">
        <v>445</v>
      </c>
      <c r="F314" s="139" t="s">
        <v>442</v>
      </c>
      <c r="G314" s="139" t="s">
        <v>348</v>
      </c>
      <c r="H314" s="140">
        <f>'Прил. 7'!I290</f>
        <v>0</v>
      </c>
      <c r="I314" s="140">
        <f>'Прил. 7'!J290</f>
        <v>0</v>
      </c>
      <c r="J314" s="140">
        <f>'Прил. 7'!K290</f>
        <v>0</v>
      </c>
    </row>
    <row r="315" spans="2:10" ht="12.75" customHeight="1" hidden="1">
      <c r="B315" s="189" t="s">
        <v>334</v>
      </c>
      <c r="C315" s="139" t="s">
        <v>252</v>
      </c>
      <c r="D315" s="139" t="s">
        <v>254</v>
      </c>
      <c r="E315" s="246" t="s">
        <v>445</v>
      </c>
      <c r="F315" s="139" t="s">
        <v>335</v>
      </c>
      <c r="G315" s="139"/>
      <c r="H315" s="140">
        <f>H316</f>
        <v>0</v>
      </c>
      <c r="I315" s="140">
        <f>I316</f>
        <v>0</v>
      </c>
      <c r="J315" s="140">
        <f>J316</f>
        <v>0</v>
      </c>
    </row>
    <row r="316" spans="2:10" ht="12.75" customHeight="1" hidden="1">
      <c r="B316" s="189" t="s">
        <v>336</v>
      </c>
      <c r="C316" s="139" t="s">
        <v>252</v>
      </c>
      <c r="D316" s="139" t="s">
        <v>254</v>
      </c>
      <c r="E316" s="246" t="s">
        <v>445</v>
      </c>
      <c r="F316" s="139" t="s">
        <v>337</v>
      </c>
      <c r="G316" s="139"/>
      <c r="H316" s="140">
        <f>H317+H318</f>
        <v>0</v>
      </c>
      <c r="I316" s="140">
        <f>I317+I318</f>
        <v>0</v>
      </c>
      <c r="J316" s="140">
        <f>J317+J318</f>
        <v>0</v>
      </c>
    </row>
    <row r="317" spans="2:10" ht="12.75" customHeight="1" hidden="1">
      <c r="B317" s="189" t="s">
        <v>314</v>
      </c>
      <c r="C317" s="139" t="s">
        <v>252</v>
      </c>
      <c r="D317" s="139" t="s">
        <v>254</v>
      </c>
      <c r="E317" s="246" t="s">
        <v>446</v>
      </c>
      <c r="F317" s="139" t="s">
        <v>337</v>
      </c>
      <c r="G317" s="139" t="s">
        <v>338</v>
      </c>
      <c r="H317" s="140">
        <f>'Прил. 7'!I288</f>
        <v>0</v>
      </c>
      <c r="I317" s="140"/>
      <c r="J317" s="140"/>
    </row>
    <row r="318" spans="2:10" ht="12.75" customHeight="1" hidden="1">
      <c r="B318" s="179" t="s">
        <v>315</v>
      </c>
      <c r="C318" s="139" t="s">
        <v>252</v>
      </c>
      <c r="D318" s="139" t="s">
        <v>254</v>
      </c>
      <c r="E318" s="246" t="s">
        <v>445</v>
      </c>
      <c r="F318" s="139" t="s">
        <v>337</v>
      </c>
      <c r="G318" s="139" t="s">
        <v>376</v>
      </c>
      <c r="H318" s="140">
        <f>'Прил. 7'!I289</f>
        <v>0</v>
      </c>
      <c r="I318" s="140"/>
      <c r="J318" s="140"/>
    </row>
    <row r="319" spans="2:10" ht="12.75" customHeight="1">
      <c r="B319" s="251" t="s">
        <v>255</v>
      </c>
      <c r="C319" s="178" t="s">
        <v>252</v>
      </c>
      <c r="D319" s="178" t="s">
        <v>256</v>
      </c>
      <c r="E319" s="139"/>
      <c r="F319" s="139"/>
      <c r="G319" s="139"/>
      <c r="H319" s="140">
        <f>H324+H366+H361+H321+H370</f>
        <v>24555.6</v>
      </c>
      <c r="I319" s="140">
        <f>I324+I366+I361+I321+I370</f>
        <v>0</v>
      </c>
      <c r="J319" s="140">
        <f>J324+J366+J361+J321+J370</f>
        <v>0</v>
      </c>
    </row>
    <row r="320" spans="2:10" ht="12.75" customHeight="1" hidden="1">
      <c r="B320" s="252" t="s">
        <v>318</v>
      </c>
      <c r="C320" s="139" t="s">
        <v>252</v>
      </c>
      <c r="D320" s="139" t="s">
        <v>256</v>
      </c>
      <c r="E320" s="139" t="s">
        <v>319</v>
      </c>
      <c r="F320" s="139"/>
      <c r="G320" s="139"/>
      <c r="H320" s="140">
        <f aca="true" t="shared" si="64" ref="H320:J322">H321</f>
        <v>0</v>
      </c>
      <c r="I320" s="140">
        <f t="shared" si="64"/>
        <v>0</v>
      </c>
      <c r="J320" s="140">
        <f t="shared" si="64"/>
        <v>0</v>
      </c>
    </row>
    <row r="321" spans="2:10" ht="12.75" customHeight="1" hidden="1">
      <c r="B321" s="224" t="s">
        <v>334</v>
      </c>
      <c r="C321" s="139" t="s">
        <v>252</v>
      </c>
      <c r="D321" s="139" t="s">
        <v>256</v>
      </c>
      <c r="E321" s="139" t="s">
        <v>447</v>
      </c>
      <c r="F321" s="139" t="s">
        <v>335</v>
      </c>
      <c r="G321" s="139"/>
      <c r="H321" s="140">
        <f t="shared" si="64"/>
        <v>0</v>
      </c>
      <c r="I321" s="140">
        <f t="shared" si="64"/>
        <v>0</v>
      </c>
      <c r="J321" s="140">
        <f t="shared" si="64"/>
        <v>0</v>
      </c>
    </row>
    <row r="322" spans="2:10" ht="53.25" customHeight="1" hidden="1">
      <c r="B322" s="27" t="s">
        <v>448</v>
      </c>
      <c r="C322" s="139" t="s">
        <v>252</v>
      </c>
      <c r="D322" s="139" t="s">
        <v>256</v>
      </c>
      <c r="E322" s="139" t="s">
        <v>447</v>
      </c>
      <c r="F322" s="139" t="s">
        <v>449</v>
      </c>
      <c r="G322" s="139"/>
      <c r="H322" s="140">
        <f t="shared" si="64"/>
        <v>0</v>
      </c>
      <c r="I322" s="140">
        <f t="shared" si="64"/>
        <v>0</v>
      </c>
      <c r="J322" s="140">
        <f t="shared" si="64"/>
        <v>0</v>
      </c>
    </row>
    <row r="323" spans="2:10" ht="12.75" customHeight="1" hidden="1">
      <c r="B323" s="185" t="s">
        <v>314</v>
      </c>
      <c r="C323" s="139" t="s">
        <v>252</v>
      </c>
      <c r="D323" s="139" t="s">
        <v>256</v>
      </c>
      <c r="E323" s="139" t="s">
        <v>447</v>
      </c>
      <c r="F323" s="139" t="s">
        <v>449</v>
      </c>
      <c r="G323" s="139" t="s">
        <v>338</v>
      </c>
      <c r="H323" s="140">
        <f>'Прил. 7'!I295</f>
        <v>0</v>
      </c>
      <c r="I323" s="140">
        <f>'Прил. 7'!J295</f>
        <v>0</v>
      </c>
      <c r="J323" s="140">
        <f>'Прил. 7'!K295</f>
        <v>0</v>
      </c>
    </row>
    <row r="324" spans="2:10" ht="27.75" customHeight="1">
      <c r="B324" s="253" t="s">
        <v>450</v>
      </c>
      <c r="C324" s="139" t="s">
        <v>252</v>
      </c>
      <c r="D324" s="139" t="s">
        <v>256</v>
      </c>
      <c r="E324" s="181" t="s">
        <v>451</v>
      </c>
      <c r="F324" s="139"/>
      <c r="G324" s="139"/>
      <c r="H324" s="140">
        <f>H325+H329+H336+H340+H333+H347+H348+H353</f>
        <v>24555.6</v>
      </c>
      <c r="I324" s="140">
        <f>I325+I329+I336+I340+I333+I347+I348+I353</f>
        <v>0</v>
      </c>
      <c r="J324" s="140">
        <f>J325+J329+J336+J340+J333+J347+J348+J353</f>
        <v>0</v>
      </c>
    </row>
    <row r="325" spans="2:10" ht="15.75" customHeight="1" hidden="1">
      <c r="B325" s="254" t="s">
        <v>452</v>
      </c>
      <c r="C325" s="139" t="s">
        <v>252</v>
      </c>
      <c r="D325" s="139" t="s">
        <v>256</v>
      </c>
      <c r="E325" s="181" t="s">
        <v>453</v>
      </c>
      <c r="F325" s="139"/>
      <c r="G325" s="139"/>
      <c r="H325" s="140">
        <f aca="true" t="shared" si="65" ref="H325:J327">H326</f>
        <v>0</v>
      </c>
      <c r="I325" s="140">
        <f t="shared" si="65"/>
        <v>0</v>
      </c>
      <c r="J325" s="140">
        <f t="shared" si="65"/>
        <v>0</v>
      </c>
    </row>
    <row r="326" spans="2:10" ht="12.75" customHeight="1" hidden="1">
      <c r="B326" s="188" t="s">
        <v>330</v>
      </c>
      <c r="C326" s="139" t="s">
        <v>252</v>
      </c>
      <c r="D326" s="139" t="s">
        <v>256</v>
      </c>
      <c r="E326" s="181" t="s">
        <v>453</v>
      </c>
      <c r="F326" s="139" t="s">
        <v>331</v>
      </c>
      <c r="G326" s="44"/>
      <c r="H326" s="140">
        <f t="shared" si="65"/>
        <v>0</v>
      </c>
      <c r="I326" s="140">
        <f t="shared" si="65"/>
        <v>0</v>
      </c>
      <c r="J326" s="140">
        <f t="shared" si="65"/>
        <v>0</v>
      </c>
    </row>
    <row r="327" spans="2:10" ht="12.75" customHeight="1" hidden="1">
      <c r="B327" s="188" t="s">
        <v>332</v>
      </c>
      <c r="C327" s="139" t="s">
        <v>252</v>
      </c>
      <c r="D327" s="139" t="s">
        <v>256</v>
      </c>
      <c r="E327" s="181" t="s">
        <v>453</v>
      </c>
      <c r="F327" s="139" t="s">
        <v>333</v>
      </c>
      <c r="G327" s="139"/>
      <c r="H327" s="140">
        <f t="shared" si="65"/>
        <v>0</v>
      </c>
      <c r="I327" s="140">
        <f t="shared" si="65"/>
        <v>0</v>
      </c>
      <c r="J327" s="140">
        <f t="shared" si="65"/>
        <v>0</v>
      </c>
    </row>
    <row r="328" spans="2:10" ht="14.25" customHeight="1" hidden="1">
      <c r="B328" s="185" t="s">
        <v>314</v>
      </c>
      <c r="C328" s="139" t="s">
        <v>252</v>
      </c>
      <c r="D328" s="139" t="s">
        <v>256</v>
      </c>
      <c r="E328" s="181" t="s">
        <v>453</v>
      </c>
      <c r="F328" s="139" t="s">
        <v>333</v>
      </c>
      <c r="G328" s="139">
        <v>2</v>
      </c>
      <c r="H328" s="140">
        <f>'Прил. 7'!I717</f>
        <v>0</v>
      </c>
      <c r="I328" s="140">
        <f>'Прил. 7'!J717</f>
        <v>0</v>
      </c>
      <c r="J328" s="140">
        <f>'Прил. 7'!K717</f>
        <v>0</v>
      </c>
    </row>
    <row r="329" spans="2:10" ht="12.75" customHeight="1">
      <c r="B329" s="254" t="s">
        <v>454</v>
      </c>
      <c r="C329" s="139" t="s">
        <v>252</v>
      </c>
      <c r="D329" s="139" t="s">
        <v>256</v>
      </c>
      <c r="E329" s="181" t="s">
        <v>455</v>
      </c>
      <c r="F329" s="139"/>
      <c r="G329" s="139"/>
      <c r="H329" s="140">
        <f aca="true" t="shared" si="66" ref="H329:J331">H330</f>
        <v>280</v>
      </c>
      <c r="I329" s="140">
        <f t="shared" si="66"/>
        <v>0</v>
      </c>
      <c r="J329" s="140">
        <f t="shared" si="66"/>
        <v>0</v>
      </c>
    </row>
    <row r="330" spans="2:10" ht="12.75" customHeight="1">
      <c r="B330" s="205" t="s">
        <v>456</v>
      </c>
      <c r="C330" s="139" t="s">
        <v>252</v>
      </c>
      <c r="D330" s="139" t="s">
        <v>256</v>
      </c>
      <c r="E330" s="181" t="s">
        <v>455</v>
      </c>
      <c r="F330" s="139" t="s">
        <v>438</v>
      </c>
      <c r="G330" s="139"/>
      <c r="H330" s="140">
        <f t="shared" si="66"/>
        <v>280</v>
      </c>
      <c r="I330" s="140">
        <f t="shared" si="66"/>
        <v>0</v>
      </c>
      <c r="J330" s="140">
        <f t="shared" si="66"/>
        <v>0</v>
      </c>
    </row>
    <row r="331" spans="2:10" ht="14.25" customHeight="1">
      <c r="B331" s="255" t="s">
        <v>439</v>
      </c>
      <c r="C331" s="139" t="s">
        <v>252</v>
      </c>
      <c r="D331" s="139" t="s">
        <v>256</v>
      </c>
      <c r="E331" s="181" t="s">
        <v>455</v>
      </c>
      <c r="F331" s="139" t="s">
        <v>440</v>
      </c>
      <c r="G331" s="139"/>
      <c r="H331" s="140">
        <f t="shared" si="66"/>
        <v>280</v>
      </c>
      <c r="I331" s="140">
        <f t="shared" si="66"/>
        <v>0</v>
      </c>
      <c r="J331" s="140">
        <f t="shared" si="66"/>
        <v>0</v>
      </c>
    </row>
    <row r="332" spans="2:10" ht="12.75" customHeight="1">
      <c r="B332" s="185" t="s">
        <v>314</v>
      </c>
      <c r="C332" s="139" t="s">
        <v>252</v>
      </c>
      <c r="D332" s="139" t="s">
        <v>256</v>
      </c>
      <c r="E332" s="181" t="s">
        <v>455</v>
      </c>
      <c r="F332" s="139" t="s">
        <v>440</v>
      </c>
      <c r="G332" s="139" t="s">
        <v>338</v>
      </c>
      <c r="H332" s="140">
        <f>'Прил. 7'!I304+'Прил. 7'!I720</f>
        <v>280</v>
      </c>
      <c r="I332" s="140">
        <f>'Прил. 7'!J304+'Прил. 7'!J720</f>
        <v>0</v>
      </c>
      <c r="J332" s="140">
        <f>'Прил. 7'!K304+'Прил. 7'!K720</f>
        <v>0</v>
      </c>
    </row>
    <row r="333" spans="2:10" ht="12.75" customHeight="1">
      <c r="B333" s="187" t="s">
        <v>402</v>
      </c>
      <c r="C333" s="139" t="s">
        <v>252</v>
      </c>
      <c r="D333" s="139" t="s">
        <v>256</v>
      </c>
      <c r="E333" s="181" t="s">
        <v>455</v>
      </c>
      <c r="F333" s="139" t="s">
        <v>403</v>
      </c>
      <c r="G333" s="139"/>
      <c r="H333" s="140">
        <f aca="true" t="shared" si="67" ref="H333:J334">H334</f>
        <v>1000</v>
      </c>
      <c r="I333" s="140">
        <f t="shared" si="67"/>
        <v>0</v>
      </c>
      <c r="J333" s="140">
        <f t="shared" si="67"/>
        <v>0</v>
      </c>
    </row>
    <row r="334" spans="2:10" ht="12.75" customHeight="1">
      <c r="B334" s="187" t="s">
        <v>193</v>
      </c>
      <c r="C334" s="139" t="s">
        <v>252</v>
      </c>
      <c r="D334" s="139" t="s">
        <v>256</v>
      </c>
      <c r="E334" s="181" t="s">
        <v>455</v>
      </c>
      <c r="F334" s="139" t="s">
        <v>421</v>
      </c>
      <c r="G334" s="139"/>
      <c r="H334" s="140">
        <f t="shared" si="67"/>
        <v>1000</v>
      </c>
      <c r="I334" s="140">
        <f t="shared" si="67"/>
        <v>0</v>
      </c>
      <c r="J334" s="140">
        <f t="shared" si="67"/>
        <v>0</v>
      </c>
    </row>
    <row r="335" spans="2:10" ht="12.75" customHeight="1">
      <c r="B335" s="185" t="s">
        <v>314</v>
      </c>
      <c r="C335" s="139" t="s">
        <v>252</v>
      </c>
      <c r="D335" s="139" t="s">
        <v>256</v>
      </c>
      <c r="E335" s="181" t="s">
        <v>455</v>
      </c>
      <c r="F335" s="139" t="s">
        <v>421</v>
      </c>
      <c r="G335" s="139" t="s">
        <v>338</v>
      </c>
      <c r="H335" s="140">
        <f>'Прил. 7'!I577</f>
        <v>1000</v>
      </c>
      <c r="I335" s="140">
        <f>'Прил. 7'!J577</f>
        <v>0</v>
      </c>
      <c r="J335" s="140">
        <f>'Прил. 7'!K577</f>
        <v>0</v>
      </c>
    </row>
    <row r="336" spans="2:10" ht="12.75" customHeight="1" hidden="1">
      <c r="B336" s="254" t="s">
        <v>457</v>
      </c>
      <c r="C336" s="139" t="s">
        <v>252</v>
      </c>
      <c r="D336" s="139" t="s">
        <v>256</v>
      </c>
      <c r="E336" s="181" t="s">
        <v>458</v>
      </c>
      <c r="F336" s="139"/>
      <c r="G336" s="139"/>
      <c r="H336" s="140">
        <f aca="true" t="shared" si="68" ref="H336:J338">H337</f>
        <v>0</v>
      </c>
      <c r="I336" s="140">
        <f t="shared" si="68"/>
        <v>0</v>
      </c>
      <c r="J336" s="140">
        <f t="shared" si="68"/>
        <v>0</v>
      </c>
    </row>
    <row r="337" spans="2:10" ht="14.25" customHeight="1" hidden="1">
      <c r="B337" s="188" t="s">
        <v>330</v>
      </c>
      <c r="C337" s="139" t="s">
        <v>252</v>
      </c>
      <c r="D337" s="139" t="s">
        <v>256</v>
      </c>
      <c r="E337" s="181" t="s">
        <v>458</v>
      </c>
      <c r="F337" s="139" t="s">
        <v>331</v>
      </c>
      <c r="G337" s="139"/>
      <c r="H337" s="140">
        <f t="shared" si="68"/>
        <v>0</v>
      </c>
      <c r="I337" s="140">
        <f t="shared" si="68"/>
        <v>0</v>
      </c>
      <c r="J337" s="140">
        <f t="shared" si="68"/>
        <v>0</v>
      </c>
    </row>
    <row r="338" spans="2:10" ht="12.75" customHeight="1" hidden="1">
      <c r="B338" s="188" t="s">
        <v>332</v>
      </c>
      <c r="C338" s="139" t="s">
        <v>252</v>
      </c>
      <c r="D338" s="139" t="s">
        <v>256</v>
      </c>
      <c r="E338" s="181" t="s">
        <v>458</v>
      </c>
      <c r="F338" s="139" t="s">
        <v>333</v>
      </c>
      <c r="G338" s="139"/>
      <c r="H338" s="140">
        <f t="shared" si="68"/>
        <v>0</v>
      </c>
      <c r="I338" s="140">
        <f t="shared" si="68"/>
        <v>0</v>
      </c>
      <c r="J338" s="140">
        <f t="shared" si="68"/>
        <v>0</v>
      </c>
    </row>
    <row r="339" spans="2:10" ht="12.75" customHeight="1" hidden="1">
      <c r="B339" s="185" t="s">
        <v>314</v>
      </c>
      <c r="C339" s="139" t="s">
        <v>252</v>
      </c>
      <c r="D339" s="139" t="s">
        <v>256</v>
      </c>
      <c r="E339" s="181" t="s">
        <v>458</v>
      </c>
      <c r="F339" s="139" t="s">
        <v>333</v>
      </c>
      <c r="G339" s="139" t="s">
        <v>338</v>
      </c>
      <c r="H339" s="140"/>
      <c r="I339" s="140"/>
      <c r="J339" s="140"/>
    </row>
    <row r="340" spans="2:10" ht="12.75" customHeight="1" hidden="1">
      <c r="B340" s="254" t="s">
        <v>459</v>
      </c>
      <c r="C340" s="139" t="s">
        <v>252</v>
      </c>
      <c r="D340" s="139" t="s">
        <v>256</v>
      </c>
      <c r="E340" s="181" t="s">
        <v>460</v>
      </c>
      <c r="F340" s="139"/>
      <c r="G340" s="139"/>
      <c r="H340" s="140">
        <f aca="true" t="shared" si="69" ref="H340:J342">H341</f>
        <v>0</v>
      </c>
      <c r="I340" s="140">
        <f t="shared" si="69"/>
        <v>0</v>
      </c>
      <c r="J340" s="140">
        <f t="shared" si="69"/>
        <v>0</v>
      </c>
    </row>
    <row r="341" spans="2:10" ht="12.75" customHeight="1" hidden="1">
      <c r="B341" s="188" t="s">
        <v>330</v>
      </c>
      <c r="C341" s="139" t="s">
        <v>252</v>
      </c>
      <c r="D341" s="139" t="s">
        <v>256</v>
      </c>
      <c r="E341" s="181" t="s">
        <v>460</v>
      </c>
      <c r="F341" s="139" t="s">
        <v>331</v>
      </c>
      <c r="G341" s="139"/>
      <c r="H341" s="140">
        <f t="shared" si="69"/>
        <v>0</v>
      </c>
      <c r="I341" s="140">
        <f t="shared" si="69"/>
        <v>0</v>
      </c>
      <c r="J341" s="140">
        <f t="shared" si="69"/>
        <v>0</v>
      </c>
    </row>
    <row r="342" spans="2:10" ht="12.75" customHeight="1" hidden="1">
      <c r="B342" s="188" t="s">
        <v>332</v>
      </c>
      <c r="C342" s="139" t="s">
        <v>252</v>
      </c>
      <c r="D342" s="139" t="s">
        <v>256</v>
      </c>
      <c r="E342" s="181" t="s">
        <v>460</v>
      </c>
      <c r="F342" s="139" t="s">
        <v>333</v>
      </c>
      <c r="G342" s="139"/>
      <c r="H342" s="140">
        <f t="shared" si="69"/>
        <v>0</v>
      </c>
      <c r="I342" s="140">
        <f t="shared" si="69"/>
        <v>0</v>
      </c>
      <c r="J342" s="140">
        <f t="shared" si="69"/>
        <v>0</v>
      </c>
    </row>
    <row r="343" spans="2:10" ht="12.75" customHeight="1" hidden="1">
      <c r="B343" s="185" t="s">
        <v>314</v>
      </c>
      <c r="C343" s="139" t="s">
        <v>252</v>
      </c>
      <c r="D343" s="139" t="s">
        <v>256</v>
      </c>
      <c r="E343" s="181" t="s">
        <v>460</v>
      </c>
      <c r="F343" s="139" t="s">
        <v>333</v>
      </c>
      <c r="G343" s="139" t="s">
        <v>338</v>
      </c>
      <c r="H343" s="140"/>
      <c r="I343" s="140"/>
      <c r="J343" s="140"/>
    </row>
    <row r="344" spans="2:10" ht="28.5" customHeight="1">
      <c r="B344" s="187" t="s">
        <v>461</v>
      </c>
      <c r="C344" s="139" t="s">
        <v>252</v>
      </c>
      <c r="D344" s="139" t="s">
        <v>256</v>
      </c>
      <c r="E344" s="181" t="s">
        <v>462</v>
      </c>
      <c r="F344" s="139"/>
      <c r="G344" s="139"/>
      <c r="H344" s="140">
        <f aca="true" t="shared" si="70" ref="H344:J346">H345</f>
        <v>25.6</v>
      </c>
      <c r="I344" s="140">
        <f t="shared" si="70"/>
        <v>0</v>
      </c>
      <c r="J344" s="140">
        <f t="shared" si="70"/>
        <v>0</v>
      </c>
    </row>
    <row r="345" spans="2:10" ht="12.75" customHeight="1">
      <c r="B345" s="188" t="s">
        <v>330</v>
      </c>
      <c r="C345" s="139" t="s">
        <v>252</v>
      </c>
      <c r="D345" s="139" t="s">
        <v>256</v>
      </c>
      <c r="E345" s="181" t="s">
        <v>462</v>
      </c>
      <c r="F345" s="139" t="s">
        <v>331</v>
      </c>
      <c r="G345" s="139"/>
      <c r="H345" s="140">
        <f t="shared" si="70"/>
        <v>25.6</v>
      </c>
      <c r="I345" s="140">
        <f t="shared" si="70"/>
        <v>0</v>
      </c>
      <c r="J345" s="140">
        <f t="shared" si="70"/>
        <v>0</v>
      </c>
    </row>
    <row r="346" spans="2:10" ht="12.75" customHeight="1">
      <c r="B346" s="188" t="s">
        <v>332</v>
      </c>
      <c r="C346" s="139" t="s">
        <v>252</v>
      </c>
      <c r="D346" s="139" t="s">
        <v>256</v>
      </c>
      <c r="E346" s="181" t="s">
        <v>462</v>
      </c>
      <c r="F346" s="139" t="s">
        <v>333</v>
      </c>
      <c r="G346" s="139"/>
      <c r="H346" s="140">
        <f t="shared" si="70"/>
        <v>25.6</v>
      </c>
      <c r="I346" s="140">
        <f t="shared" si="70"/>
        <v>0</v>
      </c>
      <c r="J346" s="140">
        <f t="shared" si="70"/>
        <v>0</v>
      </c>
    </row>
    <row r="347" spans="2:10" ht="12.75" customHeight="1">
      <c r="B347" s="185" t="s">
        <v>314</v>
      </c>
      <c r="C347" s="139" t="s">
        <v>252</v>
      </c>
      <c r="D347" s="139" t="s">
        <v>256</v>
      </c>
      <c r="E347" s="181" t="s">
        <v>462</v>
      </c>
      <c r="F347" s="139" t="s">
        <v>333</v>
      </c>
      <c r="G347" s="139" t="s">
        <v>338</v>
      </c>
      <c r="H347" s="140">
        <f>'Прил. 7'!I80</f>
        <v>25.6</v>
      </c>
      <c r="I347" s="140">
        <f>'Прил. 7'!J80</f>
        <v>0</v>
      </c>
      <c r="J347" s="140">
        <f>'Прил. 7'!K80</f>
        <v>0</v>
      </c>
    </row>
    <row r="348" spans="2:10" ht="28.5" hidden="1">
      <c r="B348" s="225" t="s">
        <v>463</v>
      </c>
      <c r="C348" s="209" t="s">
        <v>252</v>
      </c>
      <c r="D348" s="209" t="s">
        <v>256</v>
      </c>
      <c r="E348" s="256" t="s">
        <v>464</v>
      </c>
      <c r="F348" s="257"/>
      <c r="G348" s="209"/>
      <c r="H348" s="198">
        <f aca="true" t="shared" si="71" ref="H348:J349">H349</f>
        <v>0</v>
      </c>
      <c r="I348" s="198">
        <f t="shared" si="71"/>
        <v>0</v>
      </c>
      <c r="J348" s="198">
        <f t="shared" si="71"/>
        <v>0</v>
      </c>
    </row>
    <row r="349" spans="2:10" ht="12.75" customHeight="1" hidden="1">
      <c r="B349" s="258" t="s">
        <v>456</v>
      </c>
      <c r="C349" s="209" t="s">
        <v>252</v>
      </c>
      <c r="D349" s="209" t="s">
        <v>256</v>
      </c>
      <c r="E349" s="256" t="s">
        <v>464</v>
      </c>
      <c r="F349" s="259" t="s">
        <v>438</v>
      </c>
      <c r="G349" s="209"/>
      <c r="H349" s="198">
        <f t="shared" si="71"/>
        <v>0</v>
      </c>
      <c r="I349" s="198">
        <f t="shared" si="71"/>
        <v>0</v>
      </c>
      <c r="J349" s="198">
        <f t="shared" si="71"/>
        <v>0</v>
      </c>
    </row>
    <row r="350" spans="2:10" ht="12.75" customHeight="1" hidden="1">
      <c r="B350" s="258" t="s">
        <v>439</v>
      </c>
      <c r="C350" s="209" t="s">
        <v>252</v>
      </c>
      <c r="D350" s="209" t="s">
        <v>256</v>
      </c>
      <c r="E350" s="256" t="s">
        <v>464</v>
      </c>
      <c r="F350" s="259" t="s">
        <v>440</v>
      </c>
      <c r="G350" s="209"/>
      <c r="H350" s="198">
        <f>H351+H352</f>
        <v>0</v>
      </c>
      <c r="I350" s="198">
        <f>I351+I352</f>
        <v>0</v>
      </c>
      <c r="J350" s="198">
        <f>J351+J352</f>
        <v>0</v>
      </c>
    </row>
    <row r="351" spans="2:10" ht="12.75" customHeight="1" hidden="1">
      <c r="B351" s="260" t="s">
        <v>314</v>
      </c>
      <c r="C351" s="209" t="s">
        <v>252</v>
      </c>
      <c r="D351" s="209" t="s">
        <v>256</v>
      </c>
      <c r="E351" s="256" t="s">
        <v>465</v>
      </c>
      <c r="F351" s="259" t="s">
        <v>440</v>
      </c>
      <c r="G351" s="209" t="s">
        <v>338</v>
      </c>
      <c r="H351" s="198">
        <f>'Прил. 7'!I316</f>
        <v>0</v>
      </c>
      <c r="I351" s="198">
        <f>'Прил. 7'!J316</f>
        <v>0</v>
      </c>
      <c r="J351" s="198">
        <f>'Прил. 7'!K316</f>
        <v>0</v>
      </c>
    </row>
    <row r="352" spans="2:10" ht="12.75" customHeight="1" hidden="1">
      <c r="B352" s="261" t="s">
        <v>315</v>
      </c>
      <c r="C352" s="209" t="s">
        <v>252</v>
      </c>
      <c r="D352" s="209" t="s">
        <v>256</v>
      </c>
      <c r="E352" s="181" t="s">
        <v>466</v>
      </c>
      <c r="F352" s="262" t="s">
        <v>440</v>
      </c>
      <c r="G352" s="209" t="s">
        <v>376</v>
      </c>
      <c r="H352" s="198">
        <f>'Прил. 7'!I317</f>
        <v>0</v>
      </c>
      <c r="I352" s="198">
        <f>'Прил. 7'!J317</f>
        <v>0</v>
      </c>
      <c r="J352" s="198">
        <f>'Прил. 7'!K317</f>
        <v>0</v>
      </c>
    </row>
    <row r="353" spans="2:10" ht="12.75" customHeight="1">
      <c r="B353" s="263" t="s">
        <v>467</v>
      </c>
      <c r="C353" s="200" t="s">
        <v>252</v>
      </c>
      <c r="D353" s="200" t="s">
        <v>256</v>
      </c>
      <c r="E353" s="264" t="s">
        <v>468</v>
      </c>
      <c r="F353" s="265"/>
      <c r="G353" s="197"/>
      <c r="H353" s="198">
        <f aca="true" t="shared" si="72" ref="H353:J354">H354</f>
        <v>23250</v>
      </c>
      <c r="I353" s="198">
        <f t="shared" si="72"/>
        <v>0</v>
      </c>
      <c r="J353" s="198">
        <f t="shared" si="72"/>
        <v>0</v>
      </c>
    </row>
    <row r="354" spans="2:10" ht="12.75" customHeight="1">
      <c r="B354" s="205" t="s">
        <v>456</v>
      </c>
      <c r="C354" s="200" t="s">
        <v>252</v>
      </c>
      <c r="D354" s="200" t="s">
        <v>256</v>
      </c>
      <c r="E354" s="264" t="s">
        <v>468</v>
      </c>
      <c r="F354" s="265" t="s">
        <v>438</v>
      </c>
      <c r="G354" s="197"/>
      <c r="H354" s="198">
        <f t="shared" si="72"/>
        <v>23250</v>
      </c>
      <c r="I354" s="198">
        <f t="shared" si="72"/>
        <v>0</v>
      </c>
      <c r="J354" s="198">
        <f t="shared" si="72"/>
        <v>0</v>
      </c>
    </row>
    <row r="355" spans="2:10" ht="12.75" customHeight="1">
      <c r="B355" s="255" t="s">
        <v>439</v>
      </c>
      <c r="C355" s="200" t="s">
        <v>252</v>
      </c>
      <c r="D355" s="200" t="s">
        <v>256</v>
      </c>
      <c r="E355" s="264" t="s">
        <v>468</v>
      </c>
      <c r="F355" s="265" t="s">
        <v>440</v>
      </c>
      <c r="G355" s="197"/>
      <c r="H355" s="198">
        <f>H356+H357+H360</f>
        <v>23250</v>
      </c>
      <c r="I355" s="198">
        <f>I356+I357+I360</f>
        <v>0</v>
      </c>
      <c r="J355" s="198">
        <f>J356+J357+J360</f>
        <v>0</v>
      </c>
    </row>
    <row r="356" spans="2:10" ht="12.75" customHeight="1">
      <c r="B356" s="266" t="s">
        <v>314</v>
      </c>
      <c r="C356" s="200" t="s">
        <v>252</v>
      </c>
      <c r="D356" s="200" t="s">
        <v>256</v>
      </c>
      <c r="E356" s="264" t="s">
        <v>469</v>
      </c>
      <c r="F356" s="265" t="s">
        <v>440</v>
      </c>
      <c r="G356" s="200" t="s">
        <v>338</v>
      </c>
      <c r="H356" s="198">
        <f>'Прил. 7'!I321</f>
        <v>10129.1</v>
      </c>
      <c r="I356" s="198">
        <f>'Прил. 7'!J321</f>
        <v>0</v>
      </c>
      <c r="J356" s="198">
        <f>'Прил. 7'!K321</f>
        <v>0</v>
      </c>
    </row>
    <row r="357" spans="2:10" ht="12.75" customHeight="1">
      <c r="B357" s="199" t="s">
        <v>315</v>
      </c>
      <c r="C357" s="200" t="s">
        <v>252</v>
      </c>
      <c r="D357" s="200" t="s">
        <v>256</v>
      </c>
      <c r="E357" s="264" t="s">
        <v>470</v>
      </c>
      <c r="F357" s="265" t="s">
        <v>440</v>
      </c>
      <c r="G357" s="200" t="s">
        <v>376</v>
      </c>
      <c r="H357" s="198">
        <f>'Прил. 7'!I322</f>
        <v>1180.9</v>
      </c>
      <c r="I357" s="198">
        <f>'Прил. 7'!J322</f>
        <v>0</v>
      </c>
      <c r="J357" s="198">
        <f>'Прил. 7'!K322</f>
        <v>0</v>
      </c>
    </row>
    <row r="358" spans="2:10" ht="28.5">
      <c r="B358" s="199" t="s">
        <v>471</v>
      </c>
      <c r="C358" s="200" t="s">
        <v>252</v>
      </c>
      <c r="D358" s="200" t="s">
        <v>256</v>
      </c>
      <c r="E358" s="264" t="s">
        <v>472</v>
      </c>
      <c r="F358" s="265" t="s">
        <v>440</v>
      </c>
      <c r="G358" s="200" t="s">
        <v>376</v>
      </c>
      <c r="H358" s="198">
        <f>'Прил. 7'!I323</f>
        <v>11940</v>
      </c>
      <c r="I358" s="198">
        <f>'Прил. 7'!J323</f>
        <v>0</v>
      </c>
      <c r="J358" s="198">
        <f>'Прил. 7'!K323</f>
        <v>0</v>
      </c>
    </row>
    <row r="359" spans="2:10" ht="12.75" customHeight="1">
      <c r="B359" s="255" t="s">
        <v>439</v>
      </c>
      <c r="C359" s="200" t="s">
        <v>252</v>
      </c>
      <c r="D359" s="200" t="s">
        <v>256</v>
      </c>
      <c r="E359" s="264" t="s">
        <v>472</v>
      </c>
      <c r="F359" s="265" t="s">
        <v>440</v>
      </c>
      <c r="G359" s="200" t="s">
        <v>376</v>
      </c>
      <c r="H359" s="198">
        <f>'Прил. 7'!I324</f>
        <v>11940</v>
      </c>
      <c r="I359" s="198">
        <f>'Прил. 7'!J324</f>
        <v>0</v>
      </c>
      <c r="J359" s="198">
        <f>'Прил. 7'!K324</f>
        <v>0</v>
      </c>
    </row>
    <row r="360" spans="2:10" ht="12.75" customHeight="1">
      <c r="B360" s="199" t="s">
        <v>315</v>
      </c>
      <c r="C360" s="200" t="s">
        <v>252</v>
      </c>
      <c r="D360" s="200" t="s">
        <v>256</v>
      </c>
      <c r="E360" s="264" t="s">
        <v>472</v>
      </c>
      <c r="F360" s="265" t="s">
        <v>440</v>
      </c>
      <c r="G360" s="200" t="s">
        <v>376</v>
      </c>
      <c r="H360" s="198">
        <f>'Прил. 7'!I325</f>
        <v>11940</v>
      </c>
      <c r="I360" s="198">
        <f>'Прил. 7'!J325</f>
        <v>0</v>
      </c>
      <c r="J360" s="198">
        <f>'Прил. 7'!K325</f>
        <v>0</v>
      </c>
    </row>
    <row r="361" spans="2:10" ht="12.75" customHeight="1" hidden="1">
      <c r="B361" s="187" t="s">
        <v>318</v>
      </c>
      <c r="C361" s="139" t="s">
        <v>252</v>
      </c>
      <c r="D361" s="139" t="s">
        <v>256</v>
      </c>
      <c r="E361" s="214" t="s">
        <v>319</v>
      </c>
      <c r="F361" s="139"/>
      <c r="G361" s="139"/>
      <c r="H361" s="198">
        <f aca="true" t="shared" si="73" ref="H361:J364">H362</f>
        <v>0</v>
      </c>
      <c r="I361" s="140">
        <f t="shared" si="73"/>
        <v>0</v>
      </c>
      <c r="J361" s="140">
        <f t="shared" si="73"/>
        <v>0</v>
      </c>
    </row>
    <row r="362" spans="2:10" ht="28.5" customHeight="1" hidden="1">
      <c r="B362" s="187" t="s">
        <v>385</v>
      </c>
      <c r="C362" s="139" t="s">
        <v>252</v>
      </c>
      <c r="D362" s="139" t="s">
        <v>256</v>
      </c>
      <c r="E362" s="214" t="s">
        <v>386</v>
      </c>
      <c r="F362" s="139"/>
      <c r="G362" s="139"/>
      <c r="H362" s="140">
        <f t="shared" si="73"/>
        <v>0</v>
      </c>
      <c r="I362" s="140">
        <f t="shared" si="73"/>
        <v>0</v>
      </c>
      <c r="J362" s="140">
        <f t="shared" si="73"/>
        <v>0</v>
      </c>
    </row>
    <row r="363" spans="2:10" ht="12.75" customHeight="1" hidden="1">
      <c r="B363" s="188" t="s">
        <v>330</v>
      </c>
      <c r="C363" s="139" t="s">
        <v>252</v>
      </c>
      <c r="D363" s="139" t="s">
        <v>256</v>
      </c>
      <c r="E363" s="214" t="s">
        <v>386</v>
      </c>
      <c r="F363" s="139" t="s">
        <v>331</v>
      </c>
      <c r="G363" s="139"/>
      <c r="H363" s="140">
        <f t="shared" si="73"/>
        <v>0</v>
      </c>
      <c r="I363" s="140">
        <f t="shared" si="73"/>
        <v>0</v>
      </c>
      <c r="J363" s="140">
        <f t="shared" si="73"/>
        <v>0</v>
      </c>
    </row>
    <row r="364" spans="2:10" ht="12.75" customHeight="1" hidden="1">
      <c r="B364" s="188" t="s">
        <v>332</v>
      </c>
      <c r="C364" s="139" t="s">
        <v>252</v>
      </c>
      <c r="D364" s="139" t="s">
        <v>256</v>
      </c>
      <c r="E364" s="214" t="s">
        <v>386</v>
      </c>
      <c r="F364" s="139" t="s">
        <v>333</v>
      </c>
      <c r="G364" s="139"/>
      <c r="H364" s="140">
        <f t="shared" si="73"/>
        <v>0</v>
      </c>
      <c r="I364" s="140">
        <f t="shared" si="73"/>
        <v>0</v>
      </c>
      <c r="J364" s="140">
        <f t="shared" si="73"/>
        <v>0</v>
      </c>
    </row>
    <row r="365" spans="2:10" ht="12.75" customHeight="1" hidden="1">
      <c r="B365" s="185" t="s">
        <v>314</v>
      </c>
      <c r="C365" s="139" t="s">
        <v>252</v>
      </c>
      <c r="D365" s="139" t="s">
        <v>256</v>
      </c>
      <c r="E365" s="214" t="s">
        <v>386</v>
      </c>
      <c r="F365" s="139" t="s">
        <v>333</v>
      </c>
      <c r="G365" s="139" t="s">
        <v>338</v>
      </c>
      <c r="H365" s="140">
        <f>'Прил. 7'!I734</f>
        <v>0</v>
      </c>
      <c r="I365" s="140">
        <f>'Прил. 7'!J734</f>
        <v>0</v>
      </c>
      <c r="J365" s="140">
        <f>'Прил. 7'!K734</f>
        <v>0</v>
      </c>
    </row>
    <row r="366" spans="2:12" ht="26.25" customHeight="1" hidden="1">
      <c r="B366" s="185" t="s">
        <v>473</v>
      </c>
      <c r="C366" s="139" t="s">
        <v>252</v>
      </c>
      <c r="D366" s="139" t="s">
        <v>256</v>
      </c>
      <c r="E366" s="181" t="s">
        <v>474</v>
      </c>
      <c r="F366" s="139"/>
      <c r="G366" s="139"/>
      <c r="H366" s="140">
        <f aca="true" t="shared" si="74" ref="H366:J368">H367</f>
        <v>0</v>
      </c>
      <c r="I366" s="140">
        <f t="shared" si="74"/>
        <v>0</v>
      </c>
      <c r="J366" s="140">
        <f t="shared" si="74"/>
        <v>0</v>
      </c>
      <c r="L366" s="242"/>
    </row>
    <row r="367" spans="2:10" ht="15.75" customHeight="1" hidden="1">
      <c r="B367" s="179" t="s">
        <v>402</v>
      </c>
      <c r="C367" s="139" t="s">
        <v>252</v>
      </c>
      <c r="D367" s="139" t="s">
        <v>256</v>
      </c>
      <c r="E367" s="181" t="s">
        <v>474</v>
      </c>
      <c r="F367" s="139" t="s">
        <v>403</v>
      </c>
      <c r="G367" s="139"/>
      <c r="H367" s="140">
        <f t="shared" si="74"/>
        <v>0</v>
      </c>
      <c r="I367" s="140">
        <f t="shared" si="74"/>
        <v>0</v>
      </c>
      <c r="J367" s="140">
        <f t="shared" si="74"/>
        <v>0</v>
      </c>
    </row>
    <row r="368" spans="2:10" ht="14.25" customHeight="1" hidden="1">
      <c r="B368" s="185" t="s">
        <v>193</v>
      </c>
      <c r="C368" s="139" t="s">
        <v>252</v>
      </c>
      <c r="D368" s="139" t="s">
        <v>256</v>
      </c>
      <c r="E368" s="181" t="s">
        <v>474</v>
      </c>
      <c r="F368" s="139" t="s">
        <v>421</v>
      </c>
      <c r="G368" s="139"/>
      <c r="H368" s="140">
        <f t="shared" si="74"/>
        <v>0</v>
      </c>
      <c r="I368" s="140">
        <f t="shared" si="74"/>
        <v>0</v>
      </c>
      <c r="J368" s="140">
        <f t="shared" si="74"/>
        <v>0</v>
      </c>
    </row>
    <row r="369" spans="2:10" ht="15.75" customHeight="1" hidden="1">
      <c r="B369" s="188" t="s">
        <v>315</v>
      </c>
      <c r="C369" s="139" t="s">
        <v>252</v>
      </c>
      <c r="D369" s="139" t="s">
        <v>256</v>
      </c>
      <c r="E369" s="181" t="s">
        <v>474</v>
      </c>
      <c r="F369" s="139" t="s">
        <v>421</v>
      </c>
      <c r="G369" s="139" t="s">
        <v>376</v>
      </c>
      <c r="H369" s="140">
        <f>'Прил. 7'!I589</f>
        <v>0</v>
      </c>
      <c r="I369" s="140">
        <f>'Прил. 7'!J589</f>
        <v>0</v>
      </c>
      <c r="J369" s="140">
        <f>'Прил. 7'!K589</f>
        <v>0</v>
      </c>
    </row>
    <row r="370" spans="2:10" ht="15.75" customHeight="1" hidden="1">
      <c r="B370" s="187" t="s">
        <v>475</v>
      </c>
      <c r="C370" s="139" t="s">
        <v>252</v>
      </c>
      <c r="D370" s="139" t="s">
        <v>256</v>
      </c>
      <c r="E370" s="139" t="s">
        <v>476</v>
      </c>
      <c r="F370" s="139"/>
      <c r="G370" s="139"/>
      <c r="H370" s="140">
        <f>H371</f>
        <v>0</v>
      </c>
      <c r="I370" s="140"/>
      <c r="J370" s="140"/>
    </row>
    <row r="371" spans="2:10" ht="28.5" customHeight="1" hidden="1">
      <c r="B371" s="187" t="s">
        <v>461</v>
      </c>
      <c r="C371" s="139" t="s">
        <v>252</v>
      </c>
      <c r="D371" s="139" t="s">
        <v>256</v>
      </c>
      <c r="E371" s="139" t="s">
        <v>476</v>
      </c>
      <c r="F371" s="139"/>
      <c r="G371" s="139"/>
      <c r="H371" s="140">
        <f>H372</f>
        <v>0</v>
      </c>
      <c r="I371" s="140"/>
      <c r="J371" s="140"/>
    </row>
    <row r="372" spans="2:10" ht="15.75" customHeight="1" hidden="1">
      <c r="B372" s="188" t="s">
        <v>330</v>
      </c>
      <c r="C372" s="139" t="s">
        <v>252</v>
      </c>
      <c r="D372" s="139" t="s">
        <v>256</v>
      </c>
      <c r="E372" s="139" t="s">
        <v>476</v>
      </c>
      <c r="F372" s="139" t="s">
        <v>331</v>
      </c>
      <c r="G372" s="139"/>
      <c r="H372" s="140">
        <f>H373</f>
        <v>0</v>
      </c>
      <c r="I372" s="140"/>
      <c r="J372" s="140"/>
    </row>
    <row r="373" spans="2:10" ht="15.75" customHeight="1" hidden="1">
      <c r="B373" s="188" t="s">
        <v>332</v>
      </c>
      <c r="C373" s="139" t="s">
        <v>252</v>
      </c>
      <c r="D373" s="139" t="s">
        <v>256</v>
      </c>
      <c r="E373" s="139" t="s">
        <v>476</v>
      </c>
      <c r="F373" s="139" t="s">
        <v>333</v>
      </c>
      <c r="G373" s="139"/>
      <c r="H373" s="140">
        <f>H374</f>
        <v>0</v>
      </c>
      <c r="I373" s="140"/>
      <c r="J373" s="140"/>
    </row>
    <row r="374" spans="2:10" ht="15.75" customHeight="1" hidden="1">
      <c r="B374" s="185" t="s">
        <v>314</v>
      </c>
      <c r="C374" s="139" t="s">
        <v>252</v>
      </c>
      <c r="D374" s="139" t="s">
        <v>256</v>
      </c>
      <c r="E374" s="139" t="s">
        <v>476</v>
      </c>
      <c r="F374" s="139" t="s">
        <v>333</v>
      </c>
      <c r="G374" s="139" t="s">
        <v>338</v>
      </c>
      <c r="H374" s="140"/>
      <c r="I374" s="140"/>
      <c r="J374" s="140"/>
    </row>
    <row r="375" spans="2:10" ht="12.75" customHeight="1">
      <c r="B375" s="267" t="s">
        <v>257</v>
      </c>
      <c r="C375" s="178" t="s">
        <v>252</v>
      </c>
      <c r="D375" s="178" t="s">
        <v>258</v>
      </c>
      <c r="E375" s="268"/>
      <c r="F375" s="269"/>
      <c r="G375" s="269"/>
      <c r="H375" s="270">
        <f>H434+H439+H403+H425+H446+H385+H420+H380+H376</f>
        <v>4800</v>
      </c>
      <c r="I375" s="270">
        <f>I434+I439+I403+I425+I446+I385+I420</f>
        <v>0</v>
      </c>
      <c r="J375" s="270">
        <f>J434+J439+J403+J425+J446+J385+J420</f>
        <v>0</v>
      </c>
    </row>
    <row r="376" spans="2:10" ht="28.5">
      <c r="B376" s="271" t="s">
        <v>477</v>
      </c>
      <c r="C376" s="200" t="s">
        <v>252</v>
      </c>
      <c r="D376" s="200" t="s">
        <v>258</v>
      </c>
      <c r="E376" s="272" t="s">
        <v>478</v>
      </c>
      <c r="F376" s="200" t="s">
        <v>331</v>
      </c>
      <c r="G376" s="200"/>
      <c r="H376" s="140">
        <f aca="true" t="shared" si="75" ref="H376:J378">H377</f>
        <v>4000</v>
      </c>
      <c r="I376" s="140">
        <f t="shared" si="75"/>
        <v>0</v>
      </c>
      <c r="J376" s="140">
        <f t="shared" si="75"/>
        <v>0</v>
      </c>
    </row>
    <row r="377" spans="2:10" ht="12.75" customHeight="1">
      <c r="B377" s="205" t="s">
        <v>330</v>
      </c>
      <c r="C377" s="200" t="s">
        <v>252</v>
      </c>
      <c r="D377" s="200" t="s">
        <v>258</v>
      </c>
      <c r="E377" s="272" t="s">
        <v>478</v>
      </c>
      <c r="F377" s="200" t="s">
        <v>331</v>
      </c>
      <c r="G377" s="200"/>
      <c r="H377" s="140">
        <f t="shared" si="75"/>
        <v>4000</v>
      </c>
      <c r="I377" s="140">
        <f t="shared" si="75"/>
        <v>0</v>
      </c>
      <c r="J377" s="140">
        <f t="shared" si="75"/>
        <v>0</v>
      </c>
    </row>
    <row r="378" spans="2:10" ht="12.75" customHeight="1">
      <c r="B378" s="205" t="s">
        <v>332</v>
      </c>
      <c r="C378" s="200" t="s">
        <v>252</v>
      </c>
      <c r="D378" s="200" t="s">
        <v>258</v>
      </c>
      <c r="E378" s="272" t="s">
        <v>478</v>
      </c>
      <c r="F378" s="200" t="s">
        <v>331</v>
      </c>
      <c r="G378" s="200"/>
      <c r="H378" s="140">
        <f t="shared" si="75"/>
        <v>4000</v>
      </c>
      <c r="I378" s="140">
        <f t="shared" si="75"/>
        <v>0</v>
      </c>
      <c r="J378" s="140">
        <f t="shared" si="75"/>
        <v>0</v>
      </c>
    </row>
    <row r="379" spans="2:10" ht="12.75" customHeight="1">
      <c r="B379" s="199" t="s">
        <v>315</v>
      </c>
      <c r="C379" s="200" t="s">
        <v>252</v>
      </c>
      <c r="D379" s="200" t="s">
        <v>258</v>
      </c>
      <c r="E379" s="272" t="s">
        <v>478</v>
      </c>
      <c r="F379" s="200" t="s">
        <v>331</v>
      </c>
      <c r="G379" s="200" t="s">
        <v>376</v>
      </c>
      <c r="H379" s="140">
        <f>'Прил. 7'!I330</f>
        <v>4000</v>
      </c>
      <c r="I379" s="140">
        <f>'Прил. 7'!J330</f>
        <v>0</v>
      </c>
      <c r="J379" s="140">
        <f>'Прил. 7'!K330</f>
        <v>0</v>
      </c>
    </row>
    <row r="380" spans="2:10" ht="28.5">
      <c r="B380" s="271" t="s">
        <v>479</v>
      </c>
      <c r="C380" s="200" t="s">
        <v>252</v>
      </c>
      <c r="D380" s="200" t="s">
        <v>258</v>
      </c>
      <c r="E380" s="272" t="s">
        <v>480</v>
      </c>
      <c r="F380" s="200" t="s">
        <v>331</v>
      </c>
      <c r="G380" s="200"/>
      <c r="H380" s="140">
        <f aca="true" t="shared" si="76" ref="H380:J382">H381</f>
        <v>200</v>
      </c>
      <c r="I380" s="140">
        <f t="shared" si="76"/>
        <v>0</v>
      </c>
      <c r="J380" s="140">
        <f t="shared" si="76"/>
        <v>0</v>
      </c>
    </row>
    <row r="381" spans="2:10" ht="12.75" customHeight="1">
      <c r="B381" s="205" t="s">
        <v>330</v>
      </c>
      <c r="C381" s="200" t="s">
        <v>252</v>
      </c>
      <c r="D381" s="200" t="s">
        <v>258</v>
      </c>
      <c r="E381" s="272" t="s">
        <v>480</v>
      </c>
      <c r="F381" s="200" t="s">
        <v>331</v>
      </c>
      <c r="G381" s="200"/>
      <c r="H381" s="140">
        <f t="shared" si="76"/>
        <v>200</v>
      </c>
      <c r="I381" s="140">
        <f t="shared" si="76"/>
        <v>0</v>
      </c>
      <c r="J381" s="140">
        <f t="shared" si="76"/>
        <v>0</v>
      </c>
    </row>
    <row r="382" spans="2:10" ht="12.75" customHeight="1">
      <c r="B382" s="205" t="s">
        <v>332</v>
      </c>
      <c r="C382" s="200" t="s">
        <v>252</v>
      </c>
      <c r="D382" s="200" t="s">
        <v>258</v>
      </c>
      <c r="E382" s="272" t="s">
        <v>480</v>
      </c>
      <c r="F382" s="200" t="s">
        <v>331</v>
      </c>
      <c r="G382" s="200"/>
      <c r="H382" s="140">
        <f t="shared" si="76"/>
        <v>200</v>
      </c>
      <c r="I382" s="140">
        <f t="shared" si="76"/>
        <v>0</v>
      </c>
      <c r="J382" s="140">
        <f t="shared" si="76"/>
        <v>0</v>
      </c>
    </row>
    <row r="383" spans="2:10" ht="12.75" customHeight="1">
      <c r="B383" s="199" t="s">
        <v>314</v>
      </c>
      <c r="C383" s="200" t="s">
        <v>252</v>
      </c>
      <c r="D383" s="200" t="s">
        <v>258</v>
      </c>
      <c r="E383" s="272" t="s">
        <v>480</v>
      </c>
      <c r="F383" s="200" t="s">
        <v>331</v>
      </c>
      <c r="G383" s="200" t="s">
        <v>338</v>
      </c>
      <c r="H383" s="140">
        <f>'Прил. 7'!I334</f>
        <v>200</v>
      </c>
      <c r="I383" s="140">
        <f>'Прил. 7'!J334</f>
        <v>0</v>
      </c>
      <c r="J383" s="140">
        <f>'Прил. 7'!K334</f>
        <v>0</v>
      </c>
    </row>
    <row r="384" spans="2:10" ht="12.75" customHeight="1" hidden="1">
      <c r="B384" s="267"/>
      <c r="C384" s="178"/>
      <c r="D384" s="178"/>
      <c r="E384" s="268"/>
      <c r="F384" s="269"/>
      <c r="G384" s="269"/>
      <c r="H384" s="270"/>
      <c r="I384" s="270"/>
      <c r="J384" s="270"/>
    </row>
    <row r="385" spans="2:10" ht="28.5" customHeight="1">
      <c r="B385" s="273" t="s">
        <v>481</v>
      </c>
      <c r="C385" s="138" t="s">
        <v>252</v>
      </c>
      <c r="D385" s="138" t="s">
        <v>258</v>
      </c>
      <c r="E385" s="15" t="s">
        <v>482</v>
      </c>
      <c r="F385" s="138"/>
      <c r="G385" s="138"/>
      <c r="H385" s="136">
        <f>H386+H399</f>
        <v>0</v>
      </c>
      <c r="I385" s="136">
        <f>I386</f>
        <v>0</v>
      </c>
      <c r="J385" s="136">
        <f>J386</f>
        <v>0</v>
      </c>
    </row>
    <row r="386" spans="2:10" ht="12.75" customHeight="1">
      <c r="B386" s="222" t="s">
        <v>483</v>
      </c>
      <c r="C386" s="139" t="s">
        <v>252</v>
      </c>
      <c r="D386" s="139" t="s">
        <v>258</v>
      </c>
      <c r="E386" s="14" t="s">
        <v>484</v>
      </c>
      <c r="F386" s="139"/>
      <c r="G386" s="139"/>
      <c r="H386" s="140">
        <f>H387+H393</f>
        <v>0</v>
      </c>
      <c r="I386" s="140">
        <f>I387+I393</f>
        <v>0</v>
      </c>
      <c r="J386" s="140">
        <f>J387+J393</f>
        <v>0</v>
      </c>
    </row>
    <row r="387" spans="2:10" ht="12.75" customHeight="1">
      <c r="B387" s="185" t="s">
        <v>485</v>
      </c>
      <c r="C387" s="139" t="s">
        <v>252</v>
      </c>
      <c r="D387" s="139" t="s">
        <v>258</v>
      </c>
      <c r="E387" s="14" t="s">
        <v>486</v>
      </c>
      <c r="F387" s="139"/>
      <c r="G387" s="139"/>
      <c r="H387" s="140">
        <f aca="true" t="shared" si="77" ref="H387:J388">H388</f>
        <v>0</v>
      </c>
      <c r="I387" s="140">
        <f t="shared" si="77"/>
        <v>0</v>
      </c>
      <c r="J387" s="140">
        <f t="shared" si="77"/>
        <v>0</v>
      </c>
    </row>
    <row r="388" spans="2:10" ht="12.75" customHeight="1">
      <c r="B388" s="188" t="s">
        <v>330</v>
      </c>
      <c r="C388" s="139" t="s">
        <v>252</v>
      </c>
      <c r="D388" s="139" t="s">
        <v>258</v>
      </c>
      <c r="E388" s="14" t="s">
        <v>486</v>
      </c>
      <c r="F388" s="139" t="s">
        <v>331</v>
      </c>
      <c r="G388" s="139"/>
      <c r="H388" s="140">
        <f t="shared" si="77"/>
        <v>0</v>
      </c>
      <c r="I388" s="140">
        <f t="shared" si="77"/>
        <v>0</v>
      </c>
      <c r="J388" s="140">
        <f t="shared" si="77"/>
        <v>0</v>
      </c>
    </row>
    <row r="389" spans="2:10" ht="12.75" customHeight="1">
      <c r="B389" s="188" t="s">
        <v>332</v>
      </c>
      <c r="C389" s="139" t="s">
        <v>252</v>
      </c>
      <c r="D389" s="139" t="s">
        <v>258</v>
      </c>
      <c r="E389" s="14" t="s">
        <v>486</v>
      </c>
      <c r="F389" s="139" t="s">
        <v>333</v>
      </c>
      <c r="G389" s="139"/>
      <c r="H389" s="140">
        <f>H390+H391+H392</f>
        <v>0</v>
      </c>
      <c r="I389" s="140">
        <f>I390+I391+I392</f>
        <v>0</v>
      </c>
      <c r="J389" s="140">
        <f>J390+J391+J392</f>
        <v>0</v>
      </c>
    </row>
    <row r="390" spans="2:10" ht="12.75" customHeight="1">
      <c r="B390" s="185" t="s">
        <v>314</v>
      </c>
      <c r="C390" s="139" t="s">
        <v>252</v>
      </c>
      <c r="D390" s="139" t="s">
        <v>258</v>
      </c>
      <c r="E390" s="14" t="s">
        <v>486</v>
      </c>
      <c r="F390" s="139" t="s">
        <v>333</v>
      </c>
      <c r="G390" s="139" t="s">
        <v>338</v>
      </c>
      <c r="H390" s="140">
        <f>'Прил. 7'!I362</f>
        <v>0</v>
      </c>
      <c r="I390" s="140">
        <f>'Прил. 7'!J362</f>
        <v>0</v>
      </c>
      <c r="J390" s="140">
        <f>'Прил. 7'!K362</f>
        <v>0</v>
      </c>
    </row>
    <row r="391" spans="2:10" ht="12.75" customHeight="1">
      <c r="B391" s="185" t="s">
        <v>315</v>
      </c>
      <c r="C391" s="139" t="s">
        <v>252</v>
      </c>
      <c r="D391" s="139" t="s">
        <v>258</v>
      </c>
      <c r="E391" s="14" t="s">
        <v>486</v>
      </c>
      <c r="F391" s="139" t="s">
        <v>333</v>
      </c>
      <c r="G391" s="139" t="s">
        <v>376</v>
      </c>
      <c r="H391" s="140">
        <f>'Прил. 7'!I363</f>
        <v>0</v>
      </c>
      <c r="I391" s="140">
        <f>'Прил. 7'!J363</f>
        <v>0</v>
      </c>
      <c r="J391" s="140">
        <f>'Прил. 7'!K363</f>
        <v>0</v>
      </c>
    </row>
    <row r="392" spans="2:10" ht="12.75" customHeight="1">
      <c r="B392" s="185" t="s">
        <v>316</v>
      </c>
      <c r="C392" s="139" t="s">
        <v>252</v>
      </c>
      <c r="D392" s="139" t="s">
        <v>258</v>
      </c>
      <c r="E392" s="14" t="s">
        <v>486</v>
      </c>
      <c r="F392" s="139" t="s">
        <v>333</v>
      </c>
      <c r="G392" s="139" t="s">
        <v>348</v>
      </c>
      <c r="H392" s="140">
        <f>'Прил. 7'!I364</f>
        <v>0</v>
      </c>
      <c r="I392" s="140">
        <f>'Прил. 7'!J364</f>
        <v>0</v>
      </c>
      <c r="J392" s="140">
        <f>'Прил. 7'!K364</f>
        <v>0</v>
      </c>
    </row>
    <row r="393" spans="2:10" ht="12.75" customHeight="1">
      <c r="B393" s="185" t="s">
        <v>487</v>
      </c>
      <c r="C393" s="139" t="s">
        <v>252</v>
      </c>
      <c r="D393" s="139" t="s">
        <v>258</v>
      </c>
      <c r="E393" s="14" t="s">
        <v>488</v>
      </c>
      <c r="F393" s="139"/>
      <c r="G393" s="139"/>
      <c r="H393" s="140">
        <f aca="true" t="shared" si="78" ref="H393:J394">H394</f>
        <v>0</v>
      </c>
      <c r="I393" s="140">
        <f t="shared" si="78"/>
        <v>0</v>
      </c>
      <c r="J393" s="140">
        <f t="shared" si="78"/>
        <v>0</v>
      </c>
    </row>
    <row r="394" spans="2:10" ht="12.75" customHeight="1">
      <c r="B394" s="188" t="s">
        <v>330</v>
      </c>
      <c r="C394" s="139" t="s">
        <v>252</v>
      </c>
      <c r="D394" s="139" t="s">
        <v>258</v>
      </c>
      <c r="E394" s="14" t="s">
        <v>488</v>
      </c>
      <c r="F394" s="139" t="s">
        <v>331</v>
      </c>
      <c r="G394" s="139"/>
      <c r="H394" s="140">
        <f t="shared" si="78"/>
        <v>0</v>
      </c>
      <c r="I394" s="140">
        <f t="shared" si="78"/>
        <v>0</v>
      </c>
      <c r="J394" s="140">
        <f t="shared" si="78"/>
        <v>0</v>
      </c>
    </row>
    <row r="395" spans="2:10" ht="12.75" customHeight="1">
      <c r="B395" s="188" t="s">
        <v>332</v>
      </c>
      <c r="C395" s="139" t="s">
        <v>252</v>
      </c>
      <c r="D395" s="139" t="s">
        <v>258</v>
      </c>
      <c r="E395" s="14" t="s">
        <v>488</v>
      </c>
      <c r="F395" s="139" t="s">
        <v>333</v>
      </c>
      <c r="G395" s="139"/>
      <c r="H395" s="140">
        <f>H396+H397+H398</f>
        <v>0</v>
      </c>
      <c r="I395" s="140">
        <f>I396+I397+I398</f>
        <v>0</v>
      </c>
      <c r="J395" s="140">
        <f>J396+J397+J398</f>
        <v>0</v>
      </c>
    </row>
    <row r="396" spans="2:10" ht="12.75" customHeight="1">
      <c r="B396" s="185" t="s">
        <v>314</v>
      </c>
      <c r="C396" s="139" t="s">
        <v>252</v>
      </c>
      <c r="D396" s="139" t="s">
        <v>258</v>
      </c>
      <c r="E396" s="14" t="s">
        <v>488</v>
      </c>
      <c r="F396" s="139" t="s">
        <v>333</v>
      </c>
      <c r="G396" s="139" t="s">
        <v>338</v>
      </c>
      <c r="H396" s="140">
        <f>'Прил. 7'!I368</f>
        <v>0</v>
      </c>
      <c r="I396" s="140">
        <f>'Прил. 7'!J368</f>
        <v>0</v>
      </c>
      <c r="J396" s="140">
        <f>'Прил. 7'!K368</f>
        <v>0</v>
      </c>
    </row>
    <row r="397" spans="2:10" ht="12.75" customHeight="1">
      <c r="B397" s="185" t="s">
        <v>315</v>
      </c>
      <c r="C397" s="139" t="s">
        <v>252</v>
      </c>
      <c r="D397" s="139" t="s">
        <v>258</v>
      </c>
      <c r="E397" s="14" t="s">
        <v>488</v>
      </c>
      <c r="F397" s="139" t="s">
        <v>333</v>
      </c>
      <c r="G397" s="139" t="s">
        <v>376</v>
      </c>
      <c r="H397" s="140">
        <f>'Прил. 7'!I369</f>
        <v>0</v>
      </c>
      <c r="I397" s="140">
        <f>'Прил. 7'!J369</f>
        <v>0</v>
      </c>
      <c r="J397" s="140">
        <f>'Прил. 7'!K369</f>
        <v>0</v>
      </c>
    </row>
    <row r="398" spans="2:10" ht="12.75" customHeight="1">
      <c r="B398" s="185" t="s">
        <v>316</v>
      </c>
      <c r="C398" s="139" t="s">
        <v>252</v>
      </c>
      <c r="D398" s="139" t="s">
        <v>258</v>
      </c>
      <c r="E398" s="14" t="s">
        <v>488</v>
      </c>
      <c r="F398" s="139" t="s">
        <v>333</v>
      </c>
      <c r="G398" s="139" t="s">
        <v>348</v>
      </c>
      <c r="H398" s="140">
        <f>'Прил. 7'!I370</f>
        <v>0</v>
      </c>
      <c r="I398" s="140">
        <f>'Прил. 7'!J370</f>
        <v>0</v>
      </c>
      <c r="J398" s="140">
        <f>'Прил. 7'!K370</f>
        <v>0</v>
      </c>
    </row>
    <row r="399" spans="2:10" ht="28.5">
      <c r="B399" s="204" t="s">
        <v>489</v>
      </c>
      <c r="C399" s="200" t="s">
        <v>252</v>
      </c>
      <c r="D399" s="200" t="s">
        <v>258</v>
      </c>
      <c r="E399" s="272" t="s">
        <v>490</v>
      </c>
      <c r="F399" s="197"/>
      <c r="G399" s="197"/>
      <c r="H399" s="140">
        <f aca="true" t="shared" si="79" ref="H399:J401">H400</f>
        <v>0</v>
      </c>
      <c r="I399" s="140">
        <f t="shared" si="79"/>
        <v>0</v>
      </c>
      <c r="J399" s="140">
        <f t="shared" si="79"/>
        <v>0</v>
      </c>
    </row>
    <row r="400" spans="2:10" ht="12.75" customHeight="1">
      <c r="B400" s="205" t="s">
        <v>330</v>
      </c>
      <c r="C400" s="200" t="s">
        <v>252</v>
      </c>
      <c r="D400" s="200" t="s">
        <v>258</v>
      </c>
      <c r="E400" s="272" t="s">
        <v>490</v>
      </c>
      <c r="F400" s="200" t="s">
        <v>331</v>
      </c>
      <c r="G400" s="197"/>
      <c r="H400" s="140">
        <f t="shared" si="79"/>
        <v>0</v>
      </c>
      <c r="I400" s="140">
        <f t="shared" si="79"/>
        <v>0</v>
      </c>
      <c r="J400" s="140">
        <f t="shared" si="79"/>
        <v>0</v>
      </c>
    </row>
    <row r="401" spans="2:10" ht="12.75" customHeight="1">
      <c r="B401" s="205" t="s">
        <v>332</v>
      </c>
      <c r="C401" s="200" t="s">
        <v>252</v>
      </c>
      <c r="D401" s="200" t="s">
        <v>258</v>
      </c>
      <c r="E401" s="272" t="s">
        <v>490</v>
      </c>
      <c r="F401" s="200" t="s">
        <v>333</v>
      </c>
      <c r="G401" s="197"/>
      <c r="H401" s="140">
        <f t="shared" si="79"/>
        <v>0</v>
      </c>
      <c r="I401" s="140">
        <f t="shared" si="79"/>
        <v>0</v>
      </c>
      <c r="J401" s="140">
        <f t="shared" si="79"/>
        <v>0</v>
      </c>
    </row>
    <row r="402" spans="2:10" ht="12.75" customHeight="1">
      <c r="B402" s="199" t="s">
        <v>314</v>
      </c>
      <c r="C402" s="200" t="s">
        <v>252</v>
      </c>
      <c r="D402" s="200" t="s">
        <v>258</v>
      </c>
      <c r="E402" s="272" t="s">
        <v>490</v>
      </c>
      <c r="F402" s="200" t="s">
        <v>333</v>
      </c>
      <c r="G402" s="200" t="s">
        <v>338</v>
      </c>
      <c r="H402" s="140">
        <f>'Прил. 7'!I374</f>
        <v>0</v>
      </c>
      <c r="I402" s="140"/>
      <c r="J402" s="140"/>
    </row>
    <row r="403" spans="2:12" ht="28.5" customHeight="1">
      <c r="B403" s="273" t="s">
        <v>491</v>
      </c>
      <c r="C403" s="138" t="s">
        <v>252</v>
      </c>
      <c r="D403" s="138" t="s">
        <v>258</v>
      </c>
      <c r="E403" s="15" t="s">
        <v>492</v>
      </c>
      <c r="F403" s="138"/>
      <c r="G403" s="138"/>
      <c r="H403" s="136">
        <f>H415+H408+H404</f>
        <v>0</v>
      </c>
      <c r="I403" s="136">
        <v>0</v>
      </c>
      <c r="J403" s="136">
        <v>0</v>
      </c>
      <c r="L403" s="242"/>
    </row>
    <row r="404" spans="2:10" ht="15.75" customHeight="1">
      <c r="B404" s="254" t="s">
        <v>342</v>
      </c>
      <c r="C404" s="139" t="s">
        <v>252</v>
      </c>
      <c r="D404" s="139" t="s">
        <v>258</v>
      </c>
      <c r="E404" s="14" t="s">
        <v>493</v>
      </c>
      <c r="F404" s="139"/>
      <c r="G404" s="139"/>
      <c r="H404" s="140">
        <f aca="true" t="shared" si="80" ref="H404:J406">H405</f>
        <v>0</v>
      </c>
      <c r="I404" s="140">
        <f t="shared" si="80"/>
        <v>0</v>
      </c>
      <c r="J404" s="140">
        <f t="shared" si="80"/>
        <v>0</v>
      </c>
    </row>
    <row r="405" spans="2:10" ht="15.75" customHeight="1">
      <c r="B405" s="188" t="s">
        <v>330</v>
      </c>
      <c r="C405" s="139" t="s">
        <v>252</v>
      </c>
      <c r="D405" s="139" t="s">
        <v>258</v>
      </c>
      <c r="E405" s="14" t="s">
        <v>493</v>
      </c>
      <c r="F405" s="139" t="s">
        <v>331</v>
      </c>
      <c r="G405" s="139"/>
      <c r="H405" s="140">
        <f t="shared" si="80"/>
        <v>0</v>
      </c>
      <c r="I405" s="140">
        <f t="shared" si="80"/>
        <v>0</v>
      </c>
      <c r="J405" s="140">
        <f t="shared" si="80"/>
        <v>0</v>
      </c>
    </row>
    <row r="406" spans="2:10" ht="15.75" customHeight="1">
      <c r="B406" s="188" t="s">
        <v>332</v>
      </c>
      <c r="C406" s="139" t="s">
        <v>252</v>
      </c>
      <c r="D406" s="139" t="s">
        <v>258</v>
      </c>
      <c r="E406" s="14" t="s">
        <v>493</v>
      </c>
      <c r="F406" s="139" t="s">
        <v>333</v>
      </c>
      <c r="G406" s="139"/>
      <c r="H406" s="140">
        <f t="shared" si="80"/>
        <v>0</v>
      </c>
      <c r="I406" s="140">
        <f t="shared" si="80"/>
        <v>0</v>
      </c>
      <c r="J406" s="140">
        <f t="shared" si="80"/>
        <v>0</v>
      </c>
    </row>
    <row r="407" spans="2:10" ht="15.75" customHeight="1">
      <c r="B407" s="185" t="s">
        <v>315</v>
      </c>
      <c r="C407" s="139" t="s">
        <v>252</v>
      </c>
      <c r="D407" s="139" t="s">
        <v>258</v>
      </c>
      <c r="E407" s="14" t="s">
        <v>493</v>
      </c>
      <c r="F407" s="139" t="s">
        <v>333</v>
      </c>
      <c r="G407" s="139" t="s">
        <v>376</v>
      </c>
      <c r="H407" s="140">
        <f>'Прил. 7'!I339</f>
        <v>0</v>
      </c>
      <c r="I407" s="140">
        <f>'Прил. 7'!J339</f>
        <v>0</v>
      </c>
      <c r="J407" s="140">
        <f>'Прил. 7'!K339</f>
        <v>0</v>
      </c>
    </row>
    <row r="408" spans="2:10" ht="15.75" customHeight="1">
      <c r="B408" s="254" t="s">
        <v>342</v>
      </c>
      <c r="C408" s="139" t="s">
        <v>252</v>
      </c>
      <c r="D408" s="139" t="s">
        <v>258</v>
      </c>
      <c r="E408" s="14" t="s">
        <v>492</v>
      </c>
      <c r="F408" s="139"/>
      <c r="G408" s="139"/>
      <c r="H408" s="140">
        <f>H409+H412</f>
        <v>0</v>
      </c>
      <c r="I408" s="140">
        <f>I409+I412</f>
        <v>0</v>
      </c>
      <c r="J408" s="140">
        <f>J409+J412</f>
        <v>0</v>
      </c>
    </row>
    <row r="409" spans="2:10" ht="15.75" customHeight="1">
      <c r="B409" s="188" t="s">
        <v>330</v>
      </c>
      <c r="C409" s="139" t="s">
        <v>252</v>
      </c>
      <c r="D409" s="139" t="s">
        <v>258</v>
      </c>
      <c r="E409" s="14" t="s">
        <v>492</v>
      </c>
      <c r="F409" s="139" t="s">
        <v>331</v>
      </c>
      <c r="G409" s="139"/>
      <c r="H409" s="140">
        <f aca="true" t="shared" si="81" ref="H409:J410">H410</f>
        <v>0</v>
      </c>
      <c r="I409" s="140">
        <f t="shared" si="81"/>
        <v>0</v>
      </c>
      <c r="J409" s="140">
        <f t="shared" si="81"/>
        <v>0</v>
      </c>
    </row>
    <row r="410" spans="2:10" ht="15.75" customHeight="1">
      <c r="B410" s="188" t="s">
        <v>332</v>
      </c>
      <c r="C410" s="139" t="s">
        <v>252</v>
      </c>
      <c r="D410" s="139" t="s">
        <v>258</v>
      </c>
      <c r="E410" s="14" t="s">
        <v>492</v>
      </c>
      <c r="F410" s="139" t="s">
        <v>333</v>
      </c>
      <c r="G410" s="139"/>
      <c r="H410" s="140">
        <f t="shared" si="81"/>
        <v>0</v>
      </c>
      <c r="I410" s="140">
        <f t="shared" si="81"/>
        <v>0</v>
      </c>
      <c r="J410" s="140">
        <f t="shared" si="81"/>
        <v>0</v>
      </c>
    </row>
    <row r="411" spans="2:10" ht="15.75" customHeight="1">
      <c r="B411" s="185" t="s">
        <v>314</v>
      </c>
      <c r="C411" s="139" t="s">
        <v>252</v>
      </c>
      <c r="D411" s="139" t="s">
        <v>258</v>
      </c>
      <c r="E411" s="14" t="s">
        <v>492</v>
      </c>
      <c r="F411" s="139" t="s">
        <v>333</v>
      </c>
      <c r="G411" s="139" t="s">
        <v>338</v>
      </c>
      <c r="H411" s="140">
        <f>'Прил. 7'!I343+'Прил. 7'!I758</f>
        <v>0</v>
      </c>
      <c r="I411" s="140">
        <f>'Прил. 7'!J343+'Прил. 7'!J758</f>
        <v>0</v>
      </c>
      <c r="J411" s="140">
        <f>'Прил. 7'!K343+'Прил. 7'!K758</f>
        <v>0</v>
      </c>
    </row>
    <row r="412" spans="2:10" ht="15.75" customHeight="1">
      <c r="B412" s="188" t="s">
        <v>334</v>
      </c>
      <c r="C412" s="139" t="s">
        <v>252</v>
      </c>
      <c r="D412" s="139" t="s">
        <v>258</v>
      </c>
      <c r="E412" s="14" t="s">
        <v>492</v>
      </c>
      <c r="F412" s="139" t="s">
        <v>335</v>
      </c>
      <c r="G412" s="139"/>
      <c r="H412" s="140">
        <f aca="true" t="shared" si="82" ref="H412:J413">H413</f>
        <v>0</v>
      </c>
      <c r="I412" s="140">
        <f t="shared" si="82"/>
        <v>0</v>
      </c>
      <c r="J412" s="140">
        <f t="shared" si="82"/>
        <v>0</v>
      </c>
    </row>
    <row r="413" spans="2:10" ht="15.75" customHeight="1">
      <c r="B413" s="224" t="s">
        <v>388</v>
      </c>
      <c r="C413" s="139" t="s">
        <v>252</v>
      </c>
      <c r="D413" s="139" t="s">
        <v>258</v>
      </c>
      <c r="E413" s="14" t="s">
        <v>492</v>
      </c>
      <c r="F413" s="139" t="s">
        <v>389</v>
      </c>
      <c r="G413" s="139"/>
      <c r="H413" s="140">
        <f t="shared" si="82"/>
        <v>0</v>
      </c>
      <c r="I413" s="140">
        <f t="shared" si="82"/>
        <v>0</v>
      </c>
      <c r="J413" s="140">
        <f t="shared" si="82"/>
        <v>0</v>
      </c>
    </row>
    <row r="414" spans="2:10" ht="15.75" customHeight="1">
      <c r="B414" s="185" t="s">
        <v>314</v>
      </c>
      <c r="C414" s="139" t="s">
        <v>252</v>
      </c>
      <c r="D414" s="139" t="s">
        <v>258</v>
      </c>
      <c r="E414" s="14" t="s">
        <v>492</v>
      </c>
      <c r="F414" s="139" t="s">
        <v>389</v>
      </c>
      <c r="G414" s="139" t="s">
        <v>338</v>
      </c>
      <c r="H414" s="140">
        <f>'Прил. 7'!I346</f>
        <v>0</v>
      </c>
      <c r="I414" s="140">
        <f>'Прил. 7'!J346</f>
        <v>0</v>
      </c>
      <c r="J414" s="140">
        <f>'Прил. 7'!K346</f>
        <v>0</v>
      </c>
    </row>
    <row r="415" spans="2:10" ht="12.75" customHeight="1">
      <c r="B415" s="254" t="s">
        <v>342</v>
      </c>
      <c r="C415" s="139" t="s">
        <v>252</v>
      </c>
      <c r="D415" s="139" t="s">
        <v>258</v>
      </c>
      <c r="E415" s="14" t="s">
        <v>494</v>
      </c>
      <c r="F415" s="139"/>
      <c r="G415" s="139"/>
      <c r="H415" s="140">
        <f>H416</f>
        <v>0</v>
      </c>
      <c r="I415" s="140">
        <v>0</v>
      </c>
      <c r="J415" s="140">
        <v>0</v>
      </c>
    </row>
    <row r="416" spans="2:10" ht="12.75" customHeight="1">
      <c r="B416" s="188" t="s">
        <v>330</v>
      </c>
      <c r="C416" s="139" t="s">
        <v>252</v>
      </c>
      <c r="D416" s="139" t="s">
        <v>258</v>
      </c>
      <c r="E416" s="14" t="s">
        <v>494</v>
      </c>
      <c r="F416" s="139" t="s">
        <v>331</v>
      </c>
      <c r="G416" s="139"/>
      <c r="H416" s="140">
        <f>H417</f>
        <v>0</v>
      </c>
      <c r="I416" s="140">
        <v>0</v>
      </c>
      <c r="J416" s="140">
        <v>0</v>
      </c>
    </row>
    <row r="417" spans="2:10" ht="12.75" customHeight="1">
      <c r="B417" s="188" t="s">
        <v>332</v>
      </c>
      <c r="C417" s="139" t="s">
        <v>252</v>
      </c>
      <c r="D417" s="139" t="s">
        <v>258</v>
      </c>
      <c r="E417" s="14" t="s">
        <v>494</v>
      </c>
      <c r="F417" s="139" t="s">
        <v>333</v>
      </c>
      <c r="G417" s="139"/>
      <c r="H417" s="140">
        <f>H418+H419</f>
        <v>0</v>
      </c>
      <c r="I417" s="140">
        <v>0</v>
      </c>
      <c r="J417" s="140">
        <v>0</v>
      </c>
    </row>
    <row r="418" spans="2:10" ht="12.75" customHeight="1">
      <c r="B418" s="185" t="s">
        <v>314</v>
      </c>
      <c r="C418" s="139" t="s">
        <v>252</v>
      </c>
      <c r="D418" s="139" t="s">
        <v>258</v>
      </c>
      <c r="E418" s="14" t="s">
        <v>494</v>
      </c>
      <c r="F418" s="139" t="s">
        <v>333</v>
      </c>
      <c r="G418" s="139" t="s">
        <v>338</v>
      </c>
      <c r="H418" s="140">
        <f>'Прил. 7'!I350</f>
        <v>0</v>
      </c>
      <c r="I418" s="140">
        <f>'Прил. 7'!J350</f>
        <v>0</v>
      </c>
      <c r="J418" s="140">
        <f>'Прил. 7'!K350</f>
        <v>0</v>
      </c>
    </row>
    <row r="419" spans="2:10" ht="12.75" customHeight="1">
      <c r="B419" s="185" t="s">
        <v>315</v>
      </c>
      <c r="C419" s="139" t="s">
        <v>252</v>
      </c>
      <c r="D419" s="139" t="s">
        <v>258</v>
      </c>
      <c r="E419" s="14" t="s">
        <v>494</v>
      </c>
      <c r="F419" s="139" t="s">
        <v>333</v>
      </c>
      <c r="G419" s="139" t="s">
        <v>376</v>
      </c>
      <c r="H419" s="140">
        <f>'Прил. 7'!I351</f>
        <v>0</v>
      </c>
      <c r="I419" s="140">
        <f>'Прил. 7'!J351</f>
        <v>0</v>
      </c>
      <c r="J419" s="140">
        <f>'Прил. 7'!K351</f>
        <v>0</v>
      </c>
    </row>
    <row r="420" spans="2:12" ht="30">
      <c r="B420" s="253" t="str">
        <f>'Прил. 7'!B736</f>
        <v>Муниципальная программа «Обустройство контейнерных площадок на территории Малоархангельского района Орловской области на период 2019-2022 годы»</v>
      </c>
      <c r="C420" s="213" t="s">
        <v>252</v>
      </c>
      <c r="D420" s="213" t="s">
        <v>258</v>
      </c>
      <c r="E420" s="274" t="s">
        <v>495</v>
      </c>
      <c r="F420" s="261"/>
      <c r="G420" s="261"/>
      <c r="H420" s="275">
        <f aca="true" t="shared" si="83" ref="H420:J423">H421</f>
        <v>0</v>
      </c>
      <c r="I420" s="275">
        <f t="shared" si="83"/>
        <v>0</v>
      </c>
      <c r="J420" s="275">
        <f t="shared" si="83"/>
        <v>0</v>
      </c>
      <c r="L420" s="276"/>
    </row>
    <row r="421" spans="2:10" ht="28.5">
      <c r="B421" s="185" t="s">
        <v>496</v>
      </c>
      <c r="C421" s="139" t="s">
        <v>252</v>
      </c>
      <c r="D421" s="139" t="s">
        <v>258</v>
      </c>
      <c r="E421" s="274" t="s">
        <v>495</v>
      </c>
      <c r="F421" s="139"/>
      <c r="G421" s="139"/>
      <c r="H421" s="140">
        <f t="shared" si="83"/>
        <v>0</v>
      </c>
      <c r="I421" s="140">
        <f t="shared" si="83"/>
        <v>0</v>
      </c>
      <c r="J421" s="140">
        <f t="shared" si="83"/>
        <v>0</v>
      </c>
    </row>
    <row r="422" spans="2:10" ht="15.75" customHeight="1">
      <c r="B422" s="185" t="s">
        <v>330</v>
      </c>
      <c r="C422" s="139" t="s">
        <v>252</v>
      </c>
      <c r="D422" s="139" t="s">
        <v>258</v>
      </c>
      <c r="E422" s="274" t="s">
        <v>495</v>
      </c>
      <c r="F422" s="139" t="s">
        <v>331</v>
      </c>
      <c r="G422" s="139"/>
      <c r="H422" s="140">
        <f t="shared" si="83"/>
        <v>0</v>
      </c>
      <c r="I422" s="140">
        <f t="shared" si="83"/>
        <v>0</v>
      </c>
      <c r="J422" s="140">
        <f t="shared" si="83"/>
        <v>0</v>
      </c>
    </row>
    <row r="423" spans="2:10" ht="12.75" customHeight="1">
      <c r="B423" s="185" t="s">
        <v>332</v>
      </c>
      <c r="C423" s="139" t="s">
        <v>252</v>
      </c>
      <c r="D423" s="139" t="s">
        <v>258</v>
      </c>
      <c r="E423" s="274" t="s">
        <v>495</v>
      </c>
      <c r="F423" s="139" t="s">
        <v>333</v>
      </c>
      <c r="G423" s="139"/>
      <c r="H423" s="140">
        <f t="shared" si="83"/>
        <v>0</v>
      </c>
      <c r="I423" s="140">
        <f t="shared" si="83"/>
        <v>0</v>
      </c>
      <c r="J423" s="140">
        <f t="shared" si="83"/>
        <v>0</v>
      </c>
    </row>
    <row r="424" spans="2:10" ht="12.75" customHeight="1">
      <c r="B424" s="185" t="s">
        <v>314</v>
      </c>
      <c r="C424" s="139" t="s">
        <v>252</v>
      </c>
      <c r="D424" s="139" t="s">
        <v>258</v>
      </c>
      <c r="E424" s="274" t="s">
        <v>495</v>
      </c>
      <c r="F424" s="139" t="s">
        <v>333</v>
      </c>
      <c r="G424" s="139" t="s">
        <v>338</v>
      </c>
      <c r="H424" s="140">
        <f>'Прил. 7'!I740</f>
        <v>0</v>
      </c>
      <c r="I424" s="140">
        <f>'Прил. 7'!J740</f>
        <v>0</v>
      </c>
      <c r="J424" s="140">
        <f>'Прил. 7'!K740</f>
        <v>0</v>
      </c>
    </row>
    <row r="425" spans="2:10" ht="12.75" customHeight="1">
      <c r="B425" s="243" t="s">
        <v>318</v>
      </c>
      <c r="C425" s="139" t="s">
        <v>252</v>
      </c>
      <c r="D425" s="139" t="s">
        <v>258</v>
      </c>
      <c r="E425" s="14" t="s">
        <v>319</v>
      </c>
      <c r="F425" s="139"/>
      <c r="G425" s="139"/>
      <c r="H425" s="140">
        <f>H430+H426</f>
        <v>0</v>
      </c>
      <c r="I425" s="140">
        <f>I430+I426</f>
        <v>0</v>
      </c>
      <c r="J425" s="140">
        <f>J430+J426</f>
        <v>0</v>
      </c>
    </row>
    <row r="426" spans="2:10" ht="28.5" customHeight="1">
      <c r="B426" s="243" t="s">
        <v>385</v>
      </c>
      <c r="C426" s="139" t="s">
        <v>252</v>
      </c>
      <c r="D426" s="139" t="s">
        <v>258</v>
      </c>
      <c r="E426" s="14" t="s">
        <v>386</v>
      </c>
      <c r="F426" s="139"/>
      <c r="G426" s="139"/>
      <c r="H426" s="140">
        <f>H427</f>
        <v>0</v>
      </c>
      <c r="I426" s="140">
        <v>0</v>
      </c>
      <c r="J426" s="140">
        <v>0</v>
      </c>
    </row>
    <row r="427" spans="2:10" ht="12.75" customHeight="1">
      <c r="B427" s="188" t="s">
        <v>330</v>
      </c>
      <c r="C427" s="139" t="s">
        <v>252</v>
      </c>
      <c r="D427" s="139" t="s">
        <v>258</v>
      </c>
      <c r="E427" s="14" t="s">
        <v>386</v>
      </c>
      <c r="F427" s="139" t="s">
        <v>331</v>
      </c>
      <c r="G427" s="139"/>
      <c r="H427" s="140">
        <f>H428</f>
        <v>0</v>
      </c>
      <c r="I427" s="140">
        <v>0</v>
      </c>
      <c r="J427" s="140">
        <v>0</v>
      </c>
    </row>
    <row r="428" spans="2:10" ht="12.75" customHeight="1">
      <c r="B428" s="188" t="s">
        <v>332</v>
      </c>
      <c r="C428" s="139" t="s">
        <v>252</v>
      </c>
      <c r="D428" s="139" t="s">
        <v>258</v>
      </c>
      <c r="E428" s="14" t="s">
        <v>386</v>
      </c>
      <c r="F428" s="139" t="s">
        <v>333</v>
      </c>
      <c r="G428" s="139"/>
      <c r="H428" s="140">
        <f>H429</f>
        <v>0</v>
      </c>
      <c r="I428" s="140">
        <v>0</v>
      </c>
      <c r="J428" s="140">
        <v>0</v>
      </c>
    </row>
    <row r="429" spans="2:10" ht="12.75" customHeight="1">
      <c r="B429" s="185" t="s">
        <v>314</v>
      </c>
      <c r="C429" s="139" t="s">
        <v>252</v>
      </c>
      <c r="D429" s="139" t="s">
        <v>258</v>
      </c>
      <c r="E429" s="14" t="s">
        <v>386</v>
      </c>
      <c r="F429" s="139" t="s">
        <v>333</v>
      </c>
      <c r="G429" s="139" t="s">
        <v>338</v>
      </c>
      <c r="H429" s="140">
        <f>'Прил. 7'!I745</f>
        <v>0</v>
      </c>
      <c r="I429" s="140">
        <f>'Прил. 7'!J745</f>
        <v>0</v>
      </c>
      <c r="J429" s="140">
        <f>'Прил. 7'!K745</f>
        <v>0</v>
      </c>
    </row>
    <row r="430" spans="2:10" ht="15.75" customHeight="1">
      <c r="B430" s="243" t="s">
        <v>257</v>
      </c>
      <c r="C430" s="139" t="s">
        <v>252</v>
      </c>
      <c r="D430" s="139" t="s">
        <v>258</v>
      </c>
      <c r="E430" s="14" t="s">
        <v>497</v>
      </c>
      <c r="F430" s="139"/>
      <c r="G430" s="139"/>
      <c r="H430" s="140">
        <f aca="true" t="shared" si="84" ref="H430:J432">H431</f>
        <v>0</v>
      </c>
      <c r="I430" s="140">
        <f t="shared" si="84"/>
        <v>0</v>
      </c>
      <c r="J430" s="140">
        <f t="shared" si="84"/>
        <v>0</v>
      </c>
    </row>
    <row r="431" spans="2:10" ht="12.75" customHeight="1">
      <c r="B431" s="188" t="s">
        <v>330</v>
      </c>
      <c r="C431" s="139" t="s">
        <v>252</v>
      </c>
      <c r="D431" s="139" t="s">
        <v>258</v>
      </c>
      <c r="E431" s="14" t="s">
        <v>497</v>
      </c>
      <c r="F431" s="139" t="s">
        <v>331</v>
      </c>
      <c r="G431" s="139"/>
      <c r="H431" s="140">
        <f t="shared" si="84"/>
        <v>0</v>
      </c>
      <c r="I431" s="140">
        <f t="shared" si="84"/>
        <v>0</v>
      </c>
      <c r="J431" s="140">
        <f t="shared" si="84"/>
        <v>0</v>
      </c>
    </row>
    <row r="432" spans="2:10" ht="12.75" customHeight="1">
      <c r="B432" s="188" t="s">
        <v>332</v>
      </c>
      <c r="C432" s="139" t="s">
        <v>252</v>
      </c>
      <c r="D432" s="139" t="s">
        <v>258</v>
      </c>
      <c r="E432" s="14" t="s">
        <v>497</v>
      </c>
      <c r="F432" s="139" t="s">
        <v>333</v>
      </c>
      <c r="G432" s="139"/>
      <c r="H432" s="140">
        <f t="shared" si="84"/>
        <v>0</v>
      </c>
      <c r="I432" s="140">
        <f t="shared" si="84"/>
        <v>0</v>
      </c>
      <c r="J432" s="140">
        <f t="shared" si="84"/>
        <v>0</v>
      </c>
    </row>
    <row r="433" spans="2:10" ht="12.75" customHeight="1">
      <c r="B433" s="185" t="s">
        <v>314</v>
      </c>
      <c r="C433" s="139" t="s">
        <v>252</v>
      </c>
      <c r="D433" s="139" t="s">
        <v>258</v>
      </c>
      <c r="E433" s="14" t="s">
        <v>497</v>
      </c>
      <c r="F433" s="139" t="s">
        <v>333</v>
      </c>
      <c r="G433" s="139" t="s">
        <v>338</v>
      </c>
      <c r="H433" s="140">
        <f>'Прил. 7'!I356+'Прил. 7'!I749</f>
        <v>0</v>
      </c>
      <c r="I433" s="140">
        <f>'Прил. 7'!J356+'Прил. 7'!J749</f>
        <v>0</v>
      </c>
      <c r="J433" s="140">
        <f>'Прил. 7'!K356+'Прил. 7'!K749</f>
        <v>0</v>
      </c>
    </row>
    <row r="434" spans="2:10" ht="12.75" customHeight="1">
      <c r="B434" s="187" t="s">
        <v>318</v>
      </c>
      <c r="C434" s="139" t="s">
        <v>252</v>
      </c>
      <c r="D434" s="139" t="s">
        <v>258</v>
      </c>
      <c r="E434" s="214" t="s">
        <v>319</v>
      </c>
      <c r="F434" s="139"/>
      <c r="G434" s="139"/>
      <c r="H434" s="140">
        <f aca="true" t="shared" si="85" ref="H434:J437">H435</f>
        <v>0</v>
      </c>
      <c r="I434" s="140">
        <f t="shared" si="85"/>
        <v>0</v>
      </c>
      <c r="J434" s="140">
        <f t="shared" si="85"/>
        <v>0</v>
      </c>
    </row>
    <row r="435" spans="2:10" ht="27.75" customHeight="1">
      <c r="B435" s="187" t="s">
        <v>385</v>
      </c>
      <c r="C435" s="139" t="s">
        <v>252</v>
      </c>
      <c r="D435" s="139" t="s">
        <v>258</v>
      </c>
      <c r="E435" s="214" t="s">
        <v>386</v>
      </c>
      <c r="F435" s="139"/>
      <c r="G435" s="139"/>
      <c r="H435" s="140">
        <f t="shared" si="85"/>
        <v>0</v>
      </c>
      <c r="I435" s="140">
        <f t="shared" si="85"/>
        <v>0</v>
      </c>
      <c r="J435" s="140">
        <f t="shared" si="85"/>
        <v>0</v>
      </c>
    </row>
    <row r="436" spans="2:10" ht="14.25" customHeight="1">
      <c r="B436" s="188" t="s">
        <v>330</v>
      </c>
      <c r="C436" s="139" t="s">
        <v>252</v>
      </c>
      <c r="D436" s="139" t="s">
        <v>258</v>
      </c>
      <c r="E436" s="214" t="s">
        <v>386</v>
      </c>
      <c r="F436" s="139" t="s">
        <v>331</v>
      </c>
      <c r="G436" s="139"/>
      <c r="H436" s="140">
        <f t="shared" si="85"/>
        <v>0</v>
      </c>
      <c r="I436" s="140">
        <f t="shared" si="85"/>
        <v>0</v>
      </c>
      <c r="J436" s="140">
        <f t="shared" si="85"/>
        <v>0</v>
      </c>
    </row>
    <row r="437" spans="2:10" ht="14.25" customHeight="1">
      <c r="B437" s="188" t="s">
        <v>332</v>
      </c>
      <c r="C437" s="139" t="s">
        <v>252</v>
      </c>
      <c r="D437" s="139" t="s">
        <v>258</v>
      </c>
      <c r="E437" s="214" t="s">
        <v>386</v>
      </c>
      <c r="F437" s="139" t="s">
        <v>333</v>
      </c>
      <c r="G437" s="139"/>
      <c r="H437" s="140">
        <f t="shared" si="85"/>
        <v>0</v>
      </c>
      <c r="I437" s="140">
        <f t="shared" si="85"/>
        <v>0</v>
      </c>
      <c r="J437" s="140">
        <f t="shared" si="85"/>
        <v>0</v>
      </c>
    </row>
    <row r="438" spans="2:10" ht="14.25" customHeight="1">
      <c r="B438" s="185" t="s">
        <v>314</v>
      </c>
      <c r="C438" s="139" t="s">
        <v>252</v>
      </c>
      <c r="D438" s="139" t="s">
        <v>258</v>
      </c>
      <c r="E438" s="214" t="s">
        <v>386</v>
      </c>
      <c r="F438" s="139" t="s">
        <v>333</v>
      </c>
      <c r="G438" s="139" t="s">
        <v>338</v>
      </c>
      <c r="H438" s="140"/>
      <c r="I438" s="140"/>
      <c r="J438" s="140"/>
    </row>
    <row r="439" spans="2:10" ht="16.5" customHeight="1">
      <c r="B439" s="277" t="s">
        <v>498</v>
      </c>
      <c r="C439" s="139" t="s">
        <v>252</v>
      </c>
      <c r="D439" s="139" t="s">
        <v>258</v>
      </c>
      <c r="E439" s="183" t="s">
        <v>499</v>
      </c>
      <c r="F439" s="139"/>
      <c r="G439" s="139"/>
      <c r="H439" s="140">
        <f>H443+H440</f>
        <v>100</v>
      </c>
      <c r="I439" s="140">
        <f>I443</f>
        <v>0</v>
      </c>
      <c r="J439" s="140">
        <f>J443</f>
        <v>0</v>
      </c>
    </row>
    <row r="440" spans="2:10" ht="14.25">
      <c r="B440" s="208" t="s">
        <v>330</v>
      </c>
      <c r="C440" s="139" t="s">
        <v>252</v>
      </c>
      <c r="D440" s="139" t="s">
        <v>258</v>
      </c>
      <c r="E440" s="183" t="s">
        <v>499</v>
      </c>
      <c r="F440" s="139" t="s">
        <v>331</v>
      </c>
      <c r="G440" s="139"/>
      <c r="H440" s="140">
        <f aca="true" t="shared" si="86" ref="H440:J441">H441</f>
        <v>0</v>
      </c>
      <c r="I440" s="140">
        <f t="shared" si="86"/>
        <v>0</v>
      </c>
      <c r="J440" s="140">
        <f t="shared" si="86"/>
        <v>0</v>
      </c>
    </row>
    <row r="441" spans="2:10" ht="14.25">
      <c r="B441" s="208" t="s">
        <v>332</v>
      </c>
      <c r="C441" s="139" t="s">
        <v>252</v>
      </c>
      <c r="D441" s="139" t="s">
        <v>258</v>
      </c>
      <c r="E441" s="183" t="s">
        <v>499</v>
      </c>
      <c r="F441" s="139" t="s">
        <v>333</v>
      </c>
      <c r="G441" s="139"/>
      <c r="H441" s="140">
        <f t="shared" si="86"/>
        <v>0</v>
      </c>
      <c r="I441" s="140">
        <f t="shared" si="86"/>
        <v>0</v>
      </c>
      <c r="J441" s="140">
        <f t="shared" si="86"/>
        <v>0</v>
      </c>
    </row>
    <row r="442" spans="2:10" ht="14.25">
      <c r="B442" s="211" t="s">
        <v>314</v>
      </c>
      <c r="C442" s="139" t="s">
        <v>252</v>
      </c>
      <c r="D442" s="139" t="s">
        <v>258</v>
      </c>
      <c r="E442" s="183" t="s">
        <v>499</v>
      </c>
      <c r="F442" s="139" t="s">
        <v>333</v>
      </c>
      <c r="G442" s="139" t="s">
        <v>338</v>
      </c>
      <c r="H442" s="140">
        <f>'Прил. 7'!I753</f>
        <v>0</v>
      </c>
      <c r="I442" s="140"/>
      <c r="J442" s="140"/>
    </row>
    <row r="443" spans="2:10" ht="14.25" customHeight="1">
      <c r="B443" s="278" t="s">
        <v>500</v>
      </c>
      <c r="C443" s="139" t="s">
        <v>252</v>
      </c>
      <c r="D443" s="139" t="s">
        <v>258</v>
      </c>
      <c r="E443" s="183" t="s">
        <v>499</v>
      </c>
      <c r="F443" s="139" t="s">
        <v>403</v>
      </c>
      <c r="G443" s="139"/>
      <c r="H443" s="140">
        <f aca="true" t="shared" si="87" ref="H443:J444">H444</f>
        <v>100</v>
      </c>
      <c r="I443" s="140">
        <f t="shared" si="87"/>
        <v>0</v>
      </c>
      <c r="J443" s="140">
        <f t="shared" si="87"/>
        <v>0</v>
      </c>
    </row>
    <row r="444" spans="2:10" ht="14.25" customHeight="1">
      <c r="B444" s="278" t="s">
        <v>501</v>
      </c>
      <c r="C444" s="139" t="s">
        <v>252</v>
      </c>
      <c r="D444" s="139" t="s">
        <v>258</v>
      </c>
      <c r="E444" s="183" t="s">
        <v>499</v>
      </c>
      <c r="F444" s="139" t="s">
        <v>421</v>
      </c>
      <c r="G444" s="139"/>
      <c r="H444" s="140">
        <f t="shared" si="87"/>
        <v>100</v>
      </c>
      <c r="I444" s="140">
        <f t="shared" si="87"/>
        <v>0</v>
      </c>
      <c r="J444" s="140">
        <f t="shared" si="87"/>
        <v>0</v>
      </c>
    </row>
    <row r="445" spans="2:10" ht="14.25" customHeight="1">
      <c r="B445" s="185" t="s">
        <v>314</v>
      </c>
      <c r="C445" s="139" t="s">
        <v>252</v>
      </c>
      <c r="D445" s="139" t="s">
        <v>258</v>
      </c>
      <c r="E445" s="183" t="s">
        <v>499</v>
      </c>
      <c r="F445" s="139" t="s">
        <v>421</v>
      </c>
      <c r="G445" s="139" t="s">
        <v>338</v>
      </c>
      <c r="H445" s="140">
        <f>'Прил. 7'!I594</f>
        <v>100</v>
      </c>
      <c r="I445" s="140">
        <f>'Прил. 7'!J594</f>
        <v>0</v>
      </c>
      <c r="J445" s="140">
        <f>'Прил. 7'!K594</f>
        <v>0</v>
      </c>
    </row>
    <row r="446" spans="2:10" ht="14.25" customHeight="1">
      <c r="B446" s="243" t="s">
        <v>318</v>
      </c>
      <c r="C446" s="139" t="s">
        <v>252</v>
      </c>
      <c r="D446" s="139" t="s">
        <v>258</v>
      </c>
      <c r="E446" s="14" t="s">
        <v>319</v>
      </c>
      <c r="F446" s="139"/>
      <c r="G446" s="139"/>
      <c r="H446" s="140">
        <f aca="true" t="shared" si="88" ref="H446:J449">H447</f>
        <v>500</v>
      </c>
      <c r="I446" s="140">
        <f t="shared" si="88"/>
        <v>0</v>
      </c>
      <c r="J446" s="140">
        <f t="shared" si="88"/>
        <v>0</v>
      </c>
    </row>
    <row r="447" spans="2:10" ht="28.5" customHeight="1">
      <c r="B447" s="279" t="s">
        <v>502</v>
      </c>
      <c r="C447" s="139" t="s">
        <v>252</v>
      </c>
      <c r="D447" s="139" t="s">
        <v>258</v>
      </c>
      <c r="E447" s="14" t="s">
        <v>495</v>
      </c>
      <c r="F447" s="139"/>
      <c r="G447" s="139"/>
      <c r="H447" s="140">
        <f t="shared" si="88"/>
        <v>500</v>
      </c>
      <c r="I447" s="140">
        <f t="shared" si="88"/>
        <v>0</v>
      </c>
      <c r="J447" s="140">
        <f t="shared" si="88"/>
        <v>0</v>
      </c>
    </row>
    <row r="448" spans="2:10" ht="14.25" customHeight="1">
      <c r="B448" s="179" t="s">
        <v>402</v>
      </c>
      <c r="C448" s="139" t="s">
        <v>252</v>
      </c>
      <c r="D448" s="139" t="s">
        <v>258</v>
      </c>
      <c r="E448" s="14" t="s">
        <v>495</v>
      </c>
      <c r="F448" s="139" t="s">
        <v>403</v>
      </c>
      <c r="G448" s="139"/>
      <c r="H448" s="140">
        <f t="shared" si="88"/>
        <v>500</v>
      </c>
      <c r="I448" s="140">
        <f t="shared" si="88"/>
        <v>0</v>
      </c>
      <c r="J448" s="140">
        <f t="shared" si="88"/>
        <v>0</v>
      </c>
    </row>
    <row r="449" spans="2:10" ht="14.25" customHeight="1">
      <c r="B449" s="185" t="s">
        <v>193</v>
      </c>
      <c r="C449" s="139" t="s">
        <v>252</v>
      </c>
      <c r="D449" s="139" t="s">
        <v>258</v>
      </c>
      <c r="E449" s="14" t="s">
        <v>495</v>
      </c>
      <c r="F449" s="139" t="s">
        <v>421</v>
      </c>
      <c r="G449" s="139"/>
      <c r="H449" s="140">
        <f t="shared" si="88"/>
        <v>500</v>
      </c>
      <c r="I449" s="140">
        <f t="shared" si="88"/>
        <v>0</v>
      </c>
      <c r="J449" s="140">
        <f t="shared" si="88"/>
        <v>0</v>
      </c>
    </row>
    <row r="450" spans="2:10" ht="14.25" customHeight="1">
      <c r="B450" s="185" t="s">
        <v>314</v>
      </c>
      <c r="C450" s="139" t="s">
        <v>252</v>
      </c>
      <c r="D450" s="139" t="s">
        <v>258</v>
      </c>
      <c r="E450" s="14" t="s">
        <v>495</v>
      </c>
      <c r="F450" s="139" t="s">
        <v>421</v>
      </c>
      <c r="G450" s="139" t="s">
        <v>338</v>
      </c>
      <c r="H450" s="140">
        <f>'Прил. 7'!I598</f>
        <v>500</v>
      </c>
      <c r="I450" s="140">
        <f>'Прил. 7'!J598</f>
        <v>0</v>
      </c>
      <c r="J450" s="140">
        <f>'Прил. 7'!K598</f>
        <v>0</v>
      </c>
    </row>
    <row r="451" spans="2:10" ht="14.25" customHeight="1">
      <c r="B451" s="251" t="s">
        <v>259</v>
      </c>
      <c r="C451" s="178" t="s">
        <v>252</v>
      </c>
      <c r="D451" s="178" t="s">
        <v>260</v>
      </c>
      <c r="E451" s="214"/>
      <c r="F451" s="139"/>
      <c r="G451" s="139"/>
      <c r="H451" s="140">
        <f>H452+H463</f>
        <v>2425.1000000000004</v>
      </c>
      <c r="I451" s="140">
        <f>I452</f>
        <v>2459</v>
      </c>
      <c r="J451" s="140">
        <f>J452</f>
        <v>0</v>
      </c>
    </row>
    <row r="452" spans="2:10" ht="14.25" customHeight="1">
      <c r="B452" s="185" t="s">
        <v>318</v>
      </c>
      <c r="C452" s="139" t="s">
        <v>252</v>
      </c>
      <c r="D452" s="139" t="s">
        <v>260</v>
      </c>
      <c r="E452" s="44" t="s">
        <v>345</v>
      </c>
      <c r="F452" s="139"/>
      <c r="G452" s="139"/>
      <c r="H452" s="140">
        <f>H453</f>
        <v>2425.1000000000004</v>
      </c>
      <c r="I452" s="140">
        <f>I453</f>
        <v>2459</v>
      </c>
      <c r="J452" s="140">
        <f>J453</f>
        <v>0</v>
      </c>
    </row>
    <row r="453" spans="2:10" ht="14.25" customHeight="1">
      <c r="B453" s="190" t="s">
        <v>344</v>
      </c>
      <c r="C453" s="139" t="s">
        <v>252</v>
      </c>
      <c r="D453" s="139" t="s">
        <v>260</v>
      </c>
      <c r="E453" s="44" t="s">
        <v>345</v>
      </c>
      <c r="F453" s="139"/>
      <c r="G453" s="139"/>
      <c r="H453" s="140">
        <f>H456+H459+H462</f>
        <v>2425.1000000000004</v>
      </c>
      <c r="I453" s="140">
        <f>I456+I459+I462</f>
        <v>2459</v>
      </c>
      <c r="J453" s="140">
        <f>J456+J459+J462</f>
        <v>0</v>
      </c>
    </row>
    <row r="454" spans="2:10" ht="40.5" customHeight="1">
      <c r="B454" s="179" t="s">
        <v>322</v>
      </c>
      <c r="C454" s="139" t="s">
        <v>252</v>
      </c>
      <c r="D454" s="139" t="s">
        <v>260</v>
      </c>
      <c r="E454" s="44" t="s">
        <v>345</v>
      </c>
      <c r="F454" s="139" t="s">
        <v>323</v>
      </c>
      <c r="G454" s="139"/>
      <c r="H454" s="140">
        <f aca="true" t="shared" si="89" ref="H454:J455">H455</f>
        <v>2389.8</v>
      </c>
      <c r="I454" s="140">
        <f t="shared" si="89"/>
        <v>2416</v>
      </c>
      <c r="J454" s="140">
        <f t="shared" si="89"/>
        <v>0</v>
      </c>
    </row>
    <row r="455" spans="2:10" ht="14.25" customHeight="1">
      <c r="B455" s="185" t="s">
        <v>324</v>
      </c>
      <c r="C455" s="139" t="s">
        <v>252</v>
      </c>
      <c r="D455" s="139" t="s">
        <v>260</v>
      </c>
      <c r="E455" s="44" t="s">
        <v>345</v>
      </c>
      <c r="F455" s="139" t="s">
        <v>325</v>
      </c>
      <c r="G455" s="139"/>
      <c r="H455" s="140">
        <f t="shared" si="89"/>
        <v>2389.8</v>
      </c>
      <c r="I455" s="140">
        <f t="shared" si="89"/>
        <v>2416</v>
      </c>
      <c r="J455" s="140">
        <f t="shared" si="89"/>
        <v>0</v>
      </c>
    </row>
    <row r="456" spans="2:10" ht="14.25" customHeight="1">
      <c r="B456" s="185" t="s">
        <v>314</v>
      </c>
      <c r="C456" s="139" t="s">
        <v>252</v>
      </c>
      <c r="D456" s="139" t="s">
        <v>260</v>
      </c>
      <c r="E456" s="44" t="s">
        <v>345</v>
      </c>
      <c r="F456" s="139" t="s">
        <v>325</v>
      </c>
      <c r="G456" s="139">
        <v>2</v>
      </c>
      <c r="H456" s="140">
        <f>'Прил. 7'!I764</f>
        <v>2389.8</v>
      </c>
      <c r="I456" s="140">
        <f>'Прил. 7'!J764</f>
        <v>2416</v>
      </c>
      <c r="J456" s="140">
        <f>'Прил. 7'!K764</f>
        <v>0</v>
      </c>
    </row>
    <row r="457" spans="2:10" ht="14.25" customHeight="1">
      <c r="B457" s="188" t="s">
        <v>330</v>
      </c>
      <c r="C457" s="139" t="s">
        <v>252</v>
      </c>
      <c r="D457" s="139" t="s">
        <v>260</v>
      </c>
      <c r="E457" s="44" t="s">
        <v>345</v>
      </c>
      <c r="F457" s="139" t="s">
        <v>331</v>
      </c>
      <c r="G457" s="139"/>
      <c r="H457" s="140">
        <f aca="true" t="shared" si="90" ref="H457:J458">H458</f>
        <v>32.3</v>
      </c>
      <c r="I457" s="140">
        <f t="shared" si="90"/>
        <v>38</v>
      </c>
      <c r="J457" s="140">
        <f t="shared" si="90"/>
        <v>0</v>
      </c>
    </row>
    <row r="458" spans="2:10" ht="14.25" customHeight="1">
      <c r="B458" s="188" t="s">
        <v>332</v>
      </c>
      <c r="C458" s="139" t="s">
        <v>252</v>
      </c>
      <c r="D458" s="139" t="s">
        <v>260</v>
      </c>
      <c r="E458" s="44" t="s">
        <v>345</v>
      </c>
      <c r="F458" s="139" t="s">
        <v>333</v>
      </c>
      <c r="G458" s="139"/>
      <c r="H458" s="140">
        <f t="shared" si="90"/>
        <v>32.3</v>
      </c>
      <c r="I458" s="140">
        <f t="shared" si="90"/>
        <v>38</v>
      </c>
      <c r="J458" s="140">
        <f t="shared" si="90"/>
        <v>0</v>
      </c>
    </row>
    <row r="459" spans="2:10" ht="14.25" customHeight="1">
      <c r="B459" s="185" t="s">
        <v>314</v>
      </c>
      <c r="C459" s="139" t="s">
        <v>252</v>
      </c>
      <c r="D459" s="139" t="s">
        <v>260</v>
      </c>
      <c r="E459" s="44" t="s">
        <v>345</v>
      </c>
      <c r="F459" s="139" t="s">
        <v>333</v>
      </c>
      <c r="G459" s="139">
        <v>2</v>
      </c>
      <c r="H459" s="140">
        <f>'Прил. 7'!I767</f>
        <v>32.3</v>
      </c>
      <c r="I459" s="140">
        <f>'Прил. 7'!J767</f>
        <v>38</v>
      </c>
      <c r="J459" s="140">
        <f>'Прил. 7'!K767</f>
        <v>0</v>
      </c>
    </row>
    <row r="460" spans="2:10" ht="14.25" customHeight="1">
      <c r="B460" s="189" t="s">
        <v>334</v>
      </c>
      <c r="C460" s="139" t="s">
        <v>252</v>
      </c>
      <c r="D460" s="139" t="s">
        <v>260</v>
      </c>
      <c r="E460" s="44" t="s">
        <v>345</v>
      </c>
      <c r="F460" s="133">
        <v>800</v>
      </c>
      <c r="G460" s="191"/>
      <c r="H460" s="140">
        <f aca="true" t="shared" si="91" ref="H460:J461">H461</f>
        <v>3</v>
      </c>
      <c r="I460" s="140">
        <f t="shared" si="91"/>
        <v>5</v>
      </c>
      <c r="J460" s="140">
        <f t="shared" si="91"/>
        <v>0</v>
      </c>
    </row>
    <row r="461" spans="2:10" ht="14.25" customHeight="1">
      <c r="B461" s="189" t="s">
        <v>336</v>
      </c>
      <c r="C461" s="139" t="s">
        <v>252</v>
      </c>
      <c r="D461" s="139" t="s">
        <v>260</v>
      </c>
      <c r="E461" s="44" t="s">
        <v>345</v>
      </c>
      <c r="F461" s="133">
        <v>850</v>
      </c>
      <c r="G461" s="191"/>
      <c r="H461" s="140">
        <f t="shared" si="91"/>
        <v>3</v>
      </c>
      <c r="I461" s="140">
        <f t="shared" si="91"/>
        <v>5</v>
      </c>
      <c r="J461" s="140">
        <f t="shared" si="91"/>
        <v>0</v>
      </c>
    </row>
    <row r="462" spans="2:10" ht="14.25" customHeight="1">
      <c r="B462" s="189" t="s">
        <v>314</v>
      </c>
      <c r="C462" s="139" t="s">
        <v>252</v>
      </c>
      <c r="D462" s="139" t="s">
        <v>260</v>
      </c>
      <c r="E462" s="44" t="s">
        <v>345</v>
      </c>
      <c r="F462" s="133">
        <v>850</v>
      </c>
      <c r="G462" s="133">
        <v>2</v>
      </c>
      <c r="H462" s="140">
        <f>'Прил. 7'!I770</f>
        <v>3</v>
      </c>
      <c r="I462" s="140">
        <f>'Прил. 7'!J770</f>
        <v>5</v>
      </c>
      <c r="J462" s="140">
        <f>'Прил. 7'!K770</f>
        <v>0</v>
      </c>
    </row>
    <row r="463" spans="2:10" ht="41.25" customHeight="1" hidden="1">
      <c r="B463" s="182" t="s">
        <v>326</v>
      </c>
      <c r="C463" s="139" t="s">
        <v>252</v>
      </c>
      <c r="D463" s="139" t="s">
        <v>260</v>
      </c>
      <c r="E463" s="14" t="s">
        <v>327</v>
      </c>
      <c r="F463" s="280"/>
      <c r="G463" s="280"/>
      <c r="H463" s="281">
        <f aca="true" t="shared" si="92" ref="H463:J465">H464</f>
        <v>0</v>
      </c>
      <c r="I463" s="281">
        <f t="shared" si="92"/>
        <v>0</v>
      </c>
      <c r="J463" s="281">
        <f t="shared" si="92"/>
        <v>0</v>
      </c>
    </row>
    <row r="464" spans="2:10" ht="41.25" customHeight="1" hidden="1">
      <c r="B464" s="184" t="s">
        <v>322</v>
      </c>
      <c r="C464" s="139" t="s">
        <v>252</v>
      </c>
      <c r="D464" s="139" t="s">
        <v>260</v>
      </c>
      <c r="E464" s="14" t="s">
        <v>327</v>
      </c>
      <c r="F464" s="139" t="s">
        <v>323</v>
      </c>
      <c r="G464" s="139"/>
      <c r="H464" s="281">
        <f t="shared" si="92"/>
        <v>0</v>
      </c>
      <c r="I464" s="281">
        <f t="shared" si="92"/>
        <v>0</v>
      </c>
      <c r="J464" s="281">
        <f t="shared" si="92"/>
        <v>0</v>
      </c>
    </row>
    <row r="465" spans="2:10" ht="14.25" customHeight="1" hidden="1">
      <c r="B465" s="185" t="s">
        <v>324</v>
      </c>
      <c r="C465" s="139" t="s">
        <v>252</v>
      </c>
      <c r="D465" s="139" t="s">
        <v>260</v>
      </c>
      <c r="E465" s="14" t="s">
        <v>327</v>
      </c>
      <c r="F465" s="139" t="s">
        <v>325</v>
      </c>
      <c r="G465" s="139"/>
      <c r="H465" s="140">
        <f t="shared" si="92"/>
        <v>0</v>
      </c>
      <c r="I465" s="140">
        <f t="shared" si="92"/>
        <v>0</v>
      </c>
      <c r="J465" s="140">
        <f t="shared" si="92"/>
        <v>0</v>
      </c>
    </row>
    <row r="466" spans="2:10" ht="14.25" customHeight="1" hidden="1">
      <c r="B466" s="185" t="s">
        <v>315</v>
      </c>
      <c r="C466" s="139" t="s">
        <v>252</v>
      </c>
      <c r="D466" s="139" t="s">
        <v>260</v>
      </c>
      <c r="E466" s="14" t="s">
        <v>327</v>
      </c>
      <c r="F466" s="139" t="s">
        <v>325</v>
      </c>
      <c r="G466" s="139" t="s">
        <v>376</v>
      </c>
      <c r="H466" s="140">
        <f>'Прил. 7'!I774</f>
        <v>0</v>
      </c>
      <c r="I466" s="140">
        <f>'Прил. 7'!J774</f>
        <v>0</v>
      </c>
      <c r="J466" s="140">
        <f>'Прил. 7'!K774</f>
        <v>0</v>
      </c>
    </row>
    <row r="467" spans="2:10" ht="14.25" customHeight="1">
      <c r="B467" s="282" t="s">
        <v>261</v>
      </c>
      <c r="C467" s="138" t="s">
        <v>262</v>
      </c>
      <c r="D467" s="138"/>
      <c r="E467" s="15"/>
      <c r="F467" s="135"/>
      <c r="G467" s="135"/>
      <c r="H467" s="136">
        <f>H470</f>
        <v>1188.7</v>
      </c>
      <c r="I467" s="136">
        <f>I470</f>
        <v>1046</v>
      </c>
      <c r="J467" s="136">
        <f>J470</f>
        <v>1046</v>
      </c>
    </row>
    <row r="468" spans="2:10" ht="14.25" customHeight="1">
      <c r="B468" s="176" t="s">
        <v>314</v>
      </c>
      <c r="C468" s="138"/>
      <c r="D468" s="138"/>
      <c r="E468" s="15"/>
      <c r="F468" s="135"/>
      <c r="G468" s="135">
        <v>2</v>
      </c>
      <c r="H468" s="136">
        <f>H475+H481+H485+H489+H493+H497</f>
        <v>1188.7</v>
      </c>
      <c r="I468" s="136">
        <f>I475+I481+I485+I489+I493+I497</f>
        <v>1046</v>
      </c>
      <c r="J468" s="136">
        <f>J475+J481+J485+J489+J493+J497</f>
        <v>1046</v>
      </c>
    </row>
    <row r="469" spans="2:10" ht="14.25" customHeight="1">
      <c r="B469" s="176" t="s">
        <v>315</v>
      </c>
      <c r="C469" s="138"/>
      <c r="D469" s="138"/>
      <c r="E469" s="15"/>
      <c r="F469" s="135"/>
      <c r="G469" s="135">
        <v>3</v>
      </c>
      <c r="H469" s="136">
        <f>H476</f>
        <v>0</v>
      </c>
      <c r="I469" s="136">
        <f>I476</f>
        <v>0</v>
      </c>
      <c r="J469" s="136">
        <f>J476</f>
        <v>0</v>
      </c>
    </row>
    <row r="470" spans="2:10" ht="14.25" customHeight="1">
      <c r="B470" s="283" t="s">
        <v>263</v>
      </c>
      <c r="C470" s="178" t="s">
        <v>262</v>
      </c>
      <c r="D470" s="178" t="s">
        <v>264</v>
      </c>
      <c r="E470" s="284"/>
      <c r="F470" s="285"/>
      <c r="G470" s="285"/>
      <c r="H470" s="270">
        <f>H471+H477</f>
        <v>1188.7</v>
      </c>
      <c r="I470" s="270">
        <f>I471+I477</f>
        <v>1046</v>
      </c>
      <c r="J470" s="270">
        <f>J471+J477</f>
        <v>1046</v>
      </c>
    </row>
    <row r="471" spans="2:10" ht="27.75" customHeight="1" hidden="1">
      <c r="B471" s="279" t="s">
        <v>503</v>
      </c>
      <c r="C471" s="139" t="s">
        <v>262</v>
      </c>
      <c r="D471" s="139" t="s">
        <v>264</v>
      </c>
      <c r="E471" s="14" t="s">
        <v>476</v>
      </c>
      <c r="F471" s="154"/>
      <c r="G471" s="154"/>
      <c r="H471" s="140">
        <f aca="true" t="shared" si="93" ref="H471:J473">H472</f>
        <v>0</v>
      </c>
      <c r="I471" s="140">
        <f t="shared" si="93"/>
        <v>0</v>
      </c>
      <c r="J471" s="140">
        <f t="shared" si="93"/>
        <v>0</v>
      </c>
    </row>
    <row r="472" spans="2:10" ht="27.75" customHeight="1" hidden="1">
      <c r="B472" s="189" t="s">
        <v>504</v>
      </c>
      <c r="C472" s="139" t="s">
        <v>262</v>
      </c>
      <c r="D472" s="139" t="s">
        <v>264</v>
      </c>
      <c r="E472" s="14" t="s">
        <v>505</v>
      </c>
      <c r="F472" s="154"/>
      <c r="G472" s="154"/>
      <c r="H472" s="140">
        <f t="shared" si="93"/>
        <v>0</v>
      </c>
      <c r="I472" s="140">
        <f t="shared" si="93"/>
        <v>0</v>
      </c>
      <c r="J472" s="140">
        <f t="shared" si="93"/>
        <v>0</v>
      </c>
    </row>
    <row r="473" spans="2:10" ht="14.25" customHeight="1" hidden="1">
      <c r="B473" s="188" t="s">
        <v>330</v>
      </c>
      <c r="C473" s="139" t="s">
        <v>262</v>
      </c>
      <c r="D473" s="139" t="s">
        <v>264</v>
      </c>
      <c r="E473" s="14" t="s">
        <v>505</v>
      </c>
      <c r="F473" s="154">
        <v>200</v>
      </c>
      <c r="G473" s="154"/>
      <c r="H473" s="140">
        <f t="shared" si="93"/>
        <v>0</v>
      </c>
      <c r="I473" s="140">
        <f t="shared" si="93"/>
        <v>0</v>
      </c>
      <c r="J473" s="140">
        <f t="shared" si="93"/>
        <v>0</v>
      </c>
    </row>
    <row r="474" spans="2:10" ht="14.25" customHeight="1" hidden="1">
      <c r="B474" s="188" t="s">
        <v>332</v>
      </c>
      <c r="C474" s="139" t="s">
        <v>262</v>
      </c>
      <c r="D474" s="139" t="s">
        <v>264</v>
      </c>
      <c r="E474" s="14" t="s">
        <v>505</v>
      </c>
      <c r="F474" s="154">
        <v>240</v>
      </c>
      <c r="G474" s="154"/>
      <c r="H474" s="140">
        <f>H476+H475</f>
        <v>0</v>
      </c>
      <c r="I474" s="140">
        <f>I476</f>
        <v>0</v>
      </c>
      <c r="J474" s="140">
        <f>J476</f>
        <v>0</v>
      </c>
    </row>
    <row r="475" spans="2:10" ht="14.25" customHeight="1" hidden="1">
      <c r="B475" s="185" t="s">
        <v>314</v>
      </c>
      <c r="C475" s="139" t="s">
        <v>262</v>
      </c>
      <c r="D475" s="139" t="s">
        <v>264</v>
      </c>
      <c r="E475" s="14" t="s">
        <v>505</v>
      </c>
      <c r="F475" s="154">
        <v>240</v>
      </c>
      <c r="G475" s="154">
        <v>2</v>
      </c>
      <c r="H475" s="140">
        <f>'Прил. 7'!I781</f>
        <v>0</v>
      </c>
      <c r="I475" s="140">
        <f>'Прил. 7'!J781</f>
        <v>0</v>
      </c>
      <c r="J475" s="140">
        <f>'Прил. 7'!K781</f>
        <v>0</v>
      </c>
    </row>
    <row r="476" spans="2:10" ht="15.75" customHeight="1" hidden="1">
      <c r="B476" s="185" t="s">
        <v>315</v>
      </c>
      <c r="C476" s="139" t="s">
        <v>262</v>
      </c>
      <c r="D476" s="139" t="s">
        <v>264</v>
      </c>
      <c r="E476" s="14" t="s">
        <v>505</v>
      </c>
      <c r="F476" s="154">
        <v>240</v>
      </c>
      <c r="G476" s="154">
        <v>3</v>
      </c>
      <c r="H476" s="140">
        <f>'Прил. 7'!I782</f>
        <v>0</v>
      </c>
      <c r="I476" s="140">
        <f>'Прил. 7'!J782</f>
        <v>0</v>
      </c>
      <c r="J476" s="140">
        <f>'Прил. 7'!K782</f>
        <v>0</v>
      </c>
    </row>
    <row r="477" spans="2:10" ht="30">
      <c r="B477" s="286" t="s">
        <v>506</v>
      </c>
      <c r="C477" s="218" t="s">
        <v>262</v>
      </c>
      <c r="D477" s="218" t="s">
        <v>264</v>
      </c>
      <c r="E477" s="287" t="s">
        <v>507</v>
      </c>
      <c r="F477" s="218"/>
      <c r="G477" s="218"/>
      <c r="H477" s="136">
        <f>H478+H482+H486+H490+H494</f>
        <v>1188.7</v>
      </c>
      <c r="I477" s="136">
        <f>I478+I482+I486+I490+I494</f>
        <v>1046</v>
      </c>
      <c r="J477" s="136">
        <f>J478+J482+J486+J490+J494</f>
        <v>1046</v>
      </c>
    </row>
    <row r="478" spans="2:10" ht="15.75" customHeight="1">
      <c r="B478" s="263" t="s">
        <v>508</v>
      </c>
      <c r="C478" s="200" t="s">
        <v>262</v>
      </c>
      <c r="D478" s="200" t="s">
        <v>264</v>
      </c>
      <c r="E478" s="203" t="s">
        <v>509</v>
      </c>
      <c r="F478" s="197"/>
      <c r="G478" s="197"/>
      <c r="H478" s="140">
        <f aca="true" t="shared" si="94" ref="H478:J480">H479</f>
        <v>100</v>
      </c>
      <c r="I478" s="140">
        <f t="shared" si="94"/>
        <v>100</v>
      </c>
      <c r="J478" s="140">
        <f t="shared" si="94"/>
        <v>100</v>
      </c>
    </row>
    <row r="479" spans="2:10" ht="15.75" customHeight="1">
      <c r="B479" s="205" t="s">
        <v>330</v>
      </c>
      <c r="C479" s="200" t="s">
        <v>262</v>
      </c>
      <c r="D479" s="200" t="s">
        <v>264</v>
      </c>
      <c r="E479" s="203" t="s">
        <v>509</v>
      </c>
      <c r="F479" s="200" t="s">
        <v>331</v>
      </c>
      <c r="G479" s="197"/>
      <c r="H479" s="140">
        <f t="shared" si="94"/>
        <v>100</v>
      </c>
      <c r="I479" s="140">
        <f t="shared" si="94"/>
        <v>100</v>
      </c>
      <c r="J479" s="140">
        <f t="shared" si="94"/>
        <v>100</v>
      </c>
    </row>
    <row r="480" spans="2:10" ht="15.75" customHeight="1">
      <c r="B480" s="205" t="s">
        <v>332</v>
      </c>
      <c r="C480" s="200" t="s">
        <v>262</v>
      </c>
      <c r="D480" s="200" t="s">
        <v>264</v>
      </c>
      <c r="E480" s="203" t="s">
        <v>509</v>
      </c>
      <c r="F480" s="200" t="s">
        <v>333</v>
      </c>
      <c r="G480" s="197"/>
      <c r="H480" s="140">
        <f t="shared" si="94"/>
        <v>100</v>
      </c>
      <c r="I480" s="140">
        <f t="shared" si="94"/>
        <v>100</v>
      </c>
      <c r="J480" s="140">
        <f t="shared" si="94"/>
        <v>100</v>
      </c>
    </row>
    <row r="481" spans="2:10" ht="15.75" customHeight="1">
      <c r="B481" s="199" t="s">
        <v>314</v>
      </c>
      <c r="C481" s="200" t="s">
        <v>262</v>
      </c>
      <c r="D481" s="200" t="s">
        <v>264</v>
      </c>
      <c r="E481" s="203" t="s">
        <v>509</v>
      </c>
      <c r="F481" s="200" t="s">
        <v>333</v>
      </c>
      <c r="G481" s="200" t="s">
        <v>338</v>
      </c>
      <c r="H481" s="140">
        <f>'Прил. 7'!I385</f>
        <v>100</v>
      </c>
      <c r="I481" s="140">
        <f>'Прил. 7'!J385</f>
        <v>100</v>
      </c>
      <c r="J481" s="140">
        <f>'Прил. 7'!K385</f>
        <v>100</v>
      </c>
    </row>
    <row r="482" spans="2:10" ht="15.75" customHeight="1">
      <c r="B482" s="263" t="s">
        <v>510</v>
      </c>
      <c r="C482" s="200" t="s">
        <v>262</v>
      </c>
      <c r="D482" s="200" t="s">
        <v>264</v>
      </c>
      <c r="E482" s="203" t="s">
        <v>511</v>
      </c>
      <c r="F482" s="197"/>
      <c r="G482" s="197"/>
      <c r="H482" s="140">
        <f aca="true" t="shared" si="95" ref="H482:J484">H483</f>
        <v>642.7</v>
      </c>
      <c r="I482" s="140">
        <f t="shared" si="95"/>
        <v>500</v>
      </c>
      <c r="J482" s="140">
        <f t="shared" si="95"/>
        <v>500</v>
      </c>
    </row>
    <row r="483" spans="2:10" ht="15.75" customHeight="1">
      <c r="B483" s="205" t="s">
        <v>330</v>
      </c>
      <c r="C483" s="200" t="s">
        <v>262</v>
      </c>
      <c r="D483" s="200" t="s">
        <v>264</v>
      </c>
      <c r="E483" s="203" t="s">
        <v>511</v>
      </c>
      <c r="F483" s="200" t="s">
        <v>331</v>
      </c>
      <c r="G483" s="197"/>
      <c r="H483" s="140">
        <f t="shared" si="95"/>
        <v>642.7</v>
      </c>
      <c r="I483" s="140">
        <f t="shared" si="95"/>
        <v>500</v>
      </c>
      <c r="J483" s="140">
        <f t="shared" si="95"/>
        <v>500</v>
      </c>
    </row>
    <row r="484" spans="2:10" ht="15.75" customHeight="1">
      <c r="B484" s="205" t="s">
        <v>332</v>
      </c>
      <c r="C484" s="200" t="s">
        <v>262</v>
      </c>
      <c r="D484" s="200" t="s">
        <v>264</v>
      </c>
      <c r="E484" s="203" t="s">
        <v>511</v>
      </c>
      <c r="F484" s="200" t="s">
        <v>333</v>
      </c>
      <c r="G484" s="197"/>
      <c r="H484" s="140">
        <f t="shared" si="95"/>
        <v>642.7</v>
      </c>
      <c r="I484" s="140">
        <f t="shared" si="95"/>
        <v>500</v>
      </c>
      <c r="J484" s="140">
        <f t="shared" si="95"/>
        <v>500</v>
      </c>
    </row>
    <row r="485" spans="2:10" ht="15.75" customHeight="1">
      <c r="B485" s="199" t="s">
        <v>314</v>
      </c>
      <c r="C485" s="200" t="s">
        <v>262</v>
      </c>
      <c r="D485" s="200" t="s">
        <v>264</v>
      </c>
      <c r="E485" s="203" t="s">
        <v>511</v>
      </c>
      <c r="F485" s="200" t="s">
        <v>333</v>
      </c>
      <c r="G485" s="200" t="s">
        <v>338</v>
      </c>
      <c r="H485" s="140">
        <f>'Прил. 7'!I389</f>
        <v>642.7</v>
      </c>
      <c r="I485" s="140">
        <f>'Прил. 7'!J389</f>
        <v>500</v>
      </c>
      <c r="J485" s="140">
        <f>'Прил. 7'!K389</f>
        <v>500</v>
      </c>
    </row>
    <row r="486" spans="2:10" ht="15.75" customHeight="1">
      <c r="B486" s="263" t="s">
        <v>512</v>
      </c>
      <c r="C486" s="200" t="s">
        <v>262</v>
      </c>
      <c r="D486" s="200" t="s">
        <v>264</v>
      </c>
      <c r="E486" s="203" t="s">
        <v>513</v>
      </c>
      <c r="F486" s="197"/>
      <c r="G486" s="197"/>
      <c r="H486" s="140">
        <f aca="true" t="shared" si="96" ref="H486:J488">H487</f>
        <v>46</v>
      </c>
      <c r="I486" s="140">
        <f t="shared" si="96"/>
        <v>46</v>
      </c>
      <c r="J486" s="140">
        <f t="shared" si="96"/>
        <v>46</v>
      </c>
    </row>
    <row r="487" spans="2:10" ht="15.75" customHeight="1">
      <c r="B487" s="205" t="s">
        <v>330</v>
      </c>
      <c r="C487" s="200" t="s">
        <v>262</v>
      </c>
      <c r="D487" s="200" t="s">
        <v>264</v>
      </c>
      <c r="E487" s="203" t="s">
        <v>513</v>
      </c>
      <c r="F487" s="200" t="s">
        <v>331</v>
      </c>
      <c r="G487" s="197"/>
      <c r="H487" s="140">
        <f t="shared" si="96"/>
        <v>46</v>
      </c>
      <c r="I487" s="140">
        <f t="shared" si="96"/>
        <v>46</v>
      </c>
      <c r="J487" s="140">
        <f t="shared" si="96"/>
        <v>46</v>
      </c>
    </row>
    <row r="488" spans="2:10" ht="15.75" customHeight="1">
      <c r="B488" s="205" t="s">
        <v>332</v>
      </c>
      <c r="C488" s="200" t="s">
        <v>262</v>
      </c>
      <c r="D488" s="200" t="s">
        <v>264</v>
      </c>
      <c r="E488" s="203" t="s">
        <v>513</v>
      </c>
      <c r="F488" s="200" t="s">
        <v>333</v>
      </c>
      <c r="G488" s="197"/>
      <c r="H488" s="140">
        <f t="shared" si="96"/>
        <v>46</v>
      </c>
      <c r="I488" s="140">
        <f t="shared" si="96"/>
        <v>46</v>
      </c>
      <c r="J488" s="140">
        <f t="shared" si="96"/>
        <v>46</v>
      </c>
    </row>
    <row r="489" spans="2:10" ht="15.75" customHeight="1">
      <c r="B489" s="199" t="s">
        <v>314</v>
      </c>
      <c r="C489" s="200" t="s">
        <v>262</v>
      </c>
      <c r="D489" s="200" t="s">
        <v>264</v>
      </c>
      <c r="E489" s="203" t="s">
        <v>513</v>
      </c>
      <c r="F489" s="200" t="s">
        <v>333</v>
      </c>
      <c r="G489" s="200" t="s">
        <v>338</v>
      </c>
      <c r="H489" s="140">
        <f>'Прил. 7'!I393</f>
        <v>46</v>
      </c>
      <c r="I489" s="140">
        <f>'Прил. 7'!J393</f>
        <v>46</v>
      </c>
      <c r="J489" s="140">
        <f>'Прил. 7'!K393</f>
        <v>46</v>
      </c>
    </row>
    <row r="490" spans="2:10" ht="15.75" customHeight="1" hidden="1">
      <c r="B490" s="263" t="s">
        <v>514</v>
      </c>
      <c r="C490" s="200" t="s">
        <v>262</v>
      </c>
      <c r="D490" s="200" t="s">
        <v>264</v>
      </c>
      <c r="E490" s="203" t="s">
        <v>515</v>
      </c>
      <c r="F490" s="197"/>
      <c r="G490" s="197"/>
      <c r="H490" s="140">
        <f aca="true" t="shared" si="97" ref="H490:J492">H491</f>
        <v>0</v>
      </c>
      <c r="I490" s="140">
        <f t="shared" si="97"/>
        <v>0</v>
      </c>
      <c r="J490" s="140">
        <f t="shared" si="97"/>
        <v>0</v>
      </c>
    </row>
    <row r="491" spans="2:10" ht="15.75" customHeight="1" hidden="1">
      <c r="B491" s="205" t="s">
        <v>330</v>
      </c>
      <c r="C491" s="200" t="s">
        <v>262</v>
      </c>
      <c r="D491" s="200" t="s">
        <v>264</v>
      </c>
      <c r="E491" s="203" t="s">
        <v>515</v>
      </c>
      <c r="F491" s="200" t="s">
        <v>331</v>
      </c>
      <c r="G491" s="197"/>
      <c r="H491" s="140">
        <f t="shared" si="97"/>
        <v>0</v>
      </c>
      <c r="I491" s="140">
        <f t="shared" si="97"/>
        <v>0</v>
      </c>
      <c r="J491" s="140">
        <f t="shared" si="97"/>
        <v>0</v>
      </c>
    </row>
    <row r="492" spans="2:10" ht="15.75" customHeight="1" hidden="1">
      <c r="B492" s="205" t="s">
        <v>332</v>
      </c>
      <c r="C492" s="200" t="s">
        <v>262</v>
      </c>
      <c r="D492" s="200" t="s">
        <v>264</v>
      </c>
      <c r="E492" s="203" t="s">
        <v>515</v>
      </c>
      <c r="F492" s="200" t="s">
        <v>333</v>
      </c>
      <c r="G492" s="197"/>
      <c r="H492" s="140">
        <f t="shared" si="97"/>
        <v>0</v>
      </c>
      <c r="I492" s="140">
        <f t="shared" si="97"/>
        <v>0</v>
      </c>
      <c r="J492" s="140">
        <f t="shared" si="97"/>
        <v>0</v>
      </c>
    </row>
    <row r="493" spans="2:10" ht="15.75" customHeight="1" hidden="1">
      <c r="B493" s="199" t="s">
        <v>314</v>
      </c>
      <c r="C493" s="200" t="s">
        <v>262</v>
      </c>
      <c r="D493" s="200" t="s">
        <v>264</v>
      </c>
      <c r="E493" s="203" t="s">
        <v>515</v>
      </c>
      <c r="F493" s="200" t="s">
        <v>333</v>
      </c>
      <c r="G493" s="200" t="s">
        <v>338</v>
      </c>
      <c r="H493" s="140">
        <f>'Прил. 7'!I397</f>
        <v>0</v>
      </c>
      <c r="I493" s="140">
        <f>'Прил. 7'!J397</f>
        <v>0</v>
      </c>
      <c r="J493" s="140">
        <f>'Прил. 7'!K397</f>
        <v>0</v>
      </c>
    </row>
    <row r="494" spans="2:10" ht="15.75" customHeight="1">
      <c r="B494" s="263" t="s">
        <v>516</v>
      </c>
      <c r="C494" s="200" t="s">
        <v>262</v>
      </c>
      <c r="D494" s="200" t="s">
        <v>264</v>
      </c>
      <c r="E494" s="203" t="s">
        <v>517</v>
      </c>
      <c r="F494" s="197"/>
      <c r="G494" s="197"/>
      <c r="H494" s="140">
        <f aca="true" t="shared" si="98" ref="H494:J496">H495</f>
        <v>400</v>
      </c>
      <c r="I494" s="140">
        <f t="shared" si="98"/>
        <v>400</v>
      </c>
      <c r="J494" s="140">
        <f t="shared" si="98"/>
        <v>400</v>
      </c>
    </row>
    <row r="495" spans="2:10" ht="15.75" customHeight="1">
      <c r="B495" s="205" t="s">
        <v>330</v>
      </c>
      <c r="C495" s="200" t="s">
        <v>262</v>
      </c>
      <c r="D495" s="200" t="s">
        <v>264</v>
      </c>
      <c r="E495" s="203" t="s">
        <v>517</v>
      </c>
      <c r="F495" s="200" t="s">
        <v>331</v>
      </c>
      <c r="G495" s="197"/>
      <c r="H495" s="140">
        <f t="shared" si="98"/>
        <v>400</v>
      </c>
      <c r="I495" s="140">
        <f t="shared" si="98"/>
        <v>400</v>
      </c>
      <c r="J495" s="140">
        <f t="shared" si="98"/>
        <v>400</v>
      </c>
    </row>
    <row r="496" spans="2:10" ht="15.75" customHeight="1">
      <c r="B496" s="205" t="s">
        <v>332</v>
      </c>
      <c r="C496" s="200" t="s">
        <v>262</v>
      </c>
      <c r="D496" s="200" t="s">
        <v>264</v>
      </c>
      <c r="E496" s="203" t="s">
        <v>517</v>
      </c>
      <c r="F496" s="200" t="s">
        <v>333</v>
      </c>
      <c r="G496" s="197"/>
      <c r="H496" s="140">
        <f t="shared" si="98"/>
        <v>400</v>
      </c>
      <c r="I496" s="140">
        <f t="shared" si="98"/>
        <v>400</v>
      </c>
      <c r="J496" s="140">
        <f t="shared" si="98"/>
        <v>400</v>
      </c>
    </row>
    <row r="497" spans="2:10" ht="14.25">
      <c r="B497" s="199" t="s">
        <v>314</v>
      </c>
      <c r="C497" s="200" t="s">
        <v>262</v>
      </c>
      <c r="D497" s="200" t="s">
        <v>264</v>
      </c>
      <c r="E497" s="203" t="s">
        <v>517</v>
      </c>
      <c r="F497" s="200" t="s">
        <v>333</v>
      </c>
      <c r="G497" s="200" t="s">
        <v>338</v>
      </c>
      <c r="H497" s="140">
        <f>'Прил. 7'!I401</f>
        <v>400</v>
      </c>
      <c r="I497" s="140">
        <f>'Прил. 7'!J401</f>
        <v>400</v>
      </c>
      <c r="J497" s="140">
        <f>'Прил. 7'!K401</f>
        <v>400</v>
      </c>
    </row>
    <row r="498" spans="2:10" ht="15">
      <c r="B498" s="176" t="s">
        <v>265</v>
      </c>
      <c r="C498" s="138" t="s">
        <v>266</v>
      </c>
      <c r="D498" s="138"/>
      <c r="E498" s="138"/>
      <c r="F498" s="138"/>
      <c r="G498" s="138"/>
      <c r="H498" s="136">
        <f>H502+H530+H619+H682+H712</f>
        <v>196017.5</v>
      </c>
      <c r="I498" s="136">
        <f>I502+I530+I619+I682+I712</f>
        <v>209399.28</v>
      </c>
      <c r="J498" s="136">
        <f>J502+J530+J619+J682+J712</f>
        <v>147935.5</v>
      </c>
    </row>
    <row r="499" spans="2:10" ht="15">
      <c r="B499" s="176" t="s">
        <v>314</v>
      </c>
      <c r="C499" s="138"/>
      <c r="D499" s="138"/>
      <c r="E499" s="138"/>
      <c r="F499" s="138"/>
      <c r="G499" s="138" t="s">
        <v>338</v>
      </c>
      <c r="H499" s="136">
        <f>H509+H542+H548+H556+H578+H601+H626+H655+H688+H700+H719+H722+H725+H730+H733+H736+H693+H535+H639+H642+H645+H648+H524+H618+H660+H667+H674+H706+H711+H635+H589+H630+H596+H519+H552</f>
        <v>66927.99999999999</v>
      </c>
      <c r="I499" s="136">
        <f>I509+I542+I548+I556+I578+I601+I626+I655+I688+I700+I719+I722+I725+I730+I733+I736+I693+I535+I639+I642+I645+I648+I524+I618+I660+I667+I674+I706+I711+I635+I589+I630</f>
        <v>64583.479999999996</v>
      </c>
      <c r="J499" s="136">
        <f>J509+J542+J548+J556+J578+J601+J626+J655+J688+J700+J719+J722+J725+J730+J733+J736+J693+J535+J639+J642+J645+J648+J524+J618+J660+J667+J674+J706+J711+J635+J589+J630</f>
        <v>66366.9</v>
      </c>
    </row>
    <row r="500" spans="2:10" ht="12.75" customHeight="1">
      <c r="B500" s="176" t="s">
        <v>315</v>
      </c>
      <c r="C500" s="138"/>
      <c r="D500" s="138"/>
      <c r="E500" s="138"/>
      <c r="F500" s="138"/>
      <c r="G500" s="138" t="s">
        <v>376</v>
      </c>
      <c r="H500" s="136">
        <f>H514+H529+H547+H557+H562+H567+H579+H602+H613+H740+H661+H668+H675+H584+H608+H681+H590+H631</f>
        <v>116679.20000000001</v>
      </c>
      <c r="I500" s="136">
        <f>I514+I529+I547+I557+I562+I567+I579+I602+I613+I740+I661+I668+I675+I584+I608+I681+I590+I631</f>
        <v>86175.89999999998</v>
      </c>
      <c r="J500" s="136">
        <f>J514+J529+J547+J557+J562+J567+J579+J602+J613+J740+J661+J668+J675+J584+J608+J681+J590+J631</f>
        <v>69072.59999999999</v>
      </c>
    </row>
    <row r="501" spans="2:10" ht="12.75" customHeight="1">
      <c r="B501" s="176" t="s">
        <v>316</v>
      </c>
      <c r="C501" s="138"/>
      <c r="D501" s="138"/>
      <c r="E501" s="138"/>
      <c r="F501" s="138"/>
      <c r="G501" s="138" t="s">
        <v>348</v>
      </c>
      <c r="H501" s="136">
        <f>H603+H558+H573+H662+H669+H676+H609</f>
        <v>12410.300000000001</v>
      </c>
      <c r="I501" s="136">
        <f>I603+I558+I573+I662+I669+I676+I609</f>
        <v>12403.7</v>
      </c>
      <c r="J501" s="136">
        <f>J603+J558+J573+J662+J669+J676+J609</f>
        <v>12496</v>
      </c>
    </row>
    <row r="502" spans="2:10" ht="12.75" customHeight="1">
      <c r="B502" s="231" t="s">
        <v>267</v>
      </c>
      <c r="C502" s="178" t="s">
        <v>266</v>
      </c>
      <c r="D502" s="178" t="s">
        <v>268</v>
      </c>
      <c r="E502" s="138"/>
      <c r="F502" s="138"/>
      <c r="G502" s="138"/>
      <c r="H502" s="140">
        <f>H503+H510+H525+H520+H515</f>
        <v>28363.5</v>
      </c>
      <c r="I502" s="140">
        <f>I503+I510+I525+I520</f>
        <v>22014.9</v>
      </c>
      <c r="J502" s="140">
        <f>J503+J510+J525+J520</f>
        <v>22459.4</v>
      </c>
    </row>
    <row r="503" spans="2:10" ht="27.75" customHeight="1">
      <c r="B503" s="288" t="s">
        <v>518</v>
      </c>
      <c r="C503" s="139" t="s">
        <v>266</v>
      </c>
      <c r="D503" s="139" t="s">
        <v>268</v>
      </c>
      <c r="E503" s="213" t="s">
        <v>519</v>
      </c>
      <c r="F503" s="139"/>
      <c r="G503" s="139"/>
      <c r="H503" s="140">
        <f aca="true" t="shared" si="99" ref="H503:H508">H504</f>
        <v>10308.9</v>
      </c>
      <c r="I503" s="140">
        <f aca="true" t="shared" si="100" ref="I503:I508">I504</f>
        <v>10200</v>
      </c>
      <c r="J503" s="140">
        <f aca="true" t="shared" si="101" ref="J503:J508">J504</f>
        <v>11066.7</v>
      </c>
    </row>
    <row r="504" spans="2:10" ht="14.25" customHeight="1">
      <c r="B504" s="254" t="s">
        <v>520</v>
      </c>
      <c r="C504" s="139" t="s">
        <v>266</v>
      </c>
      <c r="D504" s="139" t="s">
        <v>268</v>
      </c>
      <c r="E504" s="214" t="s">
        <v>521</v>
      </c>
      <c r="F504" s="139"/>
      <c r="G504" s="139"/>
      <c r="H504" s="140">
        <f t="shared" si="99"/>
        <v>10308.9</v>
      </c>
      <c r="I504" s="140">
        <f t="shared" si="100"/>
        <v>10200</v>
      </c>
      <c r="J504" s="140">
        <f t="shared" si="101"/>
        <v>11066.7</v>
      </c>
    </row>
    <row r="505" spans="2:10" ht="14.25" customHeight="1">
      <c r="B505" s="254" t="s">
        <v>522</v>
      </c>
      <c r="C505" s="139" t="s">
        <v>266</v>
      </c>
      <c r="D505" s="139" t="s">
        <v>268</v>
      </c>
      <c r="E505" s="214" t="s">
        <v>523</v>
      </c>
      <c r="F505" s="139"/>
      <c r="G505" s="139"/>
      <c r="H505" s="140">
        <f t="shared" si="99"/>
        <v>10308.9</v>
      </c>
      <c r="I505" s="140">
        <f t="shared" si="100"/>
        <v>10200</v>
      </c>
      <c r="J505" s="140">
        <f t="shared" si="101"/>
        <v>11066.7</v>
      </c>
    </row>
    <row r="506" spans="2:10" ht="14.25" customHeight="1">
      <c r="B506" s="245" t="s">
        <v>524</v>
      </c>
      <c r="C506" s="139" t="s">
        <v>266</v>
      </c>
      <c r="D506" s="139" t="s">
        <v>268</v>
      </c>
      <c r="E506" s="213" t="s">
        <v>525</v>
      </c>
      <c r="F506" s="139"/>
      <c r="G506" s="139"/>
      <c r="H506" s="140">
        <f t="shared" si="99"/>
        <v>10308.9</v>
      </c>
      <c r="I506" s="140">
        <f t="shared" si="100"/>
        <v>10200</v>
      </c>
      <c r="J506" s="140">
        <f t="shared" si="101"/>
        <v>11066.7</v>
      </c>
    </row>
    <row r="507" spans="2:10" ht="14.25" customHeight="1">
      <c r="B507" s="185" t="s">
        <v>526</v>
      </c>
      <c r="C507" s="139" t="s">
        <v>266</v>
      </c>
      <c r="D507" s="139" t="s">
        <v>268</v>
      </c>
      <c r="E507" s="213" t="s">
        <v>525</v>
      </c>
      <c r="F507" s="139" t="s">
        <v>527</v>
      </c>
      <c r="G507" s="139"/>
      <c r="H507" s="140">
        <f t="shared" si="99"/>
        <v>10308.9</v>
      </c>
      <c r="I507" s="140">
        <f t="shared" si="100"/>
        <v>10200</v>
      </c>
      <c r="J507" s="140">
        <f t="shared" si="101"/>
        <v>11066.7</v>
      </c>
    </row>
    <row r="508" spans="2:10" ht="12.75" customHeight="1">
      <c r="B508" s="185" t="s">
        <v>528</v>
      </c>
      <c r="C508" s="139" t="s">
        <v>266</v>
      </c>
      <c r="D508" s="139" t="s">
        <v>268</v>
      </c>
      <c r="E508" s="213" t="s">
        <v>525</v>
      </c>
      <c r="F508" s="139">
        <v>610</v>
      </c>
      <c r="G508" s="139"/>
      <c r="H508" s="140">
        <f t="shared" si="99"/>
        <v>10308.9</v>
      </c>
      <c r="I508" s="140">
        <f t="shared" si="100"/>
        <v>10200</v>
      </c>
      <c r="J508" s="140">
        <f t="shared" si="101"/>
        <v>11066.7</v>
      </c>
    </row>
    <row r="509" spans="2:16" ht="14.25" customHeight="1">
      <c r="B509" s="185" t="s">
        <v>314</v>
      </c>
      <c r="C509" s="139" t="s">
        <v>266</v>
      </c>
      <c r="D509" s="139" t="s">
        <v>268</v>
      </c>
      <c r="E509" s="213" t="s">
        <v>525</v>
      </c>
      <c r="F509" s="139">
        <v>610</v>
      </c>
      <c r="G509" s="139">
        <v>2</v>
      </c>
      <c r="H509" s="140">
        <f>'Прил. 7'!I844</f>
        <v>10308.9</v>
      </c>
      <c r="I509" s="140">
        <f>'Прил. 7'!J844</f>
        <v>10200</v>
      </c>
      <c r="J509" s="140">
        <f>'Прил. 7'!K844</f>
        <v>11066.7</v>
      </c>
      <c r="L509" s="289"/>
      <c r="M509" s="289"/>
      <c r="N509" s="289"/>
      <c r="O509" s="289"/>
      <c r="P509" s="289"/>
    </row>
    <row r="510" spans="2:10" ht="66.75" customHeight="1">
      <c r="B510" s="290" t="s">
        <v>529</v>
      </c>
      <c r="C510" s="139" t="s">
        <v>266</v>
      </c>
      <c r="D510" s="139" t="s">
        <v>268</v>
      </c>
      <c r="E510" s="291" t="s">
        <v>530</v>
      </c>
      <c r="F510" s="139"/>
      <c r="G510" s="139"/>
      <c r="H510" s="140">
        <f aca="true" t="shared" si="102" ref="H510:J513">H511</f>
        <v>16404.6</v>
      </c>
      <c r="I510" s="140">
        <f t="shared" si="102"/>
        <v>11814.9</v>
      </c>
      <c r="J510" s="140">
        <f t="shared" si="102"/>
        <v>11392.7</v>
      </c>
    </row>
    <row r="511" spans="2:10" ht="14.25" customHeight="1">
      <c r="B511" s="254" t="s">
        <v>522</v>
      </c>
      <c r="C511" s="139" t="s">
        <v>266</v>
      </c>
      <c r="D511" s="139" t="s">
        <v>268</v>
      </c>
      <c r="E511" s="291" t="s">
        <v>531</v>
      </c>
      <c r="F511" s="139"/>
      <c r="G511" s="139"/>
      <c r="H511" s="140">
        <f t="shared" si="102"/>
        <v>16404.6</v>
      </c>
      <c r="I511" s="140">
        <f t="shared" si="102"/>
        <v>11814.9</v>
      </c>
      <c r="J511" s="140">
        <f t="shared" si="102"/>
        <v>11392.7</v>
      </c>
    </row>
    <row r="512" spans="2:10" ht="14.25" customHeight="1">
      <c r="B512" s="185" t="s">
        <v>526</v>
      </c>
      <c r="C512" s="139" t="s">
        <v>266</v>
      </c>
      <c r="D512" s="139" t="s">
        <v>268</v>
      </c>
      <c r="E512" s="291" t="s">
        <v>531</v>
      </c>
      <c r="F512" s="139" t="s">
        <v>527</v>
      </c>
      <c r="G512" s="139"/>
      <c r="H512" s="140">
        <f t="shared" si="102"/>
        <v>16404.6</v>
      </c>
      <c r="I512" s="140">
        <f t="shared" si="102"/>
        <v>11814.9</v>
      </c>
      <c r="J512" s="140">
        <f t="shared" si="102"/>
        <v>11392.7</v>
      </c>
    </row>
    <row r="513" spans="2:10" ht="14.25" customHeight="1">
      <c r="B513" s="185" t="s">
        <v>528</v>
      </c>
      <c r="C513" s="139" t="s">
        <v>266</v>
      </c>
      <c r="D513" s="139" t="s">
        <v>268</v>
      </c>
      <c r="E513" s="291" t="s">
        <v>531</v>
      </c>
      <c r="F513" s="139">
        <v>610</v>
      </c>
      <c r="G513" s="139"/>
      <c r="H513" s="140">
        <f t="shared" si="102"/>
        <v>16404.6</v>
      </c>
      <c r="I513" s="140">
        <f t="shared" si="102"/>
        <v>11814.9</v>
      </c>
      <c r="J513" s="140">
        <f t="shared" si="102"/>
        <v>11392.7</v>
      </c>
    </row>
    <row r="514" spans="2:10" ht="14.25" customHeight="1">
      <c r="B514" s="254" t="s">
        <v>315</v>
      </c>
      <c r="C514" s="139" t="s">
        <v>266</v>
      </c>
      <c r="D514" s="139" t="s">
        <v>268</v>
      </c>
      <c r="E514" s="291" t="s">
        <v>531</v>
      </c>
      <c r="F514" s="139">
        <v>610</v>
      </c>
      <c r="G514" s="139" t="s">
        <v>376</v>
      </c>
      <c r="H514" s="140">
        <f>'Прил. 7'!I849</f>
        <v>16404.6</v>
      </c>
      <c r="I514" s="140">
        <f>'Прил. 7'!J849</f>
        <v>11814.9</v>
      </c>
      <c r="J514" s="140">
        <f>'Прил. 7'!K849</f>
        <v>11392.7</v>
      </c>
    </row>
    <row r="515" spans="2:10" ht="14.25" customHeight="1">
      <c r="B515" s="292" t="s">
        <v>532</v>
      </c>
      <c r="C515" s="200" t="s">
        <v>266</v>
      </c>
      <c r="D515" s="200" t="s">
        <v>268</v>
      </c>
      <c r="E515" s="293" t="s">
        <v>533</v>
      </c>
      <c r="F515" s="197"/>
      <c r="G515" s="197"/>
      <c r="H515" s="140">
        <f aca="true" t="shared" si="103" ref="H515:J518">H516</f>
        <v>1500</v>
      </c>
      <c r="I515" s="140">
        <f t="shared" si="103"/>
        <v>0</v>
      </c>
      <c r="J515" s="140">
        <f t="shared" si="103"/>
        <v>0</v>
      </c>
    </row>
    <row r="516" spans="1:64" s="295" customFormat="1" ht="14.25" customHeight="1">
      <c r="A516" s="294"/>
      <c r="B516" s="205" t="s">
        <v>342</v>
      </c>
      <c r="C516" s="200" t="s">
        <v>266</v>
      </c>
      <c r="D516" s="200" t="s">
        <v>268</v>
      </c>
      <c r="E516" s="293" t="s">
        <v>533</v>
      </c>
      <c r="F516" s="197"/>
      <c r="G516" s="197"/>
      <c r="H516" s="198">
        <f t="shared" si="103"/>
        <v>1500</v>
      </c>
      <c r="I516" s="198">
        <f t="shared" si="103"/>
        <v>0</v>
      </c>
      <c r="J516" s="198">
        <f t="shared" si="103"/>
        <v>0</v>
      </c>
      <c r="K516" s="294"/>
      <c r="L516" s="294"/>
      <c r="M516" s="294"/>
      <c r="N516" s="294"/>
      <c r="O516" s="294"/>
      <c r="P516" s="294"/>
      <c r="Q516" s="294"/>
      <c r="R516" s="294"/>
      <c r="S516" s="294"/>
      <c r="T516" s="294"/>
      <c r="U516" s="294"/>
      <c r="V516" s="294"/>
      <c r="W516" s="294"/>
      <c r="X516" s="294"/>
      <c r="Y516" s="294"/>
      <c r="Z516" s="294"/>
      <c r="AA516" s="294"/>
      <c r="AB516" s="294"/>
      <c r="AC516" s="294"/>
      <c r="AD516" s="294"/>
      <c r="AE516" s="294"/>
      <c r="AF516" s="294"/>
      <c r="AG516" s="294"/>
      <c r="AH516" s="294"/>
      <c r="AI516" s="294"/>
      <c r="AJ516" s="294"/>
      <c r="AK516" s="294"/>
      <c r="AL516" s="294"/>
      <c r="AM516" s="294"/>
      <c r="AN516" s="294"/>
      <c r="AO516" s="294"/>
      <c r="AP516" s="294"/>
      <c r="AQ516" s="294"/>
      <c r="AR516" s="294"/>
      <c r="AS516" s="294"/>
      <c r="AT516" s="294"/>
      <c r="AU516" s="294"/>
      <c r="AV516" s="294"/>
      <c r="AW516" s="294"/>
      <c r="AX516" s="294"/>
      <c r="AY516" s="294"/>
      <c r="AZ516" s="294"/>
      <c r="BA516" s="294"/>
      <c r="BB516" s="294"/>
      <c r="BC516" s="294"/>
      <c r="BD516" s="294"/>
      <c r="BE516" s="294"/>
      <c r="BF516" s="294"/>
      <c r="BG516" s="294"/>
      <c r="BH516" s="294"/>
      <c r="BI516" s="294"/>
      <c r="BJ516" s="294"/>
      <c r="BK516" s="294"/>
      <c r="BL516" s="294"/>
    </row>
    <row r="517" spans="1:64" s="295" customFormat="1" ht="14.25" customHeight="1">
      <c r="A517" s="294"/>
      <c r="B517" s="199" t="s">
        <v>526</v>
      </c>
      <c r="C517" s="200" t="s">
        <v>266</v>
      </c>
      <c r="D517" s="200" t="s">
        <v>268</v>
      </c>
      <c r="E517" s="293" t="s">
        <v>533</v>
      </c>
      <c r="F517" s="200" t="s">
        <v>527</v>
      </c>
      <c r="G517" s="197"/>
      <c r="H517" s="198">
        <f t="shared" si="103"/>
        <v>1500</v>
      </c>
      <c r="I517" s="198">
        <f t="shared" si="103"/>
        <v>0</v>
      </c>
      <c r="J517" s="198">
        <f t="shared" si="103"/>
        <v>0</v>
      </c>
      <c r="K517" s="294"/>
      <c r="L517" s="294"/>
      <c r="M517" s="294"/>
      <c r="N517" s="294"/>
      <c r="O517" s="294"/>
      <c r="P517" s="294"/>
      <c r="Q517" s="294"/>
      <c r="R517" s="294"/>
      <c r="S517" s="294"/>
      <c r="T517" s="294"/>
      <c r="U517" s="294"/>
      <c r="V517" s="294"/>
      <c r="W517" s="294"/>
      <c r="X517" s="294"/>
      <c r="Y517" s="294"/>
      <c r="Z517" s="294"/>
      <c r="AA517" s="294"/>
      <c r="AB517" s="294"/>
      <c r="AC517" s="294"/>
      <c r="AD517" s="294"/>
      <c r="AE517" s="294"/>
      <c r="AF517" s="294"/>
      <c r="AG517" s="294"/>
      <c r="AH517" s="294"/>
      <c r="AI517" s="294"/>
      <c r="AJ517" s="294"/>
      <c r="AK517" s="294"/>
      <c r="AL517" s="294"/>
      <c r="AM517" s="294"/>
      <c r="AN517" s="294"/>
      <c r="AO517" s="294"/>
      <c r="AP517" s="294"/>
      <c r="AQ517" s="294"/>
      <c r="AR517" s="294"/>
      <c r="AS517" s="294"/>
      <c r="AT517" s="294"/>
      <c r="AU517" s="294"/>
      <c r="AV517" s="294"/>
      <c r="AW517" s="294"/>
      <c r="AX517" s="294"/>
      <c r="AY517" s="294"/>
      <c r="AZ517" s="294"/>
      <c r="BA517" s="294"/>
      <c r="BB517" s="294"/>
      <c r="BC517" s="294"/>
      <c r="BD517" s="294"/>
      <c r="BE517" s="294"/>
      <c r="BF517" s="294"/>
      <c r="BG517" s="294"/>
      <c r="BH517" s="294"/>
      <c r="BI517" s="294"/>
      <c r="BJ517" s="294"/>
      <c r="BK517" s="294"/>
      <c r="BL517" s="294"/>
    </row>
    <row r="518" spans="1:64" s="295" customFormat="1" ht="14.25" customHeight="1">
      <c r="A518" s="294"/>
      <c r="B518" s="199" t="s">
        <v>528</v>
      </c>
      <c r="C518" s="200" t="s">
        <v>266</v>
      </c>
      <c r="D518" s="200" t="s">
        <v>268</v>
      </c>
      <c r="E518" s="293" t="s">
        <v>533</v>
      </c>
      <c r="F518" s="197">
        <v>610</v>
      </c>
      <c r="G518" s="197"/>
      <c r="H518" s="198">
        <f t="shared" si="103"/>
        <v>1500</v>
      </c>
      <c r="I518" s="198">
        <f t="shared" si="103"/>
        <v>0</v>
      </c>
      <c r="J518" s="198">
        <f t="shared" si="103"/>
        <v>0</v>
      </c>
      <c r="K518" s="294"/>
      <c r="L518" s="294"/>
      <c r="M518" s="294"/>
      <c r="N518" s="294"/>
      <c r="O518" s="294"/>
      <c r="P518" s="294"/>
      <c r="Q518" s="294"/>
      <c r="R518" s="294"/>
      <c r="S518" s="294"/>
      <c r="T518" s="294"/>
      <c r="U518" s="294"/>
      <c r="V518" s="294"/>
      <c r="W518" s="294"/>
      <c r="X518" s="294"/>
      <c r="Y518" s="294"/>
      <c r="Z518" s="294"/>
      <c r="AA518" s="294"/>
      <c r="AB518" s="294"/>
      <c r="AC518" s="294"/>
      <c r="AD518" s="294"/>
      <c r="AE518" s="294"/>
      <c r="AF518" s="294"/>
      <c r="AG518" s="294"/>
      <c r="AH518" s="294"/>
      <c r="AI518" s="294"/>
      <c r="AJ518" s="294"/>
      <c r="AK518" s="294"/>
      <c r="AL518" s="294"/>
      <c r="AM518" s="294"/>
      <c r="AN518" s="294"/>
      <c r="AO518" s="294"/>
      <c r="AP518" s="294"/>
      <c r="AQ518" s="294"/>
      <c r="AR518" s="294"/>
      <c r="AS518" s="294"/>
      <c r="AT518" s="294"/>
      <c r="AU518" s="294"/>
      <c r="AV518" s="294"/>
      <c r="AW518" s="294"/>
      <c r="AX518" s="294"/>
      <c r="AY518" s="294"/>
      <c r="AZ518" s="294"/>
      <c r="BA518" s="294"/>
      <c r="BB518" s="294"/>
      <c r="BC518" s="294"/>
      <c r="BD518" s="294"/>
      <c r="BE518" s="294"/>
      <c r="BF518" s="294"/>
      <c r="BG518" s="294"/>
      <c r="BH518" s="294"/>
      <c r="BI518" s="294"/>
      <c r="BJ518" s="294"/>
      <c r="BK518" s="294"/>
      <c r="BL518" s="294"/>
    </row>
    <row r="519" spans="1:64" s="295" customFormat="1" ht="14.25" customHeight="1">
      <c r="A519" s="294"/>
      <c r="B519" s="296" t="s">
        <v>314</v>
      </c>
      <c r="C519" s="200" t="s">
        <v>266</v>
      </c>
      <c r="D519" s="200" t="s">
        <v>268</v>
      </c>
      <c r="E519" s="293" t="s">
        <v>533</v>
      </c>
      <c r="F519" s="197">
        <v>610</v>
      </c>
      <c r="G519" s="200" t="s">
        <v>338</v>
      </c>
      <c r="H519" s="198">
        <f>'Прил. 7'!I854</f>
        <v>1500</v>
      </c>
      <c r="I519" s="198"/>
      <c r="J519" s="198"/>
      <c r="K519" s="294"/>
      <c r="L519" s="294"/>
      <c r="M519" s="294"/>
      <c r="N519" s="294"/>
      <c r="O519" s="294"/>
      <c r="P519" s="294"/>
      <c r="Q519" s="294"/>
      <c r="R519" s="294"/>
      <c r="S519" s="294"/>
      <c r="T519" s="294"/>
      <c r="U519" s="294"/>
      <c r="V519" s="294"/>
      <c r="W519" s="294"/>
      <c r="X519" s="294"/>
      <c r="Y519" s="294"/>
      <c r="Z519" s="294"/>
      <c r="AA519" s="294"/>
      <c r="AB519" s="294"/>
      <c r="AC519" s="294"/>
      <c r="AD519" s="294"/>
      <c r="AE519" s="294"/>
      <c r="AF519" s="294"/>
      <c r="AG519" s="294"/>
      <c r="AH519" s="294"/>
      <c r="AI519" s="294"/>
      <c r="AJ519" s="294"/>
      <c r="AK519" s="294"/>
      <c r="AL519" s="294"/>
      <c r="AM519" s="294"/>
      <c r="AN519" s="294"/>
      <c r="AO519" s="294"/>
      <c r="AP519" s="294"/>
      <c r="AQ519" s="294"/>
      <c r="AR519" s="294"/>
      <c r="AS519" s="294"/>
      <c r="AT519" s="294"/>
      <c r="AU519" s="294"/>
      <c r="AV519" s="294"/>
      <c r="AW519" s="294"/>
      <c r="AX519" s="294"/>
      <c r="AY519" s="294"/>
      <c r="AZ519" s="294"/>
      <c r="BA519" s="294"/>
      <c r="BB519" s="294"/>
      <c r="BC519" s="294"/>
      <c r="BD519" s="294"/>
      <c r="BE519" s="294"/>
      <c r="BF519" s="294"/>
      <c r="BG519" s="294"/>
      <c r="BH519" s="294"/>
      <c r="BI519" s="294"/>
      <c r="BJ519" s="294"/>
      <c r="BK519" s="294"/>
      <c r="BL519" s="294"/>
    </row>
    <row r="520" spans="2:10" ht="28.5" customHeight="1" hidden="1">
      <c r="B520" s="212" t="s">
        <v>369</v>
      </c>
      <c r="C520" s="139" t="s">
        <v>266</v>
      </c>
      <c r="D520" s="139" t="s">
        <v>268</v>
      </c>
      <c r="E520" s="213" t="s">
        <v>370</v>
      </c>
      <c r="F520" s="139"/>
      <c r="G520" s="139"/>
      <c r="H520" s="140">
        <f aca="true" t="shared" si="104" ref="H520:J523">H521</f>
        <v>0</v>
      </c>
      <c r="I520" s="140">
        <f t="shared" si="104"/>
        <v>0</v>
      </c>
      <c r="J520" s="140">
        <f t="shared" si="104"/>
        <v>0</v>
      </c>
    </row>
    <row r="521" spans="2:10" ht="12.75" customHeight="1" hidden="1">
      <c r="B521" s="122" t="s">
        <v>342</v>
      </c>
      <c r="C521" s="139" t="s">
        <v>266</v>
      </c>
      <c r="D521" s="139" t="s">
        <v>268</v>
      </c>
      <c r="E521" s="214" t="s">
        <v>371</v>
      </c>
      <c r="F521" s="139"/>
      <c r="G521" s="139"/>
      <c r="H521" s="140">
        <f t="shared" si="104"/>
        <v>0</v>
      </c>
      <c r="I521" s="140">
        <f t="shared" si="104"/>
        <v>0</v>
      </c>
      <c r="J521" s="140">
        <f t="shared" si="104"/>
        <v>0</v>
      </c>
    </row>
    <row r="522" spans="2:10" ht="12.75" customHeight="1" hidden="1">
      <c r="B522" s="179" t="s">
        <v>526</v>
      </c>
      <c r="C522" s="139" t="s">
        <v>266</v>
      </c>
      <c r="D522" s="139" t="s">
        <v>268</v>
      </c>
      <c r="E522" s="214" t="s">
        <v>371</v>
      </c>
      <c r="F522" s="139" t="s">
        <v>527</v>
      </c>
      <c r="G522" s="139"/>
      <c r="H522" s="140">
        <f t="shared" si="104"/>
        <v>0</v>
      </c>
      <c r="I522" s="140">
        <f t="shared" si="104"/>
        <v>0</v>
      </c>
      <c r="J522" s="140">
        <f t="shared" si="104"/>
        <v>0</v>
      </c>
    </row>
    <row r="523" spans="2:10" ht="12.75" customHeight="1" hidden="1">
      <c r="B523" s="179" t="s">
        <v>528</v>
      </c>
      <c r="C523" s="139" t="s">
        <v>266</v>
      </c>
      <c r="D523" s="139" t="s">
        <v>268</v>
      </c>
      <c r="E523" s="214" t="s">
        <v>371</v>
      </c>
      <c r="F523" s="139" t="s">
        <v>534</v>
      </c>
      <c r="G523" s="139"/>
      <c r="H523" s="140">
        <f t="shared" si="104"/>
        <v>0</v>
      </c>
      <c r="I523" s="140">
        <f t="shared" si="104"/>
        <v>0</v>
      </c>
      <c r="J523" s="140">
        <f t="shared" si="104"/>
        <v>0</v>
      </c>
    </row>
    <row r="524" spans="2:10" ht="14.25" customHeight="1" hidden="1">
      <c r="B524" s="179" t="s">
        <v>314</v>
      </c>
      <c r="C524" s="139" t="s">
        <v>266</v>
      </c>
      <c r="D524" s="139" t="s">
        <v>268</v>
      </c>
      <c r="E524" s="214" t="s">
        <v>371</v>
      </c>
      <c r="F524" s="139" t="s">
        <v>534</v>
      </c>
      <c r="G524" s="139" t="s">
        <v>338</v>
      </c>
      <c r="H524" s="140">
        <f>'Прил. 7'!I864</f>
        <v>0</v>
      </c>
      <c r="I524" s="140">
        <f>'Прил. 7'!J864</f>
        <v>0</v>
      </c>
      <c r="J524" s="140">
        <f>'Прил. 7'!K864</f>
        <v>0</v>
      </c>
    </row>
    <row r="525" spans="2:10" ht="12.75" customHeight="1">
      <c r="B525" s="185" t="s">
        <v>318</v>
      </c>
      <c r="C525" s="139" t="s">
        <v>266</v>
      </c>
      <c r="D525" s="139" t="s">
        <v>268</v>
      </c>
      <c r="E525" s="213" t="s">
        <v>319</v>
      </c>
      <c r="F525" s="139"/>
      <c r="G525" s="139"/>
      <c r="H525" s="140">
        <f aca="true" t="shared" si="105" ref="H525:J528">H526</f>
        <v>150</v>
      </c>
      <c r="I525" s="140">
        <f t="shared" si="105"/>
        <v>0</v>
      </c>
      <c r="J525" s="140">
        <f t="shared" si="105"/>
        <v>0</v>
      </c>
    </row>
    <row r="526" spans="2:10" ht="27.75" customHeight="1">
      <c r="B526" s="179" t="s">
        <v>473</v>
      </c>
      <c r="C526" s="139" t="s">
        <v>266</v>
      </c>
      <c r="D526" s="139" t="s">
        <v>268</v>
      </c>
      <c r="E526" s="213" t="s">
        <v>474</v>
      </c>
      <c r="F526" s="139"/>
      <c r="G526" s="139"/>
      <c r="H526" s="140">
        <f t="shared" si="105"/>
        <v>150</v>
      </c>
      <c r="I526" s="140">
        <f t="shared" si="105"/>
        <v>0</v>
      </c>
      <c r="J526" s="140">
        <f t="shared" si="105"/>
        <v>0</v>
      </c>
    </row>
    <row r="527" spans="2:10" ht="14.25" customHeight="1">
      <c r="B527" s="185" t="s">
        <v>526</v>
      </c>
      <c r="C527" s="139" t="s">
        <v>266</v>
      </c>
      <c r="D527" s="139" t="s">
        <v>268</v>
      </c>
      <c r="E527" s="213" t="s">
        <v>474</v>
      </c>
      <c r="F527" s="139" t="s">
        <v>527</v>
      </c>
      <c r="G527" s="139"/>
      <c r="H527" s="140">
        <f t="shared" si="105"/>
        <v>150</v>
      </c>
      <c r="I527" s="140">
        <f t="shared" si="105"/>
        <v>0</v>
      </c>
      <c r="J527" s="140">
        <f t="shared" si="105"/>
        <v>0</v>
      </c>
    </row>
    <row r="528" spans="2:10" ht="14.25" customHeight="1">
      <c r="B528" s="185" t="s">
        <v>528</v>
      </c>
      <c r="C528" s="139" t="s">
        <v>266</v>
      </c>
      <c r="D528" s="139" t="s">
        <v>268</v>
      </c>
      <c r="E528" s="213" t="s">
        <v>474</v>
      </c>
      <c r="F528" s="139">
        <v>610</v>
      </c>
      <c r="G528" s="139"/>
      <c r="H528" s="140">
        <f t="shared" si="105"/>
        <v>150</v>
      </c>
      <c r="I528" s="140">
        <f t="shared" si="105"/>
        <v>0</v>
      </c>
      <c r="J528" s="140">
        <f t="shared" si="105"/>
        <v>0</v>
      </c>
    </row>
    <row r="529" spans="2:10" ht="14.25" customHeight="1">
      <c r="B529" s="254" t="s">
        <v>315</v>
      </c>
      <c r="C529" s="139" t="s">
        <v>266</v>
      </c>
      <c r="D529" s="139" t="s">
        <v>268</v>
      </c>
      <c r="E529" s="213" t="s">
        <v>474</v>
      </c>
      <c r="F529" s="139">
        <v>610</v>
      </c>
      <c r="G529" s="139" t="s">
        <v>376</v>
      </c>
      <c r="H529" s="140">
        <f>'Прил. 7'!I859</f>
        <v>150</v>
      </c>
      <c r="I529" s="140">
        <f>'Прил. 7'!J859</f>
        <v>0</v>
      </c>
      <c r="J529" s="140">
        <f>'Прил. 7'!K859</f>
        <v>0</v>
      </c>
    </row>
    <row r="530" spans="2:10" ht="12.75" customHeight="1">
      <c r="B530" s="231" t="s">
        <v>269</v>
      </c>
      <c r="C530" s="178" t="s">
        <v>266</v>
      </c>
      <c r="D530" s="178" t="s">
        <v>270</v>
      </c>
      <c r="E530" s="139"/>
      <c r="F530" s="139"/>
      <c r="G530" s="139"/>
      <c r="H530" s="140">
        <f>H536+H610+H531+H614</f>
        <v>144452.99999999997</v>
      </c>
      <c r="I530" s="140">
        <f>I536+I610+I531+I614</f>
        <v>164474.38</v>
      </c>
      <c r="J530" s="140">
        <f>J536+J610+J531+J614</f>
        <v>106720.7</v>
      </c>
    </row>
    <row r="531" spans="2:10" ht="41.25" customHeight="1">
      <c r="B531" s="297" t="s">
        <v>535</v>
      </c>
      <c r="C531" s="139" t="s">
        <v>266</v>
      </c>
      <c r="D531" s="139" t="s">
        <v>270</v>
      </c>
      <c r="E531" s="23" t="s">
        <v>367</v>
      </c>
      <c r="F531" s="139"/>
      <c r="G531" s="139"/>
      <c r="H531" s="140">
        <f aca="true" t="shared" si="106" ref="H531:J534">H532</f>
        <v>54.1</v>
      </c>
      <c r="I531" s="140">
        <f t="shared" si="106"/>
        <v>0</v>
      </c>
      <c r="J531" s="140">
        <f t="shared" si="106"/>
        <v>55</v>
      </c>
    </row>
    <row r="532" spans="2:10" ht="12.75" customHeight="1">
      <c r="B532" s="190" t="s">
        <v>342</v>
      </c>
      <c r="C532" s="139" t="s">
        <v>266</v>
      </c>
      <c r="D532" s="139" t="s">
        <v>270</v>
      </c>
      <c r="E532" s="14" t="s">
        <v>368</v>
      </c>
      <c r="F532" s="139"/>
      <c r="G532" s="139"/>
      <c r="H532" s="140">
        <f t="shared" si="106"/>
        <v>54.1</v>
      </c>
      <c r="I532" s="140">
        <f t="shared" si="106"/>
        <v>0</v>
      </c>
      <c r="J532" s="140">
        <f t="shared" si="106"/>
        <v>55</v>
      </c>
    </row>
    <row r="533" spans="2:10" ht="12.75" customHeight="1">
      <c r="B533" s="185" t="s">
        <v>526</v>
      </c>
      <c r="C533" s="139" t="s">
        <v>266</v>
      </c>
      <c r="D533" s="139" t="s">
        <v>270</v>
      </c>
      <c r="E533" s="14" t="s">
        <v>368</v>
      </c>
      <c r="F533" s="139" t="s">
        <v>527</v>
      </c>
      <c r="G533" s="139"/>
      <c r="H533" s="140">
        <f t="shared" si="106"/>
        <v>54.1</v>
      </c>
      <c r="I533" s="140">
        <f t="shared" si="106"/>
        <v>0</v>
      </c>
      <c r="J533" s="140">
        <f t="shared" si="106"/>
        <v>55</v>
      </c>
    </row>
    <row r="534" spans="2:10" ht="12.75" customHeight="1">
      <c r="B534" s="185" t="s">
        <v>528</v>
      </c>
      <c r="C534" s="139" t="s">
        <v>266</v>
      </c>
      <c r="D534" s="139" t="s">
        <v>270</v>
      </c>
      <c r="E534" s="14" t="s">
        <v>368</v>
      </c>
      <c r="F534" s="139" t="s">
        <v>534</v>
      </c>
      <c r="G534" s="139"/>
      <c r="H534" s="140">
        <f t="shared" si="106"/>
        <v>54.1</v>
      </c>
      <c r="I534" s="140">
        <f t="shared" si="106"/>
        <v>0</v>
      </c>
      <c r="J534" s="140">
        <f t="shared" si="106"/>
        <v>55</v>
      </c>
    </row>
    <row r="535" spans="2:10" ht="12.75" customHeight="1">
      <c r="B535" s="185" t="s">
        <v>314</v>
      </c>
      <c r="C535" s="139" t="s">
        <v>266</v>
      </c>
      <c r="D535" s="139" t="s">
        <v>270</v>
      </c>
      <c r="E535" s="14" t="s">
        <v>368</v>
      </c>
      <c r="F535" s="139" t="s">
        <v>534</v>
      </c>
      <c r="G535" s="139">
        <v>2</v>
      </c>
      <c r="H535" s="140">
        <f>'Прил. 7'!I871</f>
        <v>54.1</v>
      </c>
      <c r="I535" s="140">
        <f>'Прил. 7'!J871</f>
        <v>0</v>
      </c>
      <c r="J535" s="140">
        <f>'Прил. 7'!K871</f>
        <v>55</v>
      </c>
    </row>
    <row r="536" spans="2:10" ht="26.25" customHeight="1">
      <c r="B536" s="288" t="s">
        <v>518</v>
      </c>
      <c r="C536" s="139" t="s">
        <v>266</v>
      </c>
      <c r="D536" s="139" t="s">
        <v>270</v>
      </c>
      <c r="E536" s="213" t="s">
        <v>519</v>
      </c>
      <c r="F536" s="139"/>
      <c r="G536" s="139"/>
      <c r="H536" s="140">
        <f>H537</f>
        <v>143933.89999999997</v>
      </c>
      <c r="I536" s="140">
        <f>I537</f>
        <v>164474.38</v>
      </c>
      <c r="J536" s="140">
        <f>J537</f>
        <v>106665.7</v>
      </c>
    </row>
    <row r="537" spans="2:10" ht="14.25" customHeight="1">
      <c r="B537" s="298" t="s">
        <v>536</v>
      </c>
      <c r="C537" s="139" t="s">
        <v>266</v>
      </c>
      <c r="D537" s="139" t="s">
        <v>270</v>
      </c>
      <c r="E537" s="213" t="s">
        <v>537</v>
      </c>
      <c r="F537" s="139"/>
      <c r="G537" s="139"/>
      <c r="H537" s="140">
        <f>H538+H543+H553+H559+H563+H568+H574+H597+H580+H604+H585+H592+H549</f>
        <v>143933.89999999997</v>
      </c>
      <c r="I537" s="140">
        <f>I538+I543+I553+I559+I563+I568+I574+I597+I580+I604+I585</f>
        <v>164474.38</v>
      </c>
      <c r="J537" s="140">
        <f>J538+J543+J553+J559+J563+J568+J574+J597+J580+J604+J585</f>
        <v>106665.7</v>
      </c>
    </row>
    <row r="538" spans="2:10" ht="28.5">
      <c r="B538" s="185" t="s">
        <v>538</v>
      </c>
      <c r="C538" s="139" t="s">
        <v>266</v>
      </c>
      <c r="D538" s="139" t="s">
        <v>270</v>
      </c>
      <c r="E538" s="213" t="s">
        <v>539</v>
      </c>
      <c r="F538" s="139"/>
      <c r="G538" s="139"/>
      <c r="H538" s="140">
        <f aca="true" t="shared" si="107" ref="H538:J541">H539</f>
        <v>32357.2</v>
      </c>
      <c r="I538" s="140">
        <f t="shared" si="107"/>
        <v>32007.6</v>
      </c>
      <c r="J538" s="140">
        <f t="shared" si="107"/>
        <v>33684.6</v>
      </c>
    </row>
    <row r="539" spans="2:10" ht="12.75" customHeight="1">
      <c r="B539" s="188" t="s">
        <v>540</v>
      </c>
      <c r="C539" s="139" t="s">
        <v>266</v>
      </c>
      <c r="D539" s="139" t="s">
        <v>270</v>
      </c>
      <c r="E539" s="213" t="s">
        <v>541</v>
      </c>
      <c r="F539" s="139"/>
      <c r="G539" s="139"/>
      <c r="H539" s="140">
        <f t="shared" si="107"/>
        <v>32357.2</v>
      </c>
      <c r="I539" s="140">
        <f t="shared" si="107"/>
        <v>32007.6</v>
      </c>
      <c r="J539" s="140">
        <f t="shared" si="107"/>
        <v>33684.6</v>
      </c>
    </row>
    <row r="540" spans="2:10" ht="28.5">
      <c r="B540" s="185" t="s">
        <v>526</v>
      </c>
      <c r="C540" s="139" t="s">
        <v>266</v>
      </c>
      <c r="D540" s="139" t="s">
        <v>270</v>
      </c>
      <c r="E540" s="213" t="s">
        <v>541</v>
      </c>
      <c r="F540" s="139" t="s">
        <v>527</v>
      </c>
      <c r="G540" s="139"/>
      <c r="H540" s="140">
        <f t="shared" si="107"/>
        <v>32357.2</v>
      </c>
      <c r="I540" s="140">
        <f t="shared" si="107"/>
        <v>32007.6</v>
      </c>
      <c r="J540" s="140">
        <f t="shared" si="107"/>
        <v>33684.6</v>
      </c>
    </row>
    <row r="541" spans="2:10" ht="14.25" customHeight="1">
      <c r="B541" s="185" t="s">
        <v>528</v>
      </c>
      <c r="C541" s="139" t="s">
        <v>266</v>
      </c>
      <c r="D541" s="139" t="s">
        <v>270</v>
      </c>
      <c r="E541" s="213" t="s">
        <v>541</v>
      </c>
      <c r="F541" s="139">
        <v>610</v>
      </c>
      <c r="G541" s="139"/>
      <c r="H541" s="140">
        <f t="shared" si="107"/>
        <v>32357.2</v>
      </c>
      <c r="I541" s="140">
        <f t="shared" si="107"/>
        <v>32007.6</v>
      </c>
      <c r="J541" s="140">
        <f t="shared" si="107"/>
        <v>33684.6</v>
      </c>
    </row>
    <row r="542" spans="2:10" ht="14.25" customHeight="1">
      <c r="B542" s="185" t="s">
        <v>314</v>
      </c>
      <c r="C542" s="139" t="s">
        <v>266</v>
      </c>
      <c r="D542" s="139" t="s">
        <v>270</v>
      </c>
      <c r="E542" s="213" t="s">
        <v>541</v>
      </c>
      <c r="F542" s="139">
        <v>610</v>
      </c>
      <c r="G542" s="139">
        <v>2</v>
      </c>
      <c r="H542" s="140">
        <f>'Прил. 7'!I876</f>
        <v>32357.2</v>
      </c>
      <c r="I542" s="140">
        <f>'Прил. 7'!J876</f>
        <v>32007.6</v>
      </c>
      <c r="J542" s="140">
        <f>'Прил. 7'!K876</f>
        <v>33684.6</v>
      </c>
    </row>
    <row r="543" spans="2:10" ht="14.25" customHeight="1">
      <c r="B543" s="185" t="s">
        <v>542</v>
      </c>
      <c r="C543" s="139" t="s">
        <v>266</v>
      </c>
      <c r="D543" s="139" t="s">
        <v>270</v>
      </c>
      <c r="E543" s="213" t="s">
        <v>543</v>
      </c>
      <c r="F543" s="139"/>
      <c r="G543" s="139"/>
      <c r="H543" s="140">
        <f aca="true" t="shared" si="108" ref="H543:J545">H544</f>
        <v>5598.4</v>
      </c>
      <c r="I543" s="140">
        <f t="shared" si="108"/>
        <v>5598.4</v>
      </c>
      <c r="J543" s="140">
        <f t="shared" si="108"/>
        <v>5598.4</v>
      </c>
    </row>
    <row r="544" spans="2:10" ht="27.75" customHeight="1">
      <c r="B544" s="179" t="s">
        <v>544</v>
      </c>
      <c r="C544" s="139" t="s">
        <v>266</v>
      </c>
      <c r="D544" s="139" t="s">
        <v>270</v>
      </c>
      <c r="E544" s="213" t="s">
        <v>545</v>
      </c>
      <c r="F544" s="139"/>
      <c r="G544" s="139"/>
      <c r="H544" s="140">
        <f t="shared" si="108"/>
        <v>5598.4</v>
      </c>
      <c r="I544" s="140">
        <f t="shared" si="108"/>
        <v>5598.4</v>
      </c>
      <c r="J544" s="140">
        <f t="shared" si="108"/>
        <v>5598.4</v>
      </c>
    </row>
    <row r="545" spans="2:10" ht="28.5">
      <c r="B545" s="179" t="s">
        <v>526</v>
      </c>
      <c r="C545" s="139" t="s">
        <v>266</v>
      </c>
      <c r="D545" s="139" t="s">
        <v>270</v>
      </c>
      <c r="E545" s="213" t="s">
        <v>545</v>
      </c>
      <c r="F545" s="139" t="s">
        <v>527</v>
      </c>
      <c r="G545" s="139"/>
      <c r="H545" s="140">
        <f t="shared" si="108"/>
        <v>5598.4</v>
      </c>
      <c r="I545" s="140">
        <f t="shared" si="108"/>
        <v>5598.4</v>
      </c>
      <c r="J545" s="140">
        <f t="shared" si="108"/>
        <v>5598.4</v>
      </c>
    </row>
    <row r="546" spans="2:10" ht="14.25" customHeight="1">
      <c r="B546" s="185" t="s">
        <v>528</v>
      </c>
      <c r="C546" s="139" t="s">
        <v>266</v>
      </c>
      <c r="D546" s="139" t="s">
        <v>270</v>
      </c>
      <c r="E546" s="213" t="s">
        <v>545</v>
      </c>
      <c r="F546" s="139">
        <v>610</v>
      </c>
      <c r="G546" s="139"/>
      <c r="H546" s="140">
        <f>H548+H547</f>
        <v>5598.4</v>
      </c>
      <c r="I546" s="140">
        <f>I548+I547</f>
        <v>5598.4</v>
      </c>
      <c r="J546" s="140">
        <f>J548+J547</f>
        <v>5598.4</v>
      </c>
    </row>
    <row r="547" spans="2:10" ht="14.25" customHeight="1">
      <c r="B547" s="254" t="s">
        <v>315</v>
      </c>
      <c r="C547" s="139" t="s">
        <v>266</v>
      </c>
      <c r="D547" s="139" t="s">
        <v>270</v>
      </c>
      <c r="E547" s="213" t="s">
        <v>545</v>
      </c>
      <c r="F547" s="139" t="s">
        <v>534</v>
      </c>
      <c r="G547" s="139" t="s">
        <v>376</v>
      </c>
      <c r="H547" s="140">
        <f>'Прил. 7'!I881</f>
        <v>2799.2</v>
      </c>
      <c r="I547" s="140">
        <f>'Прил. 7'!J881</f>
        <v>2799.2</v>
      </c>
      <c r="J547" s="140">
        <f>'Прил. 7'!K881</f>
        <v>2799.2</v>
      </c>
    </row>
    <row r="548" spans="2:10" ht="14.25" customHeight="1">
      <c r="B548" s="254" t="s">
        <v>314</v>
      </c>
      <c r="C548" s="139" t="s">
        <v>266</v>
      </c>
      <c r="D548" s="139" t="s">
        <v>270</v>
      </c>
      <c r="E548" s="213" t="s">
        <v>546</v>
      </c>
      <c r="F548" s="139">
        <v>610</v>
      </c>
      <c r="G548" s="139" t="s">
        <v>338</v>
      </c>
      <c r="H548" s="140">
        <f>'Прил. 7'!I882</f>
        <v>2799.2</v>
      </c>
      <c r="I548" s="140">
        <f>'Прил. 7'!J882</f>
        <v>2799.2</v>
      </c>
      <c r="J548" s="140">
        <f>'Прил. 7'!K882</f>
        <v>2799.2</v>
      </c>
    </row>
    <row r="549" spans="2:10" ht="29.25" customHeight="1">
      <c r="B549" s="204" t="s">
        <v>547</v>
      </c>
      <c r="C549" s="200" t="s">
        <v>266</v>
      </c>
      <c r="D549" s="200" t="s">
        <v>270</v>
      </c>
      <c r="E549" s="299" t="s">
        <v>548</v>
      </c>
      <c r="F549" s="197"/>
      <c r="G549" s="197"/>
      <c r="H549" s="140">
        <f aca="true" t="shared" si="109" ref="H549:J551">H550</f>
        <v>200.4</v>
      </c>
      <c r="I549" s="140">
        <f t="shared" si="109"/>
        <v>0</v>
      </c>
      <c r="J549" s="140">
        <f t="shared" si="109"/>
        <v>0</v>
      </c>
    </row>
    <row r="550" spans="2:10" ht="14.25" customHeight="1">
      <c r="B550" s="199" t="s">
        <v>526</v>
      </c>
      <c r="C550" s="200" t="s">
        <v>266</v>
      </c>
      <c r="D550" s="200" t="s">
        <v>270</v>
      </c>
      <c r="E550" s="299" t="s">
        <v>548</v>
      </c>
      <c r="F550" s="200" t="s">
        <v>527</v>
      </c>
      <c r="G550" s="197"/>
      <c r="H550" s="140">
        <f t="shared" si="109"/>
        <v>200.4</v>
      </c>
      <c r="I550" s="140">
        <f t="shared" si="109"/>
        <v>0</v>
      </c>
      <c r="J550" s="140">
        <f t="shared" si="109"/>
        <v>0</v>
      </c>
    </row>
    <row r="551" spans="2:10" ht="14.25" customHeight="1">
      <c r="B551" s="199" t="s">
        <v>528</v>
      </c>
      <c r="C551" s="200" t="s">
        <v>266</v>
      </c>
      <c r="D551" s="200" t="s">
        <v>270</v>
      </c>
      <c r="E551" s="299" t="s">
        <v>548</v>
      </c>
      <c r="F551" s="197">
        <v>610</v>
      </c>
      <c r="G551" s="197"/>
      <c r="H551" s="140">
        <f t="shared" si="109"/>
        <v>200.4</v>
      </c>
      <c r="I551" s="140">
        <f t="shared" si="109"/>
        <v>0</v>
      </c>
      <c r="J551" s="140">
        <f t="shared" si="109"/>
        <v>0</v>
      </c>
    </row>
    <row r="552" spans="2:10" ht="14.25" customHeight="1">
      <c r="B552" s="263" t="s">
        <v>314</v>
      </c>
      <c r="C552" s="200" t="s">
        <v>266</v>
      </c>
      <c r="D552" s="200" t="s">
        <v>270</v>
      </c>
      <c r="E552" s="299" t="s">
        <v>548</v>
      </c>
      <c r="F552" s="197">
        <v>610</v>
      </c>
      <c r="G552" s="200" t="s">
        <v>338</v>
      </c>
      <c r="H552" s="140">
        <f>'Прил. 7'!I886</f>
        <v>200.4</v>
      </c>
      <c r="I552" s="140"/>
      <c r="J552" s="140"/>
    </row>
    <row r="553" spans="2:10" ht="28.5">
      <c r="B553" s="122" t="s">
        <v>549</v>
      </c>
      <c r="C553" s="139" t="s">
        <v>266</v>
      </c>
      <c r="D553" s="139" t="s">
        <v>270</v>
      </c>
      <c r="E553" s="213" t="s">
        <v>550</v>
      </c>
      <c r="F553" s="139"/>
      <c r="G553" s="139"/>
      <c r="H553" s="140">
        <f aca="true" t="shared" si="110" ref="H553:J554">H554</f>
        <v>3718.3</v>
      </c>
      <c r="I553" s="140">
        <f t="shared" si="110"/>
        <v>3670.6</v>
      </c>
      <c r="J553" s="140">
        <f t="shared" si="110"/>
        <v>3604.4</v>
      </c>
    </row>
    <row r="554" spans="2:10" ht="28.5">
      <c r="B554" s="179" t="s">
        <v>526</v>
      </c>
      <c r="C554" s="139" t="s">
        <v>266</v>
      </c>
      <c r="D554" s="139" t="s">
        <v>270</v>
      </c>
      <c r="E554" s="213" t="s">
        <v>551</v>
      </c>
      <c r="F554" s="139" t="s">
        <v>527</v>
      </c>
      <c r="G554" s="139"/>
      <c r="H554" s="140">
        <f t="shared" si="110"/>
        <v>3718.3</v>
      </c>
      <c r="I554" s="140">
        <f t="shared" si="110"/>
        <v>3670.6</v>
      </c>
      <c r="J554" s="140">
        <f t="shared" si="110"/>
        <v>3604.4</v>
      </c>
    </row>
    <row r="555" spans="2:10" ht="14.25" customHeight="1">
      <c r="B555" s="185" t="s">
        <v>528</v>
      </c>
      <c r="C555" s="139" t="s">
        <v>266</v>
      </c>
      <c r="D555" s="139" t="s">
        <v>270</v>
      </c>
      <c r="E555" s="213" t="s">
        <v>551</v>
      </c>
      <c r="F555" s="139">
        <v>610</v>
      </c>
      <c r="G555" s="139"/>
      <c r="H555" s="140">
        <f>H557+H556+H558</f>
        <v>3718.3</v>
      </c>
      <c r="I555" s="140">
        <f>I557+I556+I558</f>
        <v>3670.6</v>
      </c>
      <c r="J555" s="140">
        <f>J557+J556+J558</f>
        <v>3604.4</v>
      </c>
    </row>
    <row r="556" spans="2:10" ht="14.25" customHeight="1">
      <c r="B556" s="254" t="s">
        <v>314</v>
      </c>
      <c r="C556" s="139" t="s">
        <v>266</v>
      </c>
      <c r="D556" s="139" t="s">
        <v>270</v>
      </c>
      <c r="E556" s="213" t="s">
        <v>551</v>
      </c>
      <c r="F556" s="139">
        <v>610</v>
      </c>
      <c r="G556" s="139" t="s">
        <v>338</v>
      </c>
      <c r="H556" s="140">
        <f>'Прил. 7'!I891</f>
        <v>37.2</v>
      </c>
      <c r="I556" s="140">
        <f>'Прил. 7'!J891</f>
        <v>36.7</v>
      </c>
      <c r="J556" s="140">
        <f>'Прил. 7'!K891</f>
        <v>36</v>
      </c>
    </row>
    <row r="557" spans="2:10" ht="14.25" customHeight="1">
      <c r="B557" s="254" t="s">
        <v>315</v>
      </c>
      <c r="C557" s="139" t="s">
        <v>266</v>
      </c>
      <c r="D557" s="139" t="s">
        <v>270</v>
      </c>
      <c r="E557" s="213" t="s">
        <v>551</v>
      </c>
      <c r="F557" s="139">
        <v>610</v>
      </c>
      <c r="G557" s="139" t="s">
        <v>376</v>
      </c>
      <c r="H557" s="140">
        <f>'Прил. 7'!I892</f>
        <v>331.3</v>
      </c>
      <c r="I557" s="140">
        <f>'Прил. 7'!J892</f>
        <v>290.7</v>
      </c>
      <c r="J557" s="140">
        <f>'Прил. 7'!K892</f>
        <v>356.8</v>
      </c>
    </row>
    <row r="558" spans="2:10" ht="14.25" customHeight="1">
      <c r="B558" s="185" t="s">
        <v>316</v>
      </c>
      <c r="C558" s="139" t="s">
        <v>266</v>
      </c>
      <c r="D558" s="139" t="s">
        <v>270</v>
      </c>
      <c r="E558" s="213" t="s">
        <v>551</v>
      </c>
      <c r="F558" s="139">
        <v>610</v>
      </c>
      <c r="G558" s="139" t="s">
        <v>348</v>
      </c>
      <c r="H558" s="140">
        <f>'Прил. 7'!I893</f>
        <v>3349.8</v>
      </c>
      <c r="I558" s="140">
        <f>'Прил. 7'!J893</f>
        <v>3343.2</v>
      </c>
      <c r="J558" s="140">
        <f>'Прил. 7'!K893</f>
        <v>3211.6</v>
      </c>
    </row>
    <row r="559" spans="2:10" ht="85.5">
      <c r="B559" s="122" t="s">
        <v>552</v>
      </c>
      <c r="C559" s="139" t="s">
        <v>266</v>
      </c>
      <c r="D559" s="139" t="s">
        <v>270</v>
      </c>
      <c r="E559" s="213" t="s">
        <v>553</v>
      </c>
      <c r="F559" s="139"/>
      <c r="G559" s="139"/>
      <c r="H559" s="140">
        <f aca="true" t="shared" si="111" ref="H559:J561">H560</f>
        <v>88749.1</v>
      </c>
      <c r="I559" s="140">
        <f t="shared" si="111"/>
        <v>56417.1</v>
      </c>
      <c r="J559" s="140">
        <f t="shared" si="111"/>
        <v>52672.5</v>
      </c>
    </row>
    <row r="560" spans="2:10" ht="28.5">
      <c r="B560" s="185" t="s">
        <v>526</v>
      </c>
      <c r="C560" s="139" t="s">
        <v>266</v>
      </c>
      <c r="D560" s="139" t="s">
        <v>270</v>
      </c>
      <c r="E560" s="213" t="s">
        <v>554</v>
      </c>
      <c r="F560" s="139" t="s">
        <v>527</v>
      </c>
      <c r="G560" s="139"/>
      <c r="H560" s="140">
        <f t="shared" si="111"/>
        <v>88749.1</v>
      </c>
      <c r="I560" s="140">
        <f t="shared" si="111"/>
        <v>56417.1</v>
      </c>
      <c r="J560" s="140">
        <f t="shared" si="111"/>
        <v>52672.5</v>
      </c>
    </row>
    <row r="561" spans="2:10" ht="14.25" customHeight="1">
      <c r="B561" s="185" t="s">
        <v>528</v>
      </c>
      <c r="C561" s="139" t="s">
        <v>266</v>
      </c>
      <c r="D561" s="139" t="s">
        <v>270</v>
      </c>
      <c r="E561" s="213" t="s">
        <v>554</v>
      </c>
      <c r="F561" s="139">
        <v>610</v>
      </c>
      <c r="G561" s="139"/>
      <c r="H561" s="140">
        <f t="shared" si="111"/>
        <v>88749.1</v>
      </c>
      <c r="I561" s="140">
        <f t="shared" si="111"/>
        <v>56417.1</v>
      </c>
      <c r="J561" s="140">
        <f t="shared" si="111"/>
        <v>52672.5</v>
      </c>
    </row>
    <row r="562" spans="2:10" ht="14.25" customHeight="1">
      <c r="B562" s="254" t="s">
        <v>315</v>
      </c>
      <c r="C562" s="139" t="s">
        <v>266</v>
      </c>
      <c r="D562" s="139" t="s">
        <v>270</v>
      </c>
      <c r="E562" s="213" t="s">
        <v>554</v>
      </c>
      <c r="F562" s="139">
        <v>610</v>
      </c>
      <c r="G562" s="139" t="s">
        <v>376</v>
      </c>
      <c r="H562" s="140">
        <f>'Прил. 7'!I897</f>
        <v>88749.1</v>
      </c>
      <c r="I562" s="140">
        <f>'Прил. 7'!J897</f>
        <v>56417.1</v>
      </c>
      <c r="J562" s="140">
        <f>'Прил. 7'!K897</f>
        <v>52672.5</v>
      </c>
    </row>
    <row r="563" spans="2:10" ht="14.25" customHeight="1">
      <c r="B563" s="185" t="s">
        <v>555</v>
      </c>
      <c r="C563" s="139" t="s">
        <v>266</v>
      </c>
      <c r="D563" s="139" t="s">
        <v>270</v>
      </c>
      <c r="E563" s="213" t="s">
        <v>556</v>
      </c>
      <c r="F563" s="139"/>
      <c r="G563" s="139"/>
      <c r="H563" s="140">
        <f>H565</f>
        <v>1405.8</v>
      </c>
      <c r="I563" s="140">
        <f>I565</f>
        <v>1516.4</v>
      </c>
      <c r="J563" s="140">
        <f>J565</f>
        <v>1476.2</v>
      </c>
    </row>
    <row r="564" spans="2:10" ht="12.75" customHeight="1">
      <c r="B564" s="188" t="s">
        <v>342</v>
      </c>
      <c r="C564" s="139" t="s">
        <v>266</v>
      </c>
      <c r="D564" s="139" t="s">
        <v>270</v>
      </c>
      <c r="E564" s="213" t="s">
        <v>557</v>
      </c>
      <c r="F564" s="139"/>
      <c r="G564" s="139"/>
      <c r="H564" s="140">
        <f aca="true" t="shared" si="112" ref="H564:J566">H565</f>
        <v>1405.8</v>
      </c>
      <c r="I564" s="140">
        <f t="shared" si="112"/>
        <v>1516.4</v>
      </c>
      <c r="J564" s="140">
        <f t="shared" si="112"/>
        <v>1476.2</v>
      </c>
    </row>
    <row r="565" spans="2:10" ht="14.25" customHeight="1">
      <c r="B565" s="185" t="s">
        <v>526</v>
      </c>
      <c r="C565" s="139" t="s">
        <v>266</v>
      </c>
      <c r="D565" s="139" t="s">
        <v>270</v>
      </c>
      <c r="E565" s="213" t="s">
        <v>557</v>
      </c>
      <c r="F565" s="139" t="s">
        <v>527</v>
      </c>
      <c r="G565" s="139"/>
      <c r="H565" s="140">
        <f t="shared" si="112"/>
        <v>1405.8</v>
      </c>
      <c r="I565" s="140">
        <f t="shared" si="112"/>
        <v>1516.4</v>
      </c>
      <c r="J565" s="140">
        <f t="shared" si="112"/>
        <v>1476.2</v>
      </c>
    </row>
    <row r="566" spans="2:10" ht="14.25" customHeight="1">
      <c r="B566" s="185" t="s">
        <v>528</v>
      </c>
      <c r="C566" s="139" t="s">
        <v>266</v>
      </c>
      <c r="D566" s="139" t="s">
        <v>270</v>
      </c>
      <c r="E566" s="213" t="s">
        <v>557</v>
      </c>
      <c r="F566" s="139">
        <v>610</v>
      </c>
      <c r="G566" s="139"/>
      <c r="H566" s="140">
        <f t="shared" si="112"/>
        <v>1405.8</v>
      </c>
      <c r="I566" s="140">
        <f t="shared" si="112"/>
        <v>1516.4</v>
      </c>
      <c r="J566" s="140">
        <f t="shared" si="112"/>
        <v>1476.2</v>
      </c>
    </row>
    <row r="567" spans="2:10" ht="14.25" customHeight="1">
      <c r="B567" s="254" t="s">
        <v>315</v>
      </c>
      <c r="C567" s="139" t="s">
        <v>266</v>
      </c>
      <c r="D567" s="139" t="s">
        <v>270</v>
      </c>
      <c r="E567" s="213" t="s">
        <v>557</v>
      </c>
      <c r="F567" s="139">
        <v>610</v>
      </c>
      <c r="G567" s="139" t="s">
        <v>376</v>
      </c>
      <c r="H567" s="140">
        <f>'Прил. 7'!I902</f>
        <v>1405.8</v>
      </c>
      <c r="I567" s="140">
        <f>'Прил. 7'!J902</f>
        <v>1516.4</v>
      </c>
      <c r="J567" s="140">
        <f>'Прил. 7'!K902</f>
        <v>1476.2</v>
      </c>
    </row>
    <row r="568" spans="2:10" ht="15.75" customHeight="1">
      <c r="B568" s="185" t="s">
        <v>555</v>
      </c>
      <c r="C568" s="139" t="s">
        <v>266</v>
      </c>
      <c r="D568" s="139" t="s">
        <v>270</v>
      </c>
      <c r="E568" s="213" t="s">
        <v>558</v>
      </c>
      <c r="F568" s="139"/>
      <c r="G568" s="139"/>
      <c r="H568" s="140">
        <f>H570</f>
        <v>7343.3</v>
      </c>
      <c r="I568" s="140">
        <f>I570</f>
        <v>7343.3</v>
      </c>
      <c r="J568" s="140">
        <f>J570</f>
        <v>7343.3</v>
      </c>
    </row>
    <row r="569" spans="2:10" ht="12.75" customHeight="1">
      <c r="B569" s="188" t="s">
        <v>540</v>
      </c>
      <c r="C569" s="139" t="s">
        <v>266</v>
      </c>
      <c r="D569" s="139" t="s">
        <v>270</v>
      </c>
      <c r="E569" s="213" t="s">
        <v>559</v>
      </c>
      <c r="F569" s="139"/>
      <c r="G569" s="139"/>
      <c r="H569" s="140">
        <f aca="true" t="shared" si="113" ref="H569:J572">H570</f>
        <v>7343.3</v>
      </c>
      <c r="I569" s="140">
        <f t="shared" si="113"/>
        <v>7343.3</v>
      </c>
      <c r="J569" s="140">
        <f t="shared" si="113"/>
        <v>7343.3</v>
      </c>
    </row>
    <row r="570" spans="2:10" ht="12.75" customHeight="1">
      <c r="B570" s="185" t="s">
        <v>526</v>
      </c>
      <c r="C570" s="139" t="s">
        <v>266</v>
      </c>
      <c r="D570" s="139" t="s">
        <v>270</v>
      </c>
      <c r="E570" s="213" t="s">
        <v>559</v>
      </c>
      <c r="F570" s="139" t="s">
        <v>527</v>
      </c>
      <c r="G570" s="139"/>
      <c r="H570" s="140">
        <f t="shared" si="113"/>
        <v>7343.3</v>
      </c>
      <c r="I570" s="140">
        <f t="shared" si="113"/>
        <v>7343.3</v>
      </c>
      <c r="J570" s="140">
        <f t="shared" si="113"/>
        <v>7343.3</v>
      </c>
    </row>
    <row r="571" spans="2:10" ht="12.75" customHeight="1">
      <c r="B571" s="185" t="s">
        <v>528</v>
      </c>
      <c r="C571" s="139" t="s">
        <v>266</v>
      </c>
      <c r="D571" s="139" t="s">
        <v>270</v>
      </c>
      <c r="E571" s="213" t="s">
        <v>559</v>
      </c>
      <c r="F571" s="139">
        <v>610</v>
      </c>
      <c r="G571" s="139"/>
      <c r="H571" s="140">
        <f t="shared" si="113"/>
        <v>7343.3</v>
      </c>
      <c r="I571" s="140">
        <f t="shared" si="113"/>
        <v>7343.3</v>
      </c>
      <c r="J571" s="140">
        <f t="shared" si="113"/>
        <v>7343.3</v>
      </c>
    </row>
    <row r="572" spans="2:10" ht="12.75" customHeight="1">
      <c r="B572" s="185" t="s">
        <v>528</v>
      </c>
      <c r="C572" s="139" t="s">
        <v>266</v>
      </c>
      <c r="D572" s="139" t="s">
        <v>270</v>
      </c>
      <c r="E572" s="213" t="s">
        <v>559</v>
      </c>
      <c r="F572" s="139">
        <v>610</v>
      </c>
      <c r="G572" s="139"/>
      <c r="H572" s="140">
        <f t="shared" si="113"/>
        <v>7343.3</v>
      </c>
      <c r="I572" s="140">
        <f t="shared" si="113"/>
        <v>7343.3</v>
      </c>
      <c r="J572" s="140">
        <f t="shared" si="113"/>
        <v>7343.3</v>
      </c>
    </row>
    <row r="573" spans="2:10" ht="14.25" customHeight="1">
      <c r="B573" s="185" t="s">
        <v>316</v>
      </c>
      <c r="C573" s="139" t="s">
        <v>266</v>
      </c>
      <c r="D573" s="139" t="s">
        <v>270</v>
      </c>
      <c r="E573" s="213" t="s">
        <v>559</v>
      </c>
      <c r="F573" s="139">
        <v>610</v>
      </c>
      <c r="G573" s="139" t="s">
        <v>348</v>
      </c>
      <c r="H573" s="140">
        <f>'Прил. 7'!I908</f>
        <v>7343.3</v>
      </c>
      <c r="I573" s="140">
        <f>'Прил. 7'!J908</f>
        <v>7343.3</v>
      </c>
      <c r="J573" s="140">
        <f>'Прил. 7'!K908</f>
        <v>7343.3</v>
      </c>
    </row>
    <row r="574" spans="2:10" ht="27.75" customHeight="1" hidden="1">
      <c r="B574" s="185" t="s">
        <v>560</v>
      </c>
      <c r="C574" s="139" t="s">
        <v>266</v>
      </c>
      <c r="D574" s="139" t="s">
        <v>270</v>
      </c>
      <c r="E574" s="213" t="s">
        <v>561</v>
      </c>
      <c r="F574" s="139"/>
      <c r="G574" s="139"/>
      <c r="H574" s="140">
        <f>H576</f>
        <v>0</v>
      </c>
      <c r="I574" s="140">
        <f>I576</f>
        <v>0</v>
      </c>
      <c r="J574" s="140">
        <f>J576</f>
        <v>0</v>
      </c>
    </row>
    <row r="575" spans="2:10" ht="12.75" customHeight="1" hidden="1">
      <c r="B575" s="188" t="s">
        <v>342</v>
      </c>
      <c r="C575" s="139" t="s">
        <v>266</v>
      </c>
      <c r="D575" s="139" t="s">
        <v>270</v>
      </c>
      <c r="E575" s="213" t="s">
        <v>562</v>
      </c>
      <c r="F575" s="139"/>
      <c r="G575" s="139"/>
      <c r="H575" s="140">
        <f aca="true" t="shared" si="114" ref="H575:J576">H576</f>
        <v>0</v>
      </c>
      <c r="I575" s="140">
        <f t="shared" si="114"/>
        <v>0</v>
      </c>
      <c r="J575" s="140">
        <f t="shared" si="114"/>
        <v>0</v>
      </c>
    </row>
    <row r="576" spans="2:10" ht="12.75" customHeight="1" hidden="1">
      <c r="B576" s="185" t="s">
        <v>526</v>
      </c>
      <c r="C576" s="139" t="s">
        <v>266</v>
      </c>
      <c r="D576" s="139" t="s">
        <v>270</v>
      </c>
      <c r="E576" s="213" t="s">
        <v>562</v>
      </c>
      <c r="F576" s="139" t="s">
        <v>527</v>
      </c>
      <c r="G576" s="139"/>
      <c r="H576" s="140">
        <f t="shared" si="114"/>
        <v>0</v>
      </c>
      <c r="I576" s="140">
        <f t="shared" si="114"/>
        <v>0</v>
      </c>
      <c r="J576" s="140">
        <f t="shared" si="114"/>
        <v>0</v>
      </c>
    </row>
    <row r="577" spans="2:10" ht="12.75" customHeight="1" hidden="1">
      <c r="B577" s="185" t="s">
        <v>528</v>
      </c>
      <c r="C577" s="139" t="s">
        <v>266</v>
      </c>
      <c r="D577" s="139" t="s">
        <v>270</v>
      </c>
      <c r="E577" s="213" t="s">
        <v>562</v>
      </c>
      <c r="F577" s="139">
        <v>610</v>
      </c>
      <c r="G577" s="139"/>
      <c r="H577" s="140">
        <f>H578+H579</f>
        <v>0</v>
      </c>
      <c r="I577" s="140">
        <f>I578+I579</f>
        <v>0</v>
      </c>
      <c r="J577" s="140">
        <f>J578+J579</f>
        <v>0</v>
      </c>
    </row>
    <row r="578" spans="2:10" ht="14.25" customHeight="1" hidden="1">
      <c r="B578" s="185" t="s">
        <v>314</v>
      </c>
      <c r="C578" s="139" t="s">
        <v>266</v>
      </c>
      <c r="D578" s="139" t="s">
        <v>270</v>
      </c>
      <c r="E578" s="213" t="s">
        <v>563</v>
      </c>
      <c r="F578" s="139">
        <v>610</v>
      </c>
      <c r="G578" s="139">
        <v>2</v>
      </c>
      <c r="H578" s="140"/>
      <c r="I578" s="140"/>
      <c r="J578" s="140"/>
    </row>
    <row r="579" spans="2:10" ht="14.25" customHeight="1" hidden="1">
      <c r="B579" s="254" t="s">
        <v>315</v>
      </c>
      <c r="C579" s="139" t="s">
        <v>266</v>
      </c>
      <c r="D579" s="139" t="s">
        <v>270</v>
      </c>
      <c r="E579" s="213" t="s">
        <v>564</v>
      </c>
      <c r="F579" s="139">
        <v>610</v>
      </c>
      <c r="G579" s="139" t="s">
        <v>376</v>
      </c>
      <c r="H579" s="140"/>
      <c r="I579" s="140"/>
      <c r="J579" s="140"/>
    </row>
    <row r="580" spans="2:10" ht="42.75">
      <c r="B580" s="263" t="s">
        <v>565</v>
      </c>
      <c r="C580" s="200" t="s">
        <v>266</v>
      </c>
      <c r="D580" s="200" t="s">
        <v>270</v>
      </c>
      <c r="E580" s="299" t="s">
        <v>566</v>
      </c>
      <c r="F580" s="197"/>
      <c r="G580" s="197"/>
      <c r="H580" s="140">
        <f aca="true" t="shared" si="115" ref="H580:J583">H581</f>
        <v>326.8</v>
      </c>
      <c r="I580" s="140">
        <f t="shared" si="115"/>
        <v>326.8</v>
      </c>
      <c r="J580" s="140">
        <f t="shared" si="115"/>
        <v>326.8</v>
      </c>
    </row>
    <row r="581" spans="2:10" ht="14.25" customHeight="1">
      <c r="B581" s="199" t="s">
        <v>526</v>
      </c>
      <c r="C581" s="200" t="s">
        <v>266</v>
      </c>
      <c r="D581" s="200" t="s">
        <v>270</v>
      </c>
      <c r="E581" s="299" t="s">
        <v>567</v>
      </c>
      <c r="F581" s="197"/>
      <c r="G581" s="197"/>
      <c r="H581" s="140">
        <f t="shared" si="115"/>
        <v>326.8</v>
      </c>
      <c r="I581" s="140">
        <f t="shared" si="115"/>
        <v>326.8</v>
      </c>
      <c r="J581" s="140">
        <f t="shared" si="115"/>
        <v>326.8</v>
      </c>
    </row>
    <row r="582" spans="2:10" ht="14.25" customHeight="1">
      <c r="B582" s="199" t="s">
        <v>526</v>
      </c>
      <c r="C582" s="200" t="s">
        <v>266</v>
      </c>
      <c r="D582" s="200" t="s">
        <v>270</v>
      </c>
      <c r="E582" s="299" t="s">
        <v>567</v>
      </c>
      <c r="F582" s="200" t="s">
        <v>527</v>
      </c>
      <c r="G582" s="197"/>
      <c r="H582" s="140">
        <f t="shared" si="115"/>
        <v>326.8</v>
      </c>
      <c r="I582" s="140">
        <f t="shared" si="115"/>
        <v>326.8</v>
      </c>
      <c r="J582" s="140">
        <f t="shared" si="115"/>
        <v>326.8</v>
      </c>
    </row>
    <row r="583" spans="2:10" ht="14.25" customHeight="1">
      <c r="B583" s="199" t="s">
        <v>528</v>
      </c>
      <c r="C583" s="200" t="s">
        <v>266</v>
      </c>
      <c r="D583" s="200" t="s">
        <v>270</v>
      </c>
      <c r="E583" s="299" t="s">
        <v>567</v>
      </c>
      <c r="F583" s="197">
        <v>610</v>
      </c>
      <c r="G583" s="197"/>
      <c r="H583" s="140">
        <f t="shared" si="115"/>
        <v>326.8</v>
      </c>
      <c r="I583" s="140">
        <f t="shared" si="115"/>
        <v>326.8</v>
      </c>
      <c r="J583" s="140">
        <f t="shared" si="115"/>
        <v>326.8</v>
      </c>
    </row>
    <row r="584" spans="2:10" ht="14.25" customHeight="1">
      <c r="B584" s="263" t="s">
        <v>315</v>
      </c>
      <c r="C584" s="200" t="s">
        <v>266</v>
      </c>
      <c r="D584" s="200" t="s">
        <v>270</v>
      </c>
      <c r="E584" s="299" t="s">
        <v>567</v>
      </c>
      <c r="F584" s="197">
        <v>610</v>
      </c>
      <c r="G584" s="200" t="s">
        <v>376</v>
      </c>
      <c r="H584" s="140">
        <f>'Прил. 7'!I931</f>
        <v>326.8</v>
      </c>
      <c r="I584" s="140">
        <f>'Прил. 7'!J931</f>
        <v>326.8</v>
      </c>
      <c r="J584" s="140">
        <f>'Прил. 7'!K931</f>
        <v>326.8</v>
      </c>
    </row>
    <row r="585" spans="2:10" ht="14.25" customHeight="1">
      <c r="B585" s="300" t="s">
        <v>568</v>
      </c>
      <c r="C585" s="200" t="s">
        <v>266</v>
      </c>
      <c r="D585" s="200" t="s">
        <v>270</v>
      </c>
      <c r="E585" s="299" t="s">
        <v>569</v>
      </c>
      <c r="F585" s="197"/>
      <c r="G585" s="197"/>
      <c r="H585" s="140">
        <f aca="true" t="shared" si="116" ref="H585:J587">H586</f>
        <v>0</v>
      </c>
      <c r="I585" s="140">
        <f t="shared" si="116"/>
        <v>55859.579999999994</v>
      </c>
      <c r="J585" s="140">
        <f t="shared" si="116"/>
        <v>0</v>
      </c>
    </row>
    <row r="586" spans="2:10" ht="14.25" customHeight="1">
      <c r="B586" s="301" t="s">
        <v>342</v>
      </c>
      <c r="C586" s="200" t="s">
        <v>266</v>
      </c>
      <c r="D586" s="200" t="s">
        <v>270</v>
      </c>
      <c r="E586" s="299" t="s">
        <v>569</v>
      </c>
      <c r="F586" s="197"/>
      <c r="G586" s="197"/>
      <c r="H586" s="140">
        <f t="shared" si="116"/>
        <v>0</v>
      </c>
      <c r="I586" s="140">
        <f t="shared" si="116"/>
        <v>55859.579999999994</v>
      </c>
      <c r="J586" s="140">
        <f t="shared" si="116"/>
        <v>0</v>
      </c>
    </row>
    <row r="587" spans="2:10" ht="14.25" customHeight="1">
      <c r="B587" s="199" t="s">
        <v>526</v>
      </c>
      <c r="C587" s="200" t="s">
        <v>266</v>
      </c>
      <c r="D587" s="200" t="s">
        <v>270</v>
      </c>
      <c r="E587" s="299" t="s">
        <v>569</v>
      </c>
      <c r="F587" s="200" t="s">
        <v>527</v>
      </c>
      <c r="G587" s="197"/>
      <c r="H587" s="140">
        <f t="shared" si="116"/>
        <v>0</v>
      </c>
      <c r="I587" s="140">
        <f t="shared" si="116"/>
        <v>55859.579999999994</v>
      </c>
      <c r="J587" s="140">
        <f t="shared" si="116"/>
        <v>0</v>
      </c>
    </row>
    <row r="588" spans="2:10" ht="14.25" customHeight="1">
      <c r="B588" s="199" t="s">
        <v>528</v>
      </c>
      <c r="C588" s="200" t="s">
        <v>266</v>
      </c>
      <c r="D588" s="200" t="s">
        <v>270</v>
      </c>
      <c r="E588" s="299" t="s">
        <v>569</v>
      </c>
      <c r="F588" s="197">
        <v>610</v>
      </c>
      <c r="G588" s="197"/>
      <c r="H588" s="140">
        <f>H589+H590+H591</f>
        <v>0</v>
      </c>
      <c r="I588" s="140">
        <f>I589+I590+I591</f>
        <v>55859.579999999994</v>
      </c>
      <c r="J588" s="140">
        <f>J589+J590+J591</f>
        <v>0</v>
      </c>
    </row>
    <row r="589" spans="2:10" ht="14.25" customHeight="1">
      <c r="B589" s="199" t="s">
        <v>314</v>
      </c>
      <c r="C589" s="200" t="s">
        <v>266</v>
      </c>
      <c r="D589" s="200" t="s">
        <v>270</v>
      </c>
      <c r="E589" s="299" t="s">
        <v>569</v>
      </c>
      <c r="F589" s="197">
        <v>610</v>
      </c>
      <c r="G589" s="197">
        <v>2</v>
      </c>
      <c r="H589" s="140">
        <f>'Прил. 7'!I924</f>
        <v>0</v>
      </c>
      <c r="I589" s="140">
        <f>'Прил. 7'!J924</f>
        <v>2659.98</v>
      </c>
      <c r="J589" s="140">
        <f>'Прил. 7'!K924</f>
        <v>0</v>
      </c>
    </row>
    <row r="590" spans="2:10" ht="14.25" customHeight="1">
      <c r="B590" s="263" t="s">
        <v>315</v>
      </c>
      <c r="C590" s="200" t="s">
        <v>266</v>
      </c>
      <c r="D590" s="200" t="s">
        <v>270</v>
      </c>
      <c r="E590" s="299" t="s">
        <v>569</v>
      </c>
      <c r="F590" s="197">
        <v>610</v>
      </c>
      <c r="G590" s="200" t="s">
        <v>376</v>
      </c>
      <c r="H590" s="140">
        <f>'Прил. 7'!I925</f>
        <v>0</v>
      </c>
      <c r="I590" s="140">
        <f>'Прил. 7'!J925</f>
        <v>6963.4</v>
      </c>
      <c r="J590" s="140">
        <f>'Прил. 7'!K925</f>
        <v>0</v>
      </c>
    </row>
    <row r="591" spans="2:10" ht="14.25" customHeight="1">
      <c r="B591" s="263" t="s">
        <v>316</v>
      </c>
      <c r="C591" s="200" t="s">
        <v>266</v>
      </c>
      <c r="D591" s="200" t="s">
        <v>270</v>
      </c>
      <c r="E591" s="299" t="s">
        <v>569</v>
      </c>
      <c r="F591" s="200" t="s">
        <v>534</v>
      </c>
      <c r="G591" s="200" t="s">
        <v>348</v>
      </c>
      <c r="H591" s="140">
        <f>'Прил. 7'!I926</f>
        <v>0</v>
      </c>
      <c r="I591" s="140">
        <f>'Прил. 7'!J926</f>
        <v>46236.2</v>
      </c>
      <c r="J591" s="140">
        <f>'Прил. 7'!K926</f>
        <v>0</v>
      </c>
    </row>
    <row r="592" spans="1:64" s="295" customFormat="1" ht="14.25" customHeight="1">
      <c r="A592" s="294"/>
      <c r="B592" s="292" t="s">
        <v>532</v>
      </c>
      <c r="C592" s="200" t="s">
        <v>266</v>
      </c>
      <c r="D592" s="200" t="s">
        <v>270</v>
      </c>
      <c r="E592" s="299" t="s">
        <v>570</v>
      </c>
      <c r="F592" s="197"/>
      <c r="G592" s="197"/>
      <c r="H592" s="198">
        <f aca="true" t="shared" si="117" ref="H592:J595">H593</f>
        <v>2500</v>
      </c>
      <c r="I592" s="198">
        <f t="shared" si="117"/>
        <v>0</v>
      </c>
      <c r="J592" s="198">
        <f t="shared" si="117"/>
        <v>0</v>
      </c>
      <c r="K592" s="294"/>
      <c r="L592" s="294"/>
      <c r="M592" s="294"/>
      <c r="N592" s="294"/>
      <c r="O592" s="294"/>
      <c r="P592" s="294"/>
      <c r="Q592" s="294"/>
      <c r="R592" s="294"/>
      <c r="S592" s="294"/>
      <c r="T592" s="294"/>
      <c r="U592" s="294"/>
      <c r="V592" s="294"/>
      <c r="W592" s="294"/>
      <c r="X592" s="294"/>
      <c r="Y592" s="294"/>
      <c r="Z592" s="294"/>
      <c r="AA592" s="294"/>
      <c r="AB592" s="294"/>
      <c r="AC592" s="294"/>
      <c r="AD592" s="294"/>
      <c r="AE592" s="294"/>
      <c r="AF592" s="294"/>
      <c r="AG592" s="294"/>
      <c r="AH592" s="294"/>
      <c r="AI592" s="294"/>
      <c r="AJ592" s="294"/>
      <c r="AK592" s="294"/>
      <c r="AL592" s="294"/>
      <c r="AM592" s="294"/>
      <c r="AN592" s="294"/>
      <c r="AO592" s="294"/>
      <c r="AP592" s="294"/>
      <c r="AQ592" s="294"/>
      <c r="AR592" s="294"/>
      <c r="AS592" s="294"/>
      <c r="AT592" s="294"/>
      <c r="AU592" s="294"/>
      <c r="AV592" s="294"/>
      <c r="AW592" s="294"/>
      <c r="AX592" s="294"/>
      <c r="AY592" s="294"/>
      <c r="AZ592" s="294"/>
      <c r="BA592" s="294"/>
      <c r="BB592" s="294"/>
      <c r="BC592" s="294"/>
      <c r="BD592" s="294"/>
      <c r="BE592" s="294"/>
      <c r="BF592" s="294"/>
      <c r="BG592" s="294"/>
      <c r="BH592" s="294"/>
      <c r="BI592" s="294"/>
      <c r="BJ592" s="294"/>
      <c r="BK592" s="294"/>
      <c r="BL592" s="294"/>
    </row>
    <row r="593" spans="1:64" s="295" customFormat="1" ht="14.25" customHeight="1">
      <c r="A593" s="294"/>
      <c r="B593" s="205" t="s">
        <v>342</v>
      </c>
      <c r="C593" s="200" t="s">
        <v>266</v>
      </c>
      <c r="D593" s="200" t="s">
        <v>270</v>
      </c>
      <c r="E593" s="299" t="s">
        <v>570</v>
      </c>
      <c r="F593" s="200" t="s">
        <v>527</v>
      </c>
      <c r="G593" s="197"/>
      <c r="H593" s="198">
        <f t="shared" si="117"/>
        <v>2500</v>
      </c>
      <c r="I593" s="198">
        <f t="shared" si="117"/>
        <v>0</v>
      </c>
      <c r="J593" s="198">
        <f t="shared" si="117"/>
        <v>0</v>
      </c>
      <c r="K593" s="294"/>
      <c r="L593" s="294"/>
      <c r="M593" s="294"/>
      <c r="N593" s="294"/>
      <c r="O593" s="294"/>
      <c r="P593" s="294"/>
      <c r="Q593" s="294"/>
      <c r="R593" s="294"/>
      <c r="S593" s="294"/>
      <c r="T593" s="294"/>
      <c r="U593" s="294"/>
      <c r="V593" s="294"/>
      <c r="W593" s="294"/>
      <c r="X593" s="294"/>
      <c r="Y593" s="294"/>
      <c r="Z593" s="294"/>
      <c r="AA593" s="294"/>
      <c r="AB593" s="294"/>
      <c r="AC593" s="294"/>
      <c r="AD593" s="294"/>
      <c r="AE593" s="294"/>
      <c r="AF593" s="294"/>
      <c r="AG593" s="294"/>
      <c r="AH593" s="294"/>
      <c r="AI593" s="294"/>
      <c r="AJ593" s="294"/>
      <c r="AK593" s="294"/>
      <c r="AL593" s="294"/>
      <c r="AM593" s="294"/>
      <c r="AN593" s="294"/>
      <c r="AO593" s="294"/>
      <c r="AP593" s="294"/>
      <c r="AQ593" s="294"/>
      <c r="AR593" s="294"/>
      <c r="AS593" s="294"/>
      <c r="AT593" s="294"/>
      <c r="AU593" s="294"/>
      <c r="AV593" s="294"/>
      <c r="AW593" s="294"/>
      <c r="AX593" s="294"/>
      <c r="AY593" s="294"/>
      <c r="AZ593" s="294"/>
      <c r="BA593" s="294"/>
      <c r="BB593" s="294"/>
      <c r="BC593" s="294"/>
      <c r="BD593" s="294"/>
      <c r="BE593" s="294"/>
      <c r="BF593" s="294"/>
      <c r="BG593" s="294"/>
      <c r="BH593" s="294"/>
      <c r="BI593" s="294"/>
      <c r="BJ593" s="294"/>
      <c r="BK593" s="294"/>
      <c r="BL593" s="294"/>
    </row>
    <row r="594" spans="1:64" s="295" customFormat="1" ht="14.25" customHeight="1">
      <c r="A594" s="294"/>
      <c r="B594" s="199" t="s">
        <v>526</v>
      </c>
      <c r="C594" s="200" t="s">
        <v>266</v>
      </c>
      <c r="D594" s="200" t="s">
        <v>270</v>
      </c>
      <c r="E594" s="299" t="s">
        <v>570</v>
      </c>
      <c r="F594" s="197">
        <v>610</v>
      </c>
      <c r="G594" s="197"/>
      <c r="H594" s="198">
        <f t="shared" si="117"/>
        <v>2500</v>
      </c>
      <c r="I594" s="198">
        <f t="shared" si="117"/>
        <v>0</v>
      </c>
      <c r="J594" s="198">
        <f t="shared" si="117"/>
        <v>0</v>
      </c>
      <c r="K594" s="294"/>
      <c r="L594" s="294"/>
      <c r="M594" s="294"/>
      <c r="N594" s="294"/>
      <c r="O594" s="294"/>
      <c r="P594" s="294"/>
      <c r="Q594" s="294"/>
      <c r="R594" s="294"/>
      <c r="S594" s="294"/>
      <c r="T594" s="294"/>
      <c r="U594" s="294"/>
      <c r="V594" s="294"/>
      <c r="W594" s="294"/>
      <c r="X594" s="294"/>
      <c r="Y594" s="294"/>
      <c r="Z594" s="294"/>
      <c r="AA594" s="294"/>
      <c r="AB594" s="294"/>
      <c r="AC594" s="294"/>
      <c r="AD594" s="294"/>
      <c r="AE594" s="294"/>
      <c r="AF594" s="294"/>
      <c r="AG594" s="294"/>
      <c r="AH594" s="294"/>
      <c r="AI594" s="294"/>
      <c r="AJ594" s="294"/>
      <c r="AK594" s="294"/>
      <c r="AL594" s="294"/>
      <c r="AM594" s="294"/>
      <c r="AN594" s="294"/>
      <c r="AO594" s="294"/>
      <c r="AP594" s="294"/>
      <c r="AQ594" s="294"/>
      <c r="AR594" s="294"/>
      <c r="AS594" s="294"/>
      <c r="AT594" s="294"/>
      <c r="AU594" s="294"/>
      <c r="AV594" s="294"/>
      <c r="AW594" s="294"/>
      <c r="AX594" s="294"/>
      <c r="AY594" s="294"/>
      <c r="AZ594" s="294"/>
      <c r="BA594" s="294"/>
      <c r="BB594" s="294"/>
      <c r="BC594" s="294"/>
      <c r="BD594" s="294"/>
      <c r="BE594" s="294"/>
      <c r="BF594" s="294"/>
      <c r="BG594" s="294"/>
      <c r="BH594" s="294"/>
      <c r="BI594" s="294"/>
      <c r="BJ594" s="294"/>
      <c r="BK594" s="294"/>
      <c r="BL594" s="294"/>
    </row>
    <row r="595" spans="1:64" s="295" customFormat="1" ht="14.25" customHeight="1">
      <c r="A595" s="294"/>
      <c r="B595" s="199" t="s">
        <v>528</v>
      </c>
      <c r="C595" s="200" t="s">
        <v>266</v>
      </c>
      <c r="D595" s="200" t="s">
        <v>270</v>
      </c>
      <c r="E595" s="299" t="s">
        <v>570</v>
      </c>
      <c r="F595" s="197">
        <v>610</v>
      </c>
      <c r="G595" s="197"/>
      <c r="H595" s="198">
        <f t="shared" si="117"/>
        <v>2500</v>
      </c>
      <c r="I595" s="198">
        <f t="shared" si="117"/>
        <v>0</v>
      </c>
      <c r="J595" s="198">
        <f t="shared" si="117"/>
        <v>0</v>
      </c>
      <c r="K595" s="294"/>
      <c r="L595" s="294"/>
      <c r="M595" s="294"/>
      <c r="N595" s="294"/>
      <c r="O595" s="294"/>
      <c r="P595" s="294"/>
      <c r="Q595" s="294"/>
      <c r="R595" s="294"/>
      <c r="S595" s="294"/>
      <c r="T595" s="294"/>
      <c r="U595" s="294"/>
      <c r="V595" s="294"/>
      <c r="W595" s="294"/>
      <c r="X595" s="294"/>
      <c r="Y595" s="294"/>
      <c r="Z595" s="294"/>
      <c r="AA595" s="294"/>
      <c r="AB595" s="294"/>
      <c r="AC595" s="294"/>
      <c r="AD595" s="294"/>
      <c r="AE595" s="294"/>
      <c r="AF595" s="294"/>
      <c r="AG595" s="294"/>
      <c r="AH595" s="294"/>
      <c r="AI595" s="294"/>
      <c r="AJ595" s="294"/>
      <c r="AK595" s="294"/>
      <c r="AL595" s="294"/>
      <c r="AM595" s="294"/>
      <c r="AN595" s="294"/>
      <c r="AO595" s="294"/>
      <c r="AP595" s="294"/>
      <c r="AQ595" s="294"/>
      <c r="AR595" s="294"/>
      <c r="AS595" s="294"/>
      <c r="AT595" s="294"/>
      <c r="AU595" s="294"/>
      <c r="AV595" s="294"/>
      <c r="AW595" s="294"/>
      <c r="AX595" s="294"/>
      <c r="AY595" s="294"/>
      <c r="AZ595" s="294"/>
      <c r="BA595" s="294"/>
      <c r="BB595" s="294"/>
      <c r="BC595" s="294"/>
      <c r="BD595" s="294"/>
      <c r="BE595" s="294"/>
      <c r="BF595" s="294"/>
      <c r="BG595" s="294"/>
      <c r="BH595" s="294"/>
      <c r="BI595" s="294"/>
      <c r="BJ595" s="294"/>
      <c r="BK595" s="294"/>
      <c r="BL595" s="294"/>
    </row>
    <row r="596" spans="1:64" s="295" customFormat="1" ht="14.25" customHeight="1">
      <c r="A596" s="294"/>
      <c r="B596" s="296" t="s">
        <v>314</v>
      </c>
      <c r="C596" s="200" t="s">
        <v>266</v>
      </c>
      <c r="D596" s="200" t="s">
        <v>270</v>
      </c>
      <c r="E596" s="299" t="s">
        <v>570</v>
      </c>
      <c r="F596" s="200" t="s">
        <v>534</v>
      </c>
      <c r="G596" s="200" t="s">
        <v>338</v>
      </c>
      <c r="H596" s="198">
        <f>'Прил. 7'!I919</f>
        <v>2500</v>
      </c>
      <c r="I596" s="198">
        <f>'Прил. 7'!J919</f>
        <v>0</v>
      </c>
      <c r="J596" s="198">
        <f>'Прил. 7'!K919</f>
        <v>0</v>
      </c>
      <c r="K596" s="294"/>
      <c r="L596" s="294"/>
      <c r="M596" s="294"/>
      <c r="N596" s="294"/>
      <c r="O596" s="294"/>
      <c r="P596" s="294"/>
      <c r="Q596" s="294"/>
      <c r="R596" s="294"/>
      <c r="S596" s="294"/>
      <c r="T596" s="294"/>
      <c r="U596" s="294"/>
      <c r="V596" s="294"/>
      <c r="W596" s="294"/>
      <c r="X596" s="294"/>
      <c r="Y596" s="294"/>
      <c r="Z596" s="294"/>
      <c r="AA596" s="294"/>
      <c r="AB596" s="294"/>
      <c r="AC596" s="294"/>
      <c r="AD596" s="294"/>
      <c r="AE596" s="294"/>
      <c r="AF596" s="294"/>
      <c r="AG596" s="294"/>
      <c r="AH596" s="294"/>
      <c r="AI596" s="294"/>
      <c r="AJ596" s="294"/>
      <c r="AK596" s="294"/>
      <c r="AL596" s="294"/>
      <c r="AM596" s="294"/>
      <c r="AN596" s="294"/>
      <c r="AO596" s="294"/>
      <c r="AP596" s="294"/>
      <c r="AQ596" s="294"/>
      <c r="AR596" s="294"/>
      <c r="AS596" s="294"/>
      <c r="AT596" s="294"/>
      <c r="AU596" s="294"/>
      <c r="AV596" s="294"/>
      <c r="AW596" s="294"/>
      <c r="AX596" s="294"/>
      <c r="AY596" s="294"/>
      <c r="AZ596" s="294"/>
      <c r="BA596" s="294"/>
      <c r="BB596" s="294"/>
      <c r="BC596" s="294"/>
      <c r="BD596" s="294"/>
      <c r="BE596" s="294"/>
      <c r="BF596" s="294"/>
      <c r="BG596" s="294"/>
      <c r="BH596" s="294"/>
      <c r="BI596" s="294"/>
      <c r="BJ596" s="294"/>
      <c r="BK596" s="294"/>
      <c r="BL596" s="294"/>
    </row>
    <row r="597" spans="2:10" ht="29.25" customHeight="1" hidden="1">
      <c r="B597" s="122" t="s">
        <v>571</v>
      </c>
      <c r="C597" s="139" t="s">
        <v>266</v>
      </c>
      <c r="D597" s="139" t="s">
        <v>270</v>
      </c>
      <c r="E597" s="213" t="s">
        <v>572</v>
      </c>
      <c r="F597" s="139"/>
      <c r="G597" s="139"/>
      <c r="H597" s="140">
        <f>H598</f>
        <v>0</v>
      </c>
      <c r="I597" s="140">
        <f>I599</f>
        <v>0</v>
      </c>
      <c r="J597" s="140">
        <f>J598</f>
        <v>0</v>
      </c>
    </row>
    <row r="598" spans="2:10" ht="28.5" customHeight="1" hidden="1">
      <c r="B598" s="122" t="s">
        <v>573</v>
      </c>
      <c r="C598" s="139" t="s">
        <v>266</v>
      </c>
      <c r="D598" s="139" t="s">
        <v>270</v>
      </c>
      <c r="E598" s="44" t="s">
        <v>574</v>
      </c>
      <c r="F598" s="139"/>
      <c r="G598" s="139"/>
      <c r="H598" s="140">
        <f>H599</f>
        <v>0</v>
      </c>
      <c r="I598" s="140">
        <f>I599</f>
        <v>0</v>
      </c>
      <c r="J598" s="140">
        <f>J599</f>
        <v>0</v>
      </c>
    </row>
    <row r="599" spans="2:10" ht="15.75" customHeight="1" hidden="1">
      <c r="B599" s="185" t="s">
        <v>526</v>
      </c>
      <c r="C599" s="139" t="s">
        <v>266</v>
      </c>
      <c r="D599" s="139" t="s">
        <v>270</v>
      </c>
      <c r="E599" s="44" t="s">
        <v>574</v>
      </c>
      <c r="F599" s="139" t="s">
        <v>527</v>
      </c>
      <c r="G599" s="139"/>
      <c r="H599" s="140">
        <f>H600</f>
        <v>0</v>
      </c>
      <c r="I599" s="140">
        <f>I600</f>
        <v>0</v>
      </c>
      <c r="J599" s="140">
        <f>J600</f>
        <v>0</v>
      </c>
    </row>
    <row r="600" spans="2:10" ht="15" customHeight="1" hidden="1">
      <c r="B600" s="185" t="s">
        <v>528</v>
      </c>
      <c r="C600" s="139" t="s">
        <v>266</v>
      </c>
      <c r="D600" s="139" t="s">
        <v>270</v>
      </c>
      <c r="E600" s="44" t="s">
        <v>574</v>
      </c>
      <c r="F600" s="139" t="s">
        <v>534</v>
      </c>
      <c r="G600" s="139"/>
      <c r="H600" s="140">
        <f>H601+H602+H603</f>
        <v>0</v>
      </c>
      <c r="I600" s="140">
        <f>I601</f>
        <v>0</v>
      </c>
      <c r="J600" s="140">
        <f>J601+J602+J603</f>
        <v>0</v>
      </c>
    </row>
    <row r="601" spans="2:10" ht="15.75" customHeight="1" hidden="1">
      <c r="B601" s="185" t="s">
        <v>314</v>
      </c>
      <c r="C601" s="139" t="s">
        <v>266</v>
      </c>
      <c r="D601" s="139" t="s">
        <v>270</v>
      </c>
      <c r="E601" s="44" t="s">
        <v>574</v>
      </c>
      <c r="F601" s="139" t="s">
        <v>534</v>
      </c>
      <c r="G601" s="139" t="s">
        <v>338</v>
      </c>
      <c r="H601" s="140">
        <f>'Прил. 7'!I936</f>
        <v>0</v>
      </c>
      <c r="I601" s="140">
        <f>'Прил. 7'!J936</f>
        <v>0</v>
      </c>
      <c r="J601" s="140">
        <f>'Прил. 7'!K936</f>
        <v>0</v>
      </c>
    </row>
    <row r="602" spans="2:10" ht="15.75" customHeight="1" hidden="1">
      <c r="B602" s="254" t="s">
        <v>315</v>
      </c>
      <c r="C602" s="139" t="s">
        <v>266</v>
      </c>
      <c r="D602" s="139" t="s">
        <v>270</v>
      </c>
      <c r="E602" s="44" t="s">
        <v>574</v>
      </c>
      <c r="F602" s="139" t="s">
        <v>534</v>
      </c>
      <c r="G602" s="139" t="s">
        <v>376</v>
      </c>
      <c r="H602" s="140">
        <f>'Прил. 7'!I937</f>
        <v>0</v>
      </c>
      <c r="I602" s="140">
        <f>'Прил. 7'!J937</f>
        <v>0</v>
      </c>
      <c r="J602" s="140">
        <f>'Прил. 7'!K937</f>
        <v>0</v>
      </c>
    </row>
    <row r="603" spans="2:10" ht="15.75" customHeight="1" hidden="1">
      <c r="B603" s="185" t="s">
        <v>316</v>
      </c>
      <c r="C603" s="139" t="s">
        <v>266</v>
      </c>
      <c r="D603" s="139" t="s">
        <v>270</v>
      </c>
      <c r="E603" s="44" t="s">
        <v>574</v>
      </c>
      <c r="F603" s="139" t="s">
        <v>534</v>
      </c>
      <c r="G603" s="139" t="s">
        <v>348</v>
      </c>
      <c r="H603" s="140">
        <f>'Прил. 7'!I938</f>
        <v>0</v>
      </c>
      <c r="I603" s="140">
        <f>'Прил. 7'!J938</f>
        <v>0</v>
      </c>
      <c r="J603" s="140">
        <f>'Прил. 7'!K938</f>
        <v>0</v>
      </c>
    </row>
    <row r="604" spans="2:10" ht="42.75">
      <c r="B604" s="199" t="s">
        <v>575</v>
      </c>
      <c r="C604" s="200" t="s">
        <v>266</v>
      </c>
      <c r="D604" s="200" t="s">
        <v>270</v>
      </c>
      <c r="E604" s="272" t="s">
        <v>576</v>
      </c>
      <c r="F604" s="197"/>
      <c r="G604" s="197"/>
      <c r="H604" s="140">
        <f aca="true" t="shared" si="118" ref="H604:J605">H605</f>
        <v>1734.6000000000001</v>
      </c>
      <c r="I604" s="140">
        <f t="shared" si="118"/>
        <v>1734.6000000000001</v>
      </c>
      <c r="J604" s="140">
        <f t="shared" si="118"/>
        <v>1959.5</v>
      </c>
    </row>
    <row r="605" spans="2:10" ht="15.75" customHeight="1">
      <c r="B605" s="199" t="s">
        <v>526</v>
      </c>
      <c r="C605" s="200" t="s">
        <v>266</v>
      </c>
      <c r="D605" s="200" t="s">
        <v>270</v>
      </c>
      <c r="E605" s="272" t="s">
        <v>576</v>
      </c>
      <c r="F605" s="200" t="s">
        <v>527</v>
      </c>
      <c r="G605" s="197"/>
      <c r="H605" s="140">
        <f t="shared" si="118"/>
        <v>1734.6000000000001</v>
      </c>
      <c r="I605" s="140">
        <f t="shared" si="118"/>
        <v>1734.6000000000001</v>
      </c>
      <c r="J605" s="140">
        <f t="shared" si="118"/>
        <v>1959.5</v>
      </c>
    </row>
    <row r="606" spans="2:10" ht="15.75" customHeight="1">
      <c r="B606" s="199" t="s">
        <v>528</v>
      </c>
      <c r="C606" s="200" t="s">
        <v>266</v>
      </c>
      <c r="D606" s="200" t="s">
        <v>270</v>
      </c>
      <c r="E606" s="272" t="s">
        <v>576</v>
      </c>
      <c r="F606" s="200" t="s">
        <v>534</v>
      </c>
      <c r="G606" s="197"/>
      <c r="H606" s="140">
        <f>H607+H608+H609</f>
        <v>1734.6000000000001</v>
      </c>
      <c r="I606" s="140">
        <f>I607+I608+I609</f>
        <v>1734.6000000000001</v>
      </c>
      <c r="J606" s="140">
        <f>J607+J608+J609</f>
        <v>1959.5</v>
      </c>
    </row>
    <row r="607" spans="2:10" ht="15.75" customHeight="1">
      <c r="B607" s="199" t="s">
        <v>314</v>
      </c>
      <c r="C607" s="200" t="s">
        <v>266</v>
      </c>
      <c r="D607" s="200" t="s">
        <v>270</v>
      </c>
      <c r="E607" s="272" t="s">
        <v>576</v>
      </c>
      <c r="F607" s="200" t="s">
        <v>534</v>
      </c>
      <c r="G607" s="200" t="s">
        <v>338</v>
      </c>
      <c r="H607" s="140">
        <f>'Прил. 7'!I942</f>
        <v>0</v>
      </c>
      <c r="I607" s="140"/>
      <c r="J607" s="140"/>
    </row>
    <row r="608" spans="2:10" ht="15.75" customHeight="1">
      <c r="B608" s="263" t="s">
        <v>315</v>
      </c>
      <c r="C608" s="200" t="s">
        <v>266</v>
      </c>
      <c r="D608" s="200" t="s">
        <v>270</v>
      </c>
      <c r="E608" s="272" t="s">
        <v>576</v>
      </c>
      <c r="F608" s="200" t="s">
        <v>534</v>
      </c>
      <c r="G608" s="200" t="s">
        <v>376</v>
      </c>
      <c r="H608" s="140">
        <f>'Прил. 7'!I943</f>
        <v>17.4</v>
      </c>
      <c r="I608" s="140">
        <f>'Прил. 7'!J943</f>
        <v>17.4</v>
      </c>
      <c r="J608" s="140">
        <f>'Прил. 7'!K943</f>
        <v>18.4</v>
      </c>
    </row>
    <row r="609" spans="2:10" ht="15.75" customHeight="1">
      <c r="B609" s="199" t="s">
        <v>316</v>
      </c>
      <c r="C609" s="200" t="s">
        <v>266</v>
      </c>
      <c r="D609" s="200" t="s">
        <v>270</v>
      </c>
      <c r="E609" s="272" t="s">
        <v>576</v>
      </c>
      <c r="F609" s="200" t="s">
        <v>534</v>
      </c>
      <c r="G609" s="200" t="s">
        <v>348</v>
      </c>
      <c r="H609" s="140">
        <f>'Прил. 7'!I944</f>
        <v>1717.2</v>
      </c>
      <c r="I609" s="140">
        <f>'Прил. 7'!J944</f>
        <v>1717.2</v>
      </c>
      <c r="J609" s="140">
        <f>'Прил. 7'!K944</f>
        <v>1941.1</v>
      </c>
    </row>
    <row r="610" spans="2:10" ht="27" customHeight="1">
      <c r="B610" s="179" t="s">
        <v>473</v>
      </c>
      <c r="C610" s="139" t="s">
        <v>266</v>
      </c>
      <c r="D610" s="139" t="s">
        <v>270</v>
      </c>
      <c r="E610" s="181" t="s">
        <v>474</v>
      </c>
      <c r="F610" s="139"/>
      <c r="G610" s="139"/>
      <c r="H610" s="140">
        <f aca="true" t="shared" si="119" ref="H610:J612">H611</f>
        <v>465</v>
      </c>
      <c r="I610" s="140">
        <f t="shared" si="119"/>
        <v>0</v>
      </c>
      <c r="J610" s="140">
        <f t="shared" si="119"/>
        <v>0</v>
      </c>
    </row>
    <row r="611" spans="2:10" ht="15.75" customHeight="1">
      <c r="B611" s="185" t="s">
        <v>526</v>
      </c>
      <c r="C611" s="139" t="s">
        <v>266</v>
      </c>
      <c r="D611" s="139" t="s">
        <v>270</v>
      </c>
      <c r="E611" s="181" t="s">
        <v>474</v>
      </c>
      <c r="F611" s="139" t="s">
        <v>527</v>
      </c>
      <c r="G611" s="139"/>
      <c r="H611" s="140">
        <f t="shared" si="119"/>
        <v>465</v>
      </c>
      <c r="I611" s="140">
        <f t="shared" si="119"/>
        <v>0</v>
      </c>
      <c r="J611" s="140">
        <f t="shared" si="119"/>
        <v>0</v>
      </c>
    </row>
    <row r="612" spans="2:10" ht="15.75" customHeight="1">
      <c r="B612" s="185" t="s">
        <v>528</v>
      </c>
      <c r="C612" s="139" t="s">
        <v>266</v>
      </c>
      <c r="D612" s="139" t="s">
        <v>270</v>
      </c>
      <c r="E612" s="181" t="s">
        <v>474</v>
      </c>
      <c r="F612" s="139" t="s">
        <v>534</v>
      </c>
      <c r="G612" s="139"/>
      <c r="H612" s="140">
        <f t="shared" si="119"/>
        <v>465</v>
      </c>
      <c r="I612" s="140">
        <f t="shared" si="119"/>
        <v>0</v>
      </c>
      <c r="J612" s="140">
        <f t="shared" si="119"/>
        <v>0</v>
      </c>
    </row>
    <row r="613" spans="2:10" ht="15.75" customHeight="1">
      <c r="B613" s="188" t="s">
        <v>315</v>
      </c>
      <c r="C613" s="139" t="s">
        <v>266</v>
      </c>
      <c r="D613" s="139" t="s">
        <v>270</v>
      </c>
      <c r="E613" s="181" t="s">
        <v>474</v>
      </c>
      <c r="F613" s="139" t="s">
        <v>534</v>
      </c>
      <c r="G613" s="139" t="s">
        <v>376</v>
      </c>
      <c r="H613" s="140">
        <f>'Прил. 7'!I948</f>
        <v>465</v>
      </c>
      <c r="I613" s="140">
        <f>'Прил. 7'!J948</f>
        <v>0</v>
      </c>
      <c r="J613" s="140">
        <f>'Прил. 7'!K948</f>
        <v>0</v>
      </c>
    </row>
    <row r="614" spans="2:10" ht="28.5" customHeight="1" hidden="1">
      <c r="B614" s="212" t="s">
        <v>577</v>
      </c>
      <c r="C614" s="139" t="s">
        <v>266</v>
      </c>
      <c r="D614" s="139" t="s">
        <v>270</v>
      </c>
      <c r="E614" s="213" t="s">
        <v>370</v>
      </c>
      <c r="F614" s="139"/>
      <c r="G614" s="139"/>
      <c r="H614" s="140">
        <f aca="true" t="shared" si="120" ref="H614:J617">H615</f>
        <v>0</v>
      </c>
      <c r="I614" s="140">
        <f t="shared" si="120"/>
        <v>0</v>
      </c>
      <c r="J614" s="140">
        <f t="shared" si="120"/>
        <v>0</v>
      </c>
    </row>
    <row r="615" spans="2:10" ht="15.75" customHeight="1" hidden="1">
      <c r="B615" s="122" t="s">
        <v>342</v>
      </c>
      <c r="C615" s="139" t="s">
        <v>266</v>
      </c>
      <c r="D615" s="139" t="s">
        <v>270</v>
      </c>
      <c r="E615" s="214" t="s">
        <v>371</v>
      </c>
      <c r="F615" s="139"/>
      <c r="G615" s="139"/>
      <c r="H615" s="140">
        <f t="shared" si="120"/>
        <v>0</v>
      </c>
      <c r="I615" s="140">
        <f t="shared" si="120"/>
        <v>0</v>
      </c>
      <c r="J615" s="140">
        <f t="shared" si="120"/>
        <v>0</v>
      </c>
    </row>
    <row r="616" spans="2:10" ht="15.75" customHeight="1" hidden="1">
      <c r="B616" s="179" t="s">
        <v>526</v>
      </c>
      <c r="C616" s="139" t="s">
        <v>266</v>
      </c>
      <c r="D616" s="139" t="s">
        <v>270</v>
      </c>
      <c r="E616" s="214" t="s">
        <v>371</v>
      </c>
      <c r="F616" s="139" t="s">
        <v>527</v>
      </c>
      <c r="G616" s="139"/>
      <c r="H616" s="140">
        <f t="shared" si="120"/>
        <v>0</v>
      </c>
      <c r="I616" s="140">
        <f t="shared" si="120"/>
        <v>0</v>
      </c>
      <c r="J616" s="140">
        <f t="shared" si="120"/>
        <v>0</v>
      </c>
    </row>
    <row r="617" spans="2:10" ht="15.75" customHeight="1" hidden="1">
      <c r="B617" s="179" t="s">
        <v>528</v>
      </c>
      <c r="C617" s="139" t="s">
        <v>266</v>
      </c>
      <c r="D617" s="139" t="s">
        <v>270</v>
      </c>
      <c r="E617" s="214" t="s">
        <v>371</v>
      </c>
      <c r="F617" s="139" t="s">
        <v>534</v>
      </c>
      <c r="G617" s="139"/>
      <c r="H617" s="140">
        <f t="shared" si="120"/>
        <v>0</v>
      </c>
      <c r="I617" s="140">
        <f t="shared" si="120"/>
        <v>0</v>
      </c>
      <c r="J617" s="140">
        <f t="shared" si="120"/>
        <v>0</v>
      </c>
    </row>
    <row r="618" spans="2:10" ht="15.75" customHeight="1" hidden="1">
      <c r="B618" s="179" t="s">
        <v>314</v>
      </c>
      <c r="C618" s="139" t="s">
        <v>266</v>
      </c>
      <c r="D618" s="139" t="s">
        <v>270</v>
      </c>
      <c r="E618" s="214" t="s">
        <v>371</v>
      </c>
      <c r="F618" s="139" t="s">
        <v>534</v>
      </c>
      <c r="G618" s="139" t="s">
        <v>338</v>
      </c>
      <c r="H618" s="140">
        <f>'Прил. 7'!I953</f>
        <v>0</v>
      </c>
      <c r="I618" s="140">
        <f>'Прил. 7'!J953</f>
        <v>0</v>
      </c>
      <c r="J618" s="140">
        <f>'Прил. 7'!K953</f>
        <v>0</v>
      </c>
    </row>
    <row r="619" spans="2:10" ht="12.75" customHeight="1">
      <c r="B619" s="302" t="s">
        <v>578</v>
      </c>
      <c r="C619" s="178" t="s">
        <v>266</v>
      </c>
      <c r="D619" s="178" t="s">
        <v>272</v>
      </c>
      <c r="E619" s="213"/>
      <c r="F619" s="139"/>
      <c r="G619" s="139"/>
      <c r="H619" s="140">
        <f>H620+H637+H640+H643+H646+H649+H656+H663+H670</f>
        <v>18224.300000000003</v>
      </c>
      <c r="I619" s="140">
        <f>I620+I637+I640+I643+I646+I649+I656+I663+I670</f>
        <v>18009</v>
      </c>
      <c r="J619" s="140">
        <f>J620+J637+J640+J643+J646+J649+J656+J663+J670</f>
        <v>13615.4</v>
      </c>
    </row>
    <row r="620" spans="2:10" ht="27.75" customHeight="1">
      <c r="B620" s="288" t="s">
        <v>518</v>
      </c>
      <c r="C620" s="139" t="s">
        <v>266</v>
      </c>
      <c r="D620" s="139" t="s">
        <v>272</v>
      </c>
      <c r="E620" s="213" t="s">
        <v>519</v>
      </c>
      <c r="F620" s="139"/>
      <c r="G620" s="139"/>
      <c r="H620" s="140">
        <f>H621+H632</f>
        <v>12713.2</v>
      </c>
      <c r="I620" s="140">
        <f>I621+I632</f>
        <v>12653.8</v>
      </c>
      <c r="J620" s="140">
        <f>J621+J632</f>
        <v>7050</v>
      </c>
    </row>
    <row r="621" spans="2:10" ht="13.5" customHeight="1">
      <c r="B621" s="187" t="s">
        <v>579</v>
      </c>
      <c r="C621" s="139" t="s">
        <v>266</v>
      </c>
      <c r="D621" s="139" t="s">
        <v>272</v>
      </c>
      <c r="E621" s="213" t="s">
        <v>580</v>
      </c>
      <c r="F621" s="139"/>
      <c r="G621" s="139"/>
      <c r="H621" s="140">
        <f>H622+H627</f>
        <v>12713.2</v>
      </c>
      <c r="I621" s="140">
        <f>I622+I627</f>
        <v>12653.8</v>
      </c>
      <c r="J621" s="140">
        <f>J622+J627</f>
        <v>7050</v>
      </c>
    </row>
    <row r="622" spans="2:10" ht="27.75" customHeight="1">
      <c r="B622" s="187" t="s">
        <v>581</v>
      </c>
      <c r="C622" s="139" t="s">
        <v>266</v>
      </c>
      <c r="D622" s="139" t="s">
        <v>272</v>
      </c>
      <c r="E622" s="213" t="s">
        <v>582</v>
      </c>
      <c r="F622" s="139"/>
      <c r="G622" s="139"/>
      <c r="H622" s="140">
        <f aca="true" t="shared" si="121" ref="H622:J625">H623</f>
        <v>6397.4</v>
      </c>
      <c r="I622" s="140">
        <f t="shared" si="121"/>
        <v>6338</v>
      </c>
      <c r="J622" s="140">
        <f t="shared" si="121"/>
        <v>7050</v>
      </c>
    </row>
    <row r="623" spans="2:10" ht="12.75" customHeight="1">
      <c r="B623" s="188" t="s">
        <v>540</v>
      </c>
      <c r="C623" s="139" t="s">
        <v>266</v>
      </c>
      <c r="D623" s="139" t="s">
        <v>272</v>
      </c>
      <c r="E623" s="44" t="s">
        <v>583</v>
      </c>
      <c r="F623" s="139"/>
      <c r="G623" s="139"/>
      <c r="H623" s="140">
        <f t="shared" si="121"/>
        <v>6397.4</v>
      </c>
      <c r="I623" s="140">
        <f t="shared" si="121"/>
        <v>6338</v>
      </c>
      <c r="J623" s="140">
        <f t="shared" si="121"/>
        <v>7050</v>
      </c>
    </row>
    <row r="624" spans="2:10" ht="12.75" customHeight="1">
      <c r="B624" s="185" t="s">
        <v>526</v>
      </c>
      <c r="C624" s="139" t="s">
        <v>266</v>
      </c>
      <c r="D624" s="139" t="s">
        <v>272</v>
      </c>
      <c r="E624" s="44" t="s">
        <v>583</v>
      </c>
      <c r="F624" s="139" t="s">
        <v>527</v>
      </c>
      <c r="G624" s="139"/>
      <c r="H624" s="140">
        <f t="shared" si="121"/>
        <v>6397.4</v>
      </c>
      <c r="I624" s="140">
        <f t="shared" si="121"/>
        <v>6338</v>
      </c>
      <c r="J624" s="140">
        <f t="shared" si="121"/>
        <v>7050</v>
      </c>
    </row>
    <row r="625" spans="2:10" ht="12.75" customHeight="1">
      <c r="B625" s="185" t="s">
        <v>528</v>
      </c>
      <c r="C625" s="139" t="s">
        <v>266</v>
      </c>
      <c r="D625" s="139" t="s">
        <v>272</v>
      </c>
      <c r="E625" s="44" t="s">
        <v>583</v>
      </c>
      <c r="F625" s="139" t="s">
        <v>534</v>
      </c>
      <c r="G625" s="139"/>
      <c r="H625" s="140">
        <f t="shared" si="121"/>
        <v>6397.4</v>
      </c>
      <c r="I625" s="140">
        <f t="shared" si="121"/>
        <v>6338</v>
      </c>
      <c r="J625" s="140">
        <f t="shared" si="121"/>
        <v>7050</v>
      </c>
    </row>
    <row r="626" spans="2:10" ht="12.75" customHeight="1">
      <c r="B626" s="185" t="s">
        <v>314</v>
      </c>
      <c r="C626" s="139" t="s">
        <v>266</v>
      </c>
      <c r="D626" s="139" t="s">
        <v>272</v>
      </c>
      <c r="E626" s="44" t="s">
        <v>583</v>
      </c>
      <c r="F626" s="139" t="s">
        <v>534</v>
      </c>
      <c r="G626" s="139" t="s">
        <v>338</v>
      </c>
      <c r="H626" s="140">
        <f>'Прил. 7'!I968</f>
        <v>6397.4</v>
      </c>
      <c r="I626" s="140">
        <f>'Прил. 7'!J968</f>
        <v>6338</v>
      </c>
      <c r="J626" s="140">
        <f>'Прил. 7'!K968</f>
        <v>7050</v>
      </c>
    </row>
    <row r="627" spans="2:10" ht="14.25">
      <c r="B627" s="29" t="s">
        <v>584</v>
      </c>
      <c r="C627" s="200" t="s">
        <v>266</v>
      </c>
      <c r="D627" s="200" t="s">
        <v>272</v>
      </c>
      <c r="E627" s="272" t="s">
        <v>585</v>
      </c>
      <c r="F627" s="237"/>
      <c r="G627" s="237"/>
      <c r="H627" s="140">
        <f aca="true" t="shared" si="122" ref="H627:J628">H628</f>
        <v>6315.8</v>
      </c>
      <c r="I627" s="140">
        <f t="shared" si="122"/>
        <v>6315.8</v>
      </c>
      <c r="J627" s="140">
        <f t="shared" si="122"/>
        <v>0</v>
      </c>
    </row>
    <row r="628" spans="2:10" ht="12.75" customHeight="1">
      <c r="B628" s="205" t="s">
        <v>330</v>
      </c>
      <c r="C628" s="200" t="s">
        <v>266</v>
      </c>
      <c r="D628" s="200" t="s">
        <v>272</v>
      </c>
      <c r="E628" s="272" t="s">
        <v>585</v>
      </c>
      <c r="F628" s="237">
        <v>200</v>
      </c>
      <c r="G628" s="237"/>
      <c r="H628" s="140">
        <f t="shared" si="122"/>
        <v>6315.8</v>
      </c>
      <c r="I628" s="140">
        <f t="shared" si="122"/>
        <v>6315.8</v>
      </c>
      <c r="J628" s="140">
        <f t="shared" si="122"/>
        <v>0</v>
      </c>
    </row>
    <row r="629" spans="2:10" ht="12.75" customHeight="1">
      <c r="B629" s="205" t="s">
        <v>332</v>
      </c>
      <c r="C629" s="200" t="s">
        <v>266</v>
      </c>
      <c r="D629" s="200" t="s">
        <v>272</v>
      </c>
      <c r="E629" s="272" t="s">
        <v>585</v>
      </c>
      <c r="F629" s="237">
        <v>240</v>
      </c>
      <c r="G629" s="237"/>
      <c r="H629" s="140">
        <f>H630+H631</f>
        <v>6315.8</v>
      </c>
      <c r="I629" s="140">
        <f>I630+I631</f>
        <v>6315.8</v>
      </c>
      <c r="J629" s="140">
        <f>J630+J631</f>
        <v>0</v>
      </c>
    </row>
    <row r="630" spans="2:10" ht="12.75" customHeight="1">
      <c r="B630" s="199" t="s">
        <v>314</v>
      </c>
      <c r="C630" s="200" t="s">
        <v>266</v>
      </c>
      <c r="D630" s="200" t="s">
        <v>272</v>
      </c>
      <c r="E630" s="272" t="s">
        <v>585</v>
      </c>
      <c r="F630" s="237">
        <v>240</v>
      </c>
      <c r="G630" s="237">
        <v>2</v>
      </c>
      <c r="H630" s="140">
        <f>'Прил. 7'!I799</f>
        <v>315.8</v>
      </c>
      <c r="I630" s="140">
        <f>'Прил. 7'!J799</f>
        <v>315.8</v>
      </c>
      <c r="J630" s="140">
        <f>'Прил. 7'!K799</f>
        <v>0</v>
      </c>
    </row>
    <row r="631" spans="2:10" ht="12.75" customHeight="1">
      <c r="B631" s="205" t="s">
        <v>315</v>
      </c>
      <c r="C631" s="200" t="s">
        <v>266</v>
      </c>
      <c r="D631" s="200" t="s">
        <v>272</v>
      </c>
      <c r="E631" s="272" t="s">
        <v>585</v>
      </c>
      <c r="F631" s="237">
        <v>240</v>
      </c>
      <c r="G631" s="237">
        <v>3</v>
      </c>
      <c r="H631" s="140">
        <f>'Прил. 7'!I800</f>
        <v>6000</v>
      </c>
      <c r="I631" s="140">
        <f>'Прил. 7'!J800</f>
        <v>6000</v>
      </c>
      <c r="J631" s="140">
        <f>'Прил. 7'!K800</f>
        <v>0</v>
      </c>
    </row>
    <row r="632" spans="2:10" ht="28.5" hidden="1">
      <c r="B632" s="204" t="s">
        <v>586</v>
      </c>
      <c r="C632" s="200" t="s">
        <v>266</v>
      </c>
      <c r="D632" s="200" t="s">
        <v>272</v>
      </c>
      <c r="E632" s="44" t="s">
        <v>587</v>
      </c>
      <c r="F632" s="237"/>
      <c r="G632" s="237"/>
      <c r="H632" s="140">
        <f aca="true" t="shared" si="123" ref="H632:J634">H633</f>
        <v>0</v>
      </c>
      <c r="I632" s="140">
        <f t="shared" si="123"/>
        <v>0</v>
      </c>
      <c r="J632" s="140">
        <f t="shared" si="123"/>
        <v>0</v>
      </c>
    </row>
    <row r="633" spans="2:10" ht="12.75" customHeight="1" hidden="1">
      <c r="B633" s="205" t="s">
        <v>330</v>
      </c>
      <c r="C633" s="200" t="s">
        <v>266</v>
      </c>
      <c r="D633" s="200" t="s">
        <v>272</v>
      </c>
      <c r="E633" s="44" t="s">
        <v>587</v>
      </c>
      <c r="F633" s="237">
        <v>200</v>
      </c>
      <c r="G633" s="237"/>
      <c r="H633" s="140">
        <f t="shared" si="123"/>
        <v>0</v>
      </c>
      <c r="I633" s="140">
        <f t="shared" si="123"/>
        <v>0</v>
      </c>
      <c r="J633" s="140">
        <f t="shared" si="123"/>
        <v>0</v>
      </c>
    </row>
    <row r="634" spans="2:10" ht="12.75" customHeight="1" hidden="1">
      <c r="B634" s="205" t="s">
        <v>332</v>
      </c>
      <c r="C634" s="200" t="s">
        <v>266</v>
      </c>
      <c r="D634" s="200" t="s">
        <v>272</v>
      </c>
      <c r="E634" s="44" t="s">
        <v>587</v>
      </c>
      <c r="F634" s="237">
        <v>240</v>
      </c>
      <c r="G634" s="237"/>
      <c r="H634" s="140">
        <f t="shared" si="123"/>
        <v>0</v>
      </c>
      <c r="I634" s="140">
        <f t="shared" si="123"/>
        <v>0</v>
      </c>
      <c r="J634" s="140">
        <f t="shared" si="123"/>
        <v>0</v>
      </c>
    </row>
    <row r="635" spans="2:10" ht="12.75" customHeight="1" hidden="1">
      <c r="B635" s="199" t="s">
        <v>314</v>
      </c>
      <c r="C635" s="200" t="s">
        <v>266</v>
      </c>
      <c r="D635" s="200" t="s">
        <v>272</v>
      </c>
      <c r="E635" s="44" t="s">
        <v>587</v>
      </c>
      <c r="F635" s="237">
        <v>240</v>
      </c>
      <c r="G635" s="237">
        <v>2</v>
      </c>
      <c r="H635" s="140">
        <f>'Прил. 7'!I790</f>
        <v>0</v>
      </c>
      <c r="I635" s="140"/>
      <c r="J635" s="140"/>
    </row>
    <row r="636" spans="2:10" ht="28.5" customHeight="1">
      <c r="B636" s="222" t="s">
        <v>588</v>
      </c>
      <c r="C636" s="139" t="s">
        <v>266</v>
      </c>
      <c r="D636" s="139" t="s">
        <v>272</v>
      </c>
      <c r="E636" s="14" t="s">
        <v>589</v>
      </c>
      <c r="F636" s="139" t="s">
        <v>527</v>
      </c>
      <c r="G636" s="139"/>
      <c r="H636" s="140">
        <f aca="true" t="shared" si="124" ref="H636:J638">H637</f>
        <v>1416.7</v>
      </c>
      <c r="I636" s="140">
        <f t="shared" si="124"/>
        <v>1037.2</v>
      </c>
      <c r="J636" s="140">
        <f t="shared" si="124"/>
        <v>1955.4</v>
      </c>
    </row>
    <row r="637" spans="2:10" ht="12.75" customHeight="1">
      <c r="B637" s="185" t="s">
        <v>526</v>
      </c>
      <c r="C637" s="139" t="s">
        <v>266</v>
      </c>
      <c r="D637" s="139" t="s">
        <v>272</v>
      </c>
      <c r="E637" s="14" t="s">
        <v>589</v>
      </c>
      <c r="F637" s="139" t="s">
        <v>527</v>
      </c>
      <c r="G637" s="139"/>
      <c r="H637" s="140">
        <f t="shared" si="124"/>
        <v>1416.7</v>
      </c>
      <c r="I637" s="140">
        <f t="shared" si="124"/>
        <v>1037.2</v>
      </c>
      <c r="J637" s="140">
        <f t="shared" si="124"/>
        <v>1955.4</v>
      </c>
    </row>
    <row r="638" spans="2:10" ht="12.75" customHeight="1">
      <c r="B638" s="185" t="s">
        <v>528</v>
      </c>
      <c r="C638" s="139" t="s">
        <v>266</v>
      </c>
      <c r="D638" s="139" t="s">
        <v>272</v>
      </c>
      <c r="E638" s="14" t="s">
        <v>589</v>
      </c>
      <c r="F638" s="139" t="s">
        <v>534</v>
      </c>
      <c r="G638" s="139"/>
      <c r="H638" s="140">
        <f t="shared" si="124"/>
        <v>1416.7</v>
      </c>
      <c r="I638" s="140">
        <f t="shared" si="124"/>
        <v>1037.2</v>
      </c>
      <c r="J638" s="140">
        <f t="shared" si="124"/>
        <v>1955.4</v>
      </c>
    </row>
    <row r="639" spans="2:10" ht="12.75" customHeight="1">
      <c r="B639" s="185" t="s">
        <v>314</v>
      </c>
      <c r="C639" s="139" t="s">
        <v>266</v>
      </c>
      <c r="D639" s="139" t="s">
        <v>272</v>
      </c>
      <c r="E639" s="14" t="s">
        <v>589</v>
      </c>
      <c r="F639" s="139" t="s">
        <v>534</v>
      </c>
      <c r="G639" s="139" t="s">
        <v>338</v>
      </c>
      <c r="H639" s="140">
        <f>'Прил. 7'!I972</f>
        <v>1416.7</v>
      </c>
      <c r="I639" s="140">
        <f>'Прил. 7'!J972</f>
        <v>1037.2</v>
      </c>
      <c r="J639" s="140">
        <f>'Прил. 7'!K972</f>
        <v>1955.4</v>
      </c>
    </row>
    <row r="640" spans="2:10" ht="12.75" customHeight="1" hidden="1">
      <c r="B640" s="185" t="s">
        <v>590</v>
      </c>
      <c r="C640" s="139" t="s">
        <v>266</v>
      </c>
      <c r="D640" s="139" t="s">
        <v>272</v>
      </c>
      <c r="E640" s="14" t="s">
        <v>589</v>
      </c>
      <c r="F640" s="139" t="s">
        <v>527</v>
      </c>
      <c r="G640" s="139"/>
      <c r="H640" s="140">
        <f aca="true" t="shared" si="125" ref="H640:J641">H641</f>
        <v>0</v>
      </c>
      <c r="I640" s="140">
        <f t="shared" si="125"/>
        <v>0</v>
      </c>
      <c r="J640" s="140">
        <f t="shared" si="125"/>
        <v>0</v>
      </c>
    </row>
    <row r="641" spans="2:10" ht="12.75" customHeight="1" hidden="1">
      <c r="B641" s="185" t="s">
        <v>591</v>
      </c>
      <c r="C641" s="139" t="s">
        <v>266</v>
      </c>
      <c r="D641" s="139" t="s">
        <v>272</v>
      </c>
      <c r="E641" s="14" t="s">
        <v>589</v>
      </c>
      <c r="F641" s="139" t="s">
        <v>592</v>
      </c>
      <c r="G641" s="139"/>
      <c r="H641" s="140">
        <f t="shared" si="125"/>
        <v>0</v>
      </c>
      <c r="I641" s="140">
        <f t="shared" si="125"/>
        <v>0</v>
      </c>
      <c r="J641" s="140">
        <f t="shared" si="125"/>
        <v>0</v>
      </c>
    </row>
    <row r="642" spans="2:10" ht="12.75" customHeight="1" hidden="1">
      <c r="B642" s="185" t="s">
        <v>314</v>
      </c>
      <c r="C642" s="139" t="s">
        <v>266</v>
      </c>
      <c r="D642" s="139" t="s">
        <v>272</v>
      </c>
      <c r="E642" s="14" t="s">
        <v>589</v>
      </c>
      <c r="F642" s="139" t="s">
        <v>592</v>
      </c>
      <c r="G642" s="139" t="s">
        <v>338</v>
      </c>
      <c r="H642" s="140">
        <f>'Прил. 7'!I975</f>
        <v>0</v>
      </c>
      <c r="I642" s="140">
        <f>'Прил. 7'!J975</f>
        <v>0</v>
      </c>
      <c r="J642" s="140">
        <f>'Прил. 7'!K975</f>
        <v>0</v>
      </c>
    </row>
    <row r="643" spans="2:10" ht="12.75" customHeight="1" hidden="1">
      <c r="B643" s="185" t="s">
        <v>593</v>
      </c>
      <c r="C643" s="139" t="s">
        <v>266</v>
      </c>
      <c r="D643" s="139" t="s">
        <v>272</v>
      </c>
      <c r="E643" s="14" t="s">
        <v>589</v>
      </c>
      <c r="F643" s="139" t="s">
        <v>527</v>
      </c>
      <c r="G643" s="139"/>
      <c r="H643" s="140">
        <f aca="true" t="shared" si="126" ref="H643:J644">H644</f>
        <v>0</v>
      </c>
      <c r="I643" s="140">
        <f t="shared" si="126"/>
        <v>0</v>
      </c>
      <c r="J643" s="140">
        <f t="shared" si="126"/>
        <v>0</v>
      </c>
    </row>
    <row r="644" spans="2:10" ht="41.25" customHeight="1" hidden="1">
      <c r="B644" s="179" t="s">
        <v>594</v>
      </c>
      <c r="C644" s="139" t="s">
        <v>266</v>
      </c>
      <c r="D644" s="139" t="s">
        <v>272</v>
      </c>
      <c r="E644" s="14" t="s">
        <v>589</v>
      </c>
      <c r="F644" s="139" t="s">
        <v>595</v>
      </c>
      <c r="G644" s="139"/>
      <c r="H644" s="140">
        <f t="shared" si="126"/>
        <v>0</v>
      </c>
      <c r="I644" s="140">
        <f t="shared" si="126"/>
        <v>0</v>
      </c>
      <c r="J644" s="140">
        <f t="shared" si="126"/>
        <v>0</v>
      </c>
    </row>
    <row r="645" spans="2:10" ht="12.75" customHeight="1" hidden="1">
      <c r="B645" s="185" t="s">
        <v>314</v>
      </c>
      <c r="C645" s="139" t="s">
        <v>266</v>
      </c>
      <c r="D645" s="139" t="s">
        <v>272</v>
      </c>
      <c r="E645" s="14" t="s">
        <v>589</v>
      </c>
      <c r="F645" s="139" t="s">
        <v>595</v>
      </c>
      <c r="G645" s="139" t="s">
        <v>338</v>
      </c>
      <c r="H645" s="140">
        <f>'Прил. 7'!I978</f>
        <v>0</v>
      </c>
      <c r="I645" s="140">
        <f>'Прил. 7'!J978</f>
        <v>0</v>
      </c>
      <c r="J645" s="140">
        <f>'Прил. 7'!K978</f>
        <v>0</v>
      </c>
    </row>
    <row r="646" spans="2:10" ht="12.75" customHeight="1" hidden="1">
      <c r="B646" s="185" t="s">
        <v>334</v>
      </c>
      <c r="C646" s="139" t="s">
        <v>266</v>
      </c>
      <c r="D646" s="139" t="s">
        <v>272</v>
      </c>
      <c r="E646" s="14" t="s">
        <v>589</v>
      </c>
      <c r="F646" s="139" t="s">
        <v>335</v>
      </c>
      <c r="G646" s="139"/>
      <c r="H646" s="140">
        <f aca="true" t="shared" si="127" ref="H646:J647">H647</f>
        <v>0</v>
      </c>
      <c r="I646" s="140">
        <f t="shared" si="127"/>
        <v>0</v>
      </c>
      <c r="J646" s="140">
        <f t="shared" si="127"/>
        <v>0</v>
      </c>
    </row>
    <row r="647" spans="2:10" ht="54" customHeight="1" hidden="1">
      <c r="B647" s="179" t="s">
        <v>596</v>
      </c>
      <c r="C647" s="139" t="s">
        <v>266</v>
      </c>
      <c r="D647" s="139" t="s">
        <v>272</v>
      </c>
      <c r="E647" s="14" t="s">
        <v>589</v>
      </c>
      <c r="F647" s="139" t="s">
        <v>449</v>
      </c>
      <c r="G647" s="139"/>
      <c r="H647" s="140">
        <f t="shared" si="127"/>
        <v>0</v>
      </c>
      <c r="I647" s="140">
        <f t="shared" si="127"/>
        <v>0</v>
      </c>
      <c r="J647" s="140">
        <f t="shared" si="127"/>
        <v>0</v>
      </c>
    </row>
    <row r="648" spans="2:10" ht="12.75" customHeight="1" hidden="1">
      <c r="B648" s="185" t="s">
        <v>314</v>
      </c>
      <c r="C648" s="139" t="s">
        <v>266</v>
      </c>
      <c r="D648" s="139" t="s">
        <v>272</v>
      </c>
      <c r="E648" s="14" t="s">
        <v>589</v>
      </c>
      <c r="F648" s="139" t="s">
        <v>449</v>
      </c>
      <c r="G648" s="139" t="s">
        <v>338</v>
      </c>
      <c r="H648" s="140">
        <f>'Прил. 7'!I981</f>
        <v>0</v>
      </c>
      <c r="I648" s="140">
        <f>'Прил. 7'!J981</f>
        <v>0</v>
      </c>
      <c r="J648" s="140">
        <f>'Прил. 7'!K981</f>
        <v>0</v>
      </c>
    </row>
    <row r="649" spans="2:10" ht="28.5" customHeight="1">
      <c r="B649" s="212" t="s">
        <v>597</v>
      </c>
      <c r="C649" s="139" t="s">
        <v>266</v>
      </c>
      <c r="D649" s="139" t="s">
        <v>272</v>
      </c>
      <c r="E649" s="44" t="s">
        <v>598</v>
      </c>
      <c r="F649" s="139"/>
      <c r="G649" s="139"/>
      <c r="H649" s="140">
        <f>H650</f>
        <v>4064.4</v>
      </c>
      <c r="I649" s="140">
        <f aca="true" t="shared" si="128" ref="I649:I654">I650</f>
        <v>4288</v>
      </c>
      <c r="J649" s="140">
        <f aca="true" t="shared" si="129" ref="J649:J654">J650</f>
        <v>4580</v>
      </c>
    </row>
    <row r="650" spans="2:10" ht="15.75" customHeight="1">
      <c r="B650" s="187" t="s">
        <v>599</v>
      </c>
      <c r="C650" s="139" t="s">
        <v>266</v>
      </c>
      <c r="D650" s="139" t="s">
        <v>272</v>
      </c>
      <c r="E650" s="44" t="s">
        <v>600</v>
      </c>
      <c r="F650" s="139"/>
      <c r="G650" s="139"/>
      <c r="H650" s="140">
        <f>H651+H677</f>
        <v>4064.4</v>
      </c>
      <c r="I650" s="140">
        <f t="shared" si="128"/>
        <v>4288</v>
      </c>
      <c r="J650" s="140">
        <f t="shared" si="129"/>
        <v>4580</v>
      </c>
    </row>
    <row r="651" spans="2:10" ht="54" customHeight="1">
      <c r="B651" s="187" t="s">
        <v>601</v>
      </c>
      <c r="C651" s="139" t="s">
        <v>266</v>
      </c>
      <c r="D651" s="139" t="s">
        <v>272</v>
      </c>
      <c r="E651" s="181" t="s">
        <v>602</v>
      </c>
      <c r="F651" s="139"/>
      <c r="G651" s="139"/>
      <c r="H651" s="140">
        <f>H652</f>
        <v>4064.4</v>
      </c>
      <c r="I651" s="140">
        <f t="shared" si="128"/>
        <v>4288</v>
      </c>
      <c r="J651" s="140">
        <f t="shared" si="129"/>
        <v>4580</v>
      </c>
    </row>
    <row r="652" spans="2:10" ht="12.75" customHeight="1">
      <c r="B652" s="190" t="s">
        <v>603</v>
      </c>
      <c r="C652" s="139" t="s">
        <v>266</v>
      </c>
      <c r="D652" s="139" t="s">
        <v>272</v>
      </c>
      <c r="E652" s="181" t="s">
        <v>604</v>
      </c>
      <c r="F652" s="139"/>
      <c r="G652" s="139"/>
      <c r="H652" s="140">
        <f>H653</f>
        <v>4064.4</v>
      </c>
      <c r="I652" s="140">
        <f t="shared" si="128"/>
        <v>4288</v>
      </c>
      <c r="J652" s="140">
        <f t="shared" si="129"/>
        <v>4580</v>
      </c>
    </row>
    <row r="653" spans="2:10" ht="12.75" customHeight="1">
      <c r="B653" s="185" t="s">
        <v>526</v>
      </c>
      <c r="C653" s="139" t="s">
        <v>266</v>
      </c>
      <c r="D653" s="139" t="s">
        <v>272</v>
      </c>
      <c r="E653" s="181" t="s">
        <v>604</v>
      </c>
      <c r="F653" s="133">
        <v>600</v>
      </c>
      <c r="G653" s="139"/>
      <c r="H653" s="140">
        <f>H654</f>
        <v>4064.4</v>
      </c>
      <c r="I653" s="140">
        <f t="shared" si="128"/>
        <v>4288</v>
      </c>
      <c r="J653" s="140">
        <f t="shared" si="129"/>
        <v>4580</v>
      </c>
    </row>
    <row r="654" spans="2:10" ht="12.75" customHeight="1">
      <c r="B654" s="185" t="s">
        <v>528</v>
      </c>
      <c r="C654" s="139" t="s">
        <v>266</v>
      </c>
      <c r="D654" s="139" t="s">
        <v>272</v>
      </c>
      <c r="E654" s="181" t="s">
        <v>604</v>
      </c>
      <c r="F654" s="133">
        <v>610</v>
      </c>
      <c r="G654" s="139"/>
      <c r="H654" s="140">
        <f>H655</f>
        <v>4064.4</v>
      </c>
      <c r="I654" s="140">
        <f t="shared" si="128"/>
        <v>4288</v>
      </c>
      <c r="J654" s="140">
        <f t="shared" si="129"/>
        <v>4580</v>
      </c>
    </row>
    <row r="655" spans="2:10" ht="14.25" customHeight="1">
      <c r="B655" s="185" t="s">
        <v>314</v>
      </c>
      <c r="C655" s="139" t="s">
        <v>266</v>
      </c>
      <c r="D655" s="139" t="s">
        <v>272</v>
      </c>
      <c r="E655" s="181" t="s">
        <v>604</v>
      </c>
      <c r="F655" s="133">
        <v>610</v>
      </c>
      <c r="G655" s="139" t="s">
        <v>338</v>
      </c>
      <c r="H655" s="140">
        <f>'Прил. 7'!I1101</f>
        <v>4064.4</v>
      </c>
      <c r="I655" s="140">
        <f>'Прил. 7'!J1101</f>
        <v>4288</v>
      </c>
      <c r="J655" s="140">
        <f>'Прил. 7'!K1101</f>
        <v>4580</v>
      </c>
    </row>
    <row r="656" spans="2:10" ht="14.25" customHeight="1" hidden="1">
      <c r="B656" s="254" t="s">
        <v>536</v>
      </c>
      <c r="C656" s="139" t="s">
        <v>266</v>
      </c>
      <c r="D656" s="139" t="s">
        <v>272</v>
      </c>
      <c r="E656" s="28"/>
      <c r="F656" s="138"/>
      <c r="G656" s="138"/>
      <c r="H656" s="140">
        <f aca="true" t="shared" si="130" ref="H656:J658">H657</f>
        <v>0</v>
      </c>
      <c r="I656" s="140">
        <f t="shared" si="130"/>
        <v>0</v>
      </c>
      <c r="J656" s="140">
        <f t="shared" si="130"/>
        <v>0</v>
      </c>
    </row>
    <row r="657" spans="2:10" ht="28.5" customHeight="1" hidden="1">
      <c r="B657" s="222" t="s">
        <v>605</v>
      </c>
      <c r="C657" s="139" t="s">
        <v>266</v>
      </c>
      <c r="D657" s="139" t="s">
        <v>272</v>
      </c>
      <c r="E657" s="303" t="s">
        <v>606</v>
      </c>
      <c r="F657" s="139"/>
      <c r="G657" s="139"/>
      <c r="H657" s="140">
        <f t="shared" si="130"/>
        <v>0</v>
      </c>
      <c r="I657" s="140">
        <f t="shared" si="130"/>
        <v>0</v>
      </c>
      <c r="J657" s="140">
        <f t="shared" si="130"/>
        <v>0</v>
      </c>
    </row>
    <row r="658" spans="2:10" ht="14.25" customHeight="1" hidden="1">
      <c r="B658" s="185" t="s">
        <v>526</v>
      </c>
      <c r="C658" s="139" t="s">
        <v>266</v>
      </c>
      <c r="D658" s="139" t="s">
        <v>272</v>
      </c>
      <c r="E658" s="303" t="s">
        <v>606</v>
      </c>
      <c r="F658" s="139" t="s">
        <v>527</v>
      </c>
      <c r="G658" s="139"/>
      <c r="H658" s="140">
        <f t="shared" si="130"/>
        <v>0</v>
      </c>
      <c r="I658" s="140">
        <f t="shared" si="130"/>
        <v>0</v>
      </c>
      <c r="J658" s="140">
        <f t="shared" si="130"/>
        <v>0</v>
      </c>
    </row>
    <row r="659" spans="2:10" ht="14.25" customHeight="1" hidden="1">
      <c r="B659" s="185" t="s">
        <v>528</v>
      </c>
      <c r="C659" s="139" t="s">
        <v>266</v>
      </c>
      <c r="D659" s="139" t="s">
        <v>272</v>
      </c>
      <c r="E659" s="303" t="s">
        <v>606</v>
      </c>
      <c r="F659" s="139" t="s">
        <v>534</v>
      </c>
      <c r="G659" s="139"/>
      <c r="H659" s="140">
        <f>H660+H661+H662</f>
        <v>0</v>
      </c>
      <c r="I659" s="140">
        <f>I660+I661+I662</f>
        <v>0</v>
      </c>
      <c r="J659" s="140">
        <f>J660+J661+J662</f>
        <v>0</v>
      </c>
    </row>
    <row r="660" spans="2:10" ht="14.25" customHeight="1" hidden="1">
      <c r="B660" s="254" t="s">
        <v>314</v>
      </c>
      <c r="C660" s="139" t="s">
        <v>266</v>
      </c>
      <c r="D660" s="139" t="s">
        <v>272</v>
      </c>
      <c r="E660" s="303" t="s">
        <v>606</v>
      </c>
      <c r="F660" s="139" t="s">
        <v>534</v>
      </c>
      <c r="G660" s="139" t="s">
        <v>338</v>
      </c>
      <c r="H660" s="140">
        <f>'Прил. 7'!I960</f>
        <v>0</v>
      </c>
      <c r="I660" s="140">
        <f>'Прил. 7'!J960</f>
        <v>0</v>
      </c>
      <c r="J660" s="140">
        <f>'Прил. 7'!K960</f>
        <v>0</v>
      </c>
    </row>
    <row r="661" spans="2:10" ht="15.75" customHeight="1" hidden="1">
      <c r="B661" s="254" t="s">
        <v>315</v>
      </c>
      <c r="C661" s="139" t="s">
        <v>266</v>
      </c>
      <c r="D661" s="139" t="s">
        <v>272</v>
      </c>
      <c r="E661" s="303" t="s">
        <v>606</v>
      </c>
      <c r="F661" s="139" t="s">
        <v>534</v>
      </c>
      <c r="G661" s="139" t="s">
        <v>376</v>
      </c>
      <c r="H661" s="140">
        <f>'Прил. 7'!I961</f>
        <v>0</v>
      </c>
      <c r="I661" s="140">
        <f>'Прил. 7'!J961</f>
        <v>0</v>
      </c>
      <c r="J661" s="140">
        <f>'Прил. 7'!K961</f>
        <v>0</v>
      </c>
    </row>
    <row r="662" spans="2:10" ht="12.75" customHeight="1" hidden="1">
      <c r="B662" s="185" t="s">
        <v>316</v>
      </c>
      <c r="C662" s="139" t="s">
        <v>266</v>
      </c>
      <c r="D662" s="139" t="s">
        <v>272</v>
      </c>
      <c r="E662" s="303" t="s">
        <v>606</v>
      </c>
      <c r="F662" s="139" t="s">
        <v>534</v>
      </c>
      <c r="G662" s="139" t="s">
        <v>348</v>
      </c>
      <c r="H662" s="140">
        <f>'Прил. 7'!I962</f>
        <v>0</v>
      </c>
      <c r="I662" s="140">
        <f>'Прил. 7'!J962</f>
        <v>0</v>
      </c>
      <c r="J662" s="140">
        <f>'Прил. 7'!K962</f>
        <v>0</v>
      </c>
    </row>
    <row r="663" spans="2:10" ht="12.75" customHeight="1">
      <c r="B663" s="304" t="s">
        <v>579</v>
      </c>
      <c r="C663" s="139" t="s">
        <v>266</v>
      </c>
      <c r="D663" s="139" t="s">
        <v>272</v>
      </c>
      <c r="E663" s="303"/>
      <c r="F663" s="139"/>
      <c r="G663" s="139"/>
      <c r="H663" s="140">
        <f aca="true" t="shared" si="131" ref="H663:J665">H664</f>
        <v>30</v>
      </c>
      <c r="I663" s="140">
        <f t="shared" si="131"/>
        <v>30</v>
      </c>
      <c r="J663" s="140">
        <f t="shared" si="131"/>
        <v>30</v>
      </c>
    </row>
    <row r="664" spans="2:10" ht="49.5" customHeight="1">
      <c r="B664" s="305" t="s">
        <v>565</v>
      </c>
      <c r="C664" s="306" t="s">
        <v>266</v>
      </c>
      <c r="D664" s="306" t="s">
        <v>272</v>
      </c>
      <c r="E664" s="307" t="s">
        <v>567</v>
      </c>
      <c r="F664" s="308"/>
      <c r="G664" s="308"/>
      <c r="H664" s="309">
        <f t="shared" si="131"/>
        <v>30</v>
      </c>
      <c r="I664" s="309">
        <f t="shared" si="131"/>
        <v>30</v>
      </c>
      <c r="J664" s="309">
        <f t="shared" si="131"/>
        <v>30</v>
      </c>
    </row>
    <row r="665" spans="2:10" ht="12.75" customHeight="1">
      <c r="B665" s="310" t="s">
        <v>526</v>
      </c>
      <c r="C665" s="306" t="s">
        <v>266</v>
      </c>
      <c r="D665" s="306" t="s">
        <v>272</v>
      </c>
      <c r="E665" s="307" t="s">
        <v>567</v>
      </c>
      <c r="F665" s="311" t="s">
        <v>527</v>
      </c>
      <c r="G665" s="308"/>
      <c r="H665" s="309">
        <f t="shared" si="131"/>
        <v>30</v>
      </c>
      <c r="I665" s="309">
        <f t="shared" si="131"/>
        <v>30</v>
      </c>
      <c r="J665" s="309">
        <f t="shared" si="131"/>
        <v>30</v>
      </c>
    </row>
    <row r="666" spans="2:10" ht="14.25" customHeight="1">
      <c r="B666" s="312" t="s">
        <v>528</v>
      </c>
      <c r="C666" s="306" t="s">
        <v>266</v>
      </c>
      <c r="D666" s="306" t="s">
        <v>272</v>
      </c>
      <c r="E666" s="307" t="s">
        <v>567</v>
      </c>
      <c r="F666" s="311" t="s">
        <v>534</v>
      </c>
      <c r="G666" s="308"/>
      <c r="H666" s="309">
        <f>H667+H668+H669</f>
        <v>30</v>
      </c>
      <c r="I666" s="309">
        <f>I667+I668+I669</f>
        <v>30</v>
      </c>
      <c r="J666" s="309">
        <f>J667+J668+J669</f>
        <v>30</v>
      </c>
    </row>
    <row r="667" spans="2:10" ht="15.75" customHeight="1" hidden="1">
      <c r="B667" s="313" t="s">
        <v>314</v>
      </c>
      <c r="C667" s="308"/>
      <c r="D667" s="308"/>
      <c r="E667" s="314"/>
      <c r="F667" s="308"/>
      <c r="G667" s="311" t="s">
        <v>338</v>
      </c>
      <c r="H667" s="309">
        <f>'Прил. 7'!I985</f>
        <v>0</v>
      </c>
      <c r="I667" s="309">
        <f>'Прил. 7'!J985</f>
        <v>0</v>
      </c>
      <c r="J667" s="309">
        <f>'Прил. 7'!K985</f>
        <v>0</v>
      </c>
    </row>
    <row r="668" spans="2:10" ht="12.75" customHeight="1">
      <c r="B668" s="313" t="s">
        <v>315</v>
      </c>
      <c r="C668" s="306" t="s">
        <v>266</v>
      </c>
      <c r="D668" s="306" t="s">
        <v>272</v>
      </c>
      <c r="E668" s="307" t="s">
        <v>567</v>
      </c>
      <c r="F668" s="311" t="s">
        <v>534</v>
      </c>
      <c r="G668" s="311" t="s">
        <v>376</v>
      </c>
      <c r="H668" s="309">
        <f>'Прил. 7'!I986</f>
        <v>30</v>
      </c>
      <c r="I668" s="309">
        <f>'Прил. 7'!J986</f>
        <v>30</v>
      </c>
      <c r="J668" s="309">
        <f>'Прил. 7'!K986</f>
        <v>30</v>
      </c>
    </row>
    <row r="669" spans="2:10" ht="12.75" customHeight="1" hidden="1">
      <c r="B669" s="185" t="s">
        <v>316</v>
      </c>
      <c r="C669" s="139"/>
      <c r="D669" s="139"/>
      <c r="E669" s="303"/>
      <c r="F669" s="139"/>
      <c r="G669" s="139"/>
      <c r="H669" s="140">
        <f>'Прил. 7'!I987</f>
        <v>0</v>
      </c>
      <c r="I669" s="140">
        <f>'Прил. 7'!J987</f>
        <v>0</v>
      </c>
      <c r="J669" s="140">
        <f>'Прил. 7'!K987</f>
        <v>0</v>
      </c>
    </row>
    <row r="670" spans="2:10" ht="12.75" customHeight="1" hidden="1">
      <c r="B670" s="185" t="s">
        <v>607</v>
      </c>
      <c r="C670" s="139" t="s">
        <v>266</v>
      </c>
      <c r="D670" s="139" t="s">
        <v>272</v>
      </c>
      <c r="E670" s="183" t="s">
        <v>608</v>
      </c>
      <c r="F670" s="133"/>
      <c r="G670" s="139"/>
      <c r="H670" s="140">
        <f aca="true" t="shared" si="132" ref="H670:J672">H671</f>
        <v>0</v>
      </c>
      <c r="I670" s="140">
        <f t="shared" si="132"/>
        <v>0</v>
      </c>
      <c r="J670" s="140">
        <f t="shared" si="132"/>
        <v>0</v>
      </c>
    </row>
    <row r="671" spans="2:10" ht="12.75" customHeight="1" hidden="1">
      <c r="B671" s="190" t="s">
        <v>603</v>
      </c>
      <c r="C671" s="139" t="s">
        <v>266</v>
      </c>
      <c r="D671" s="139" t="s">
        <v>272</v>
      </c>
      <c r="E671" s="183" t="s">
        <v>608</v>
      </c>
      <c r="F671" s="133"/>
      <c r="G671" s="139"/>
      <c r="H671" s="140">
        <f t="shared" si="132"/>
        <v>0</v>
      </c>
      <c r="I671" s="140">
        <f t="shared" si="132"/>
        <v>0</v>
      </c>
      <c r="J671" s="140">
        <f t="shared" si="132"/>
        <v>0</v>
      </c>
    </row>
    <row r="672" spans="2:10" ht="12.75" customHeight="1" hidden="1">
      <c r="B672" s="185" t="s">
        <v>526</v>
      </c>
      <c r="C672" s="139" t="s">
        <v>266</v>
      </c>
      <c r="D672" s="139" t="s">
        <v>272</v>
      </c>
      <c r="E672" s="183" t="s">
        <v>608</v>
      </c>
      <c r="F672" s="133">
        <v>600</v>
      </c>
      <c r="G672" s="139"/>
      <c r="H672" s="140">
        <f t="shared" si="132"/>
        <v>0</v>
      </c>
      <c r="I672" s="140">
        <f t="shared" si="132"/>
        <v>0</v>
      </c>
      <c r="J672" s="140">
        <f t="shared" si="132"/>
        <v>0</v>
      </c>
    </row>
    <row r="673" spans="2:10" ht="12.75" customHeight="1" hidden="1">
      <c r="B673" s="185" t="s">
        <v>528</v>
      </c>
      <c r="C673" s="139" t="s">
        <v>266</v>
      </c>
      <c r="D673" s="139" t="s">
        <v>272</v>
      </c>
      <c r="E673" s="183" t="s">
        <v>608</v>
      </c>
      <c r="F673" s="133">
        <v>610</v>
      </c>
      <c r="G673" s="139"/>
      <c r="H673" s="140">
        <f>H674+H675+H676</f>
        <v>0</v>
      </c>
      <c r="I673" s="140">
        <f>I674+I675+I676</f>
        <v>0</v>
      </c>
      <c r="J673" s="140">
        <f>J674+J675+J676</f>
        <v>0</v>
      </c>
    </row>
    <row r="674" spans="2:10" ht="12.75" customHeight="1" hidden="1">
      <c r="B674" s="185" t="s">
        <v>314</v>
      </c>
      <c r="C674" s="139" t="s">
        <v>266</v>
      </c>
      <c r="D674" s="139" t="s">
        <v>272</v>
      </c>
      <c r="E674" s="183" t="s">
        <v>608</v>
      </c>
      <c r="F674" s="133">
        <v>610</v>
      </c>
      <c r="G674" s="139" t="s">
        <v>338</v>
      </c>
      <c r="H674" s="140">
        <f>'Прил. 7'!I1106</f>
        <v>0</v>
      </c>
      <c r="I674" s="140">
        <f>'Прил. 7'!J1106</f>
        <v>0</v>
      </c>
      <c r="J674" s="140">
        <f>'Прил. 7'!K1106</f>
        <v>0</v>
      </c>
    </row>
    <row r="675" spans="2:10" ht="12.75" customHeight="1" hidden="1">
      <c r="B675" s="185" t="s">
        <v>315</v>
      </c>
      <c r="C675" s="139" t="s">
        <v>266</v>
      </c>
      <c r="D675" s="139" t="s">
        <v>272</v>
      </c>
      <c r="E675" s="183" t="s">
        <v>608</v>
      </c>
      <c r="F675" s="133">
        <v>610</v>
      </c>
      <c r="G675" s="139" t="s">
        <v>376</v>
      </c>
      <c r="H675" s="140">
        <f>'Прил. 7'!I1107</f>
        <v>0</v>
      </c>
      <c r="I675" s="140">
        <f>'Прил. 7'!J1107</f>
        <v>0</v>
      </c>
      <c r="J675" s="140">
        <f>'Прил. 7'!K1107</f>
        <v>0</v>
      </c>
    </row>
    <row r="676" spans="2:10" ht="12.75" customHeight="1" hidden="1">
      <c r="B676" s="185" t="s">
        <v>316</v>
      </c>
      <c r="C676" s="139" t="s">
        <v>266</v>
      </c>
      <c r="D676" s="139" t="s">
        <v>272</v>
      </c>
      <c r="E676" s="183" t="s">
        <v>608</v>
      </c>
      <c r="F676" s="133">
        <v>610</v>
      </c>
      <c r="G676" s="139" t="s">
        <v>348</v>
      </c>
      <c r="H676" s="140">
        <f>'Прил. 7'!I1108</f>
        <v>0</v>
      </c>
      <c r="I676" s="140">
        <f>'Прил. 7'!J1108</f>
        <v>0</v>
      </c>
      <c r="J676" s="140">
        <f>'Прил. 7'!K1108</f>
        <v>0</v>
      </c>
    </row>
    <row r="677" spans="2:10" ht="12.75" customHeight="1" hidden="1">
      <c r="B677" s="199" t="s">
        <v>609</v>
      </c>
      <c r="C677" s="200" t="s">
        <v>266</v>
      </c>
      <c r="D677" s="200" t="s">
        <v>272</v>
      </c>
      <c r="E677" s="203" t="s">
        <v>610</v>
      </c>
      <c r="F677" s="237"/>
      <c r="G677" s="197"/>
      <c r="H677" s="140">
        <f aca="true" t="shared" si="133" ref="H677:J680">H678</f>
        <v>0</v>
      </c>
      <c r="I677" s="140">
        <f t="shared" si="133"/>
        <v>0</v>
      </c>
      <c r="J677" s="140">
        <f t="shared" si="133"/>
        <v>0</v>
      </c>
    </row>
    <row r="678" spans="2:10" ht="12.75" customHeight="1" hidden="1">
      <c r="B678" s="202" t="s">
        <v>603</v>
      </c>
      <c r="C678" s="200" t="s">
        <v>266</v>
      </c>
      <c r="D678" s="200" t="s">
        <v>272</v>
      </c>
      <c r="E678" s="203" t="s">
        <v>610</v>
      </c>
      <c r="F678" s="237">
        <v>600</v>
      </c>
      <c r="G678" s="197"/>
      <c r="H678" s="140">
        <f t="shared" si="133"/>
        <v>0</v>
      </c>
      <c r="I678" s="140">
        <f t="shared" si="133"/>
        <v>0</v>
      </c>
      <c r="J678" s="140">
        <f t="shared" si="133"/>
        <v>0</v>
      </c>
    </row>
    <row r="679" spans="2:10" ht="12.75" customHeight="1" hidden="1">
      <c r="B679" s="199" t="s">
        <v>526</v>
      </c>
      <c r="C679" s="200" t="s">
        <v>266</v>
      </c>
      <c r="D679" s="200" t="s">
        <v>272</v>
      </c>
      <c r="E679" s="203" t="s">
        <v>610</v>
      </c>
      <c r="F679" s="237">
        <v>610</v>
      </c>
      <c r="G679" s="197"/>
      <c r="H679" s="140">
        <f t="shared" si="133"/>
        <v>0</v>
      </c>
      <c r="I679" s="140">
        <f t="shared" si="133"/>
        <v>0</v>
      </c>
      <c r="J679" s="140">
        <f t="shared" si="133"/>
        <v>0</v>
      </c>
    </row>
    <row r="680" spans="2:10" ht="12.75" customHeight="1" hidden="1">
      <c r="B680" s="199" t="s">
        <v>528</v>
      </c>
      <c r="C680" s="200" t="s">
        <v>266</v>
      </c>
      <c r="D680" s="200" t="s">
        <v>272</v>
      </c>
      <c r="E680" s="203" t="s">
        <v>610</v>
      </c>
      <c r="F680" s="237">
        <v>610</v>
      </c>
      <c r="G680" s="197"/>
      <c r="H680" s="140">
        <f t="shared" si="133"/>
        <v>0</v>
      </c>
      <c r="I680" s="140">
        <f t="shared" si="133"/>
        <v>0</v>
      </c>
      <c r="J680" s="140">
        <f t="shared" si="133"/>
        <v>0</v>
      </c>
    </row>
    <row r="681" spans="2:10" ht="12.75" customHeight="1" hidden="1">
      <c r="B681" s="199" t="s">
        <v>315</v>
      </c>
      <c r="C681" s="200" t="s">
        <v>266</v>
      </c>
      <c r="D681" s="200" t="s">
        <v>272</v>
      </c>
      <c r="E681" s="203" t="s">
        <v>610</v>
      </c>
      <c r="F681" s="237">
        <v>610</v>
      </c>
      <c r="G681" s="200" t="s">
        <v>376</v>
      </c>
      <c r="H681" s="140">
        <f>'Прил. 7'!I1113</f>
        <v>0</v>
      </c>
      <c r="I681" s="140"/>
      <c r="J681" s="140"/>
    </row>
    <row r="682" spans="2:10" ht="12.75" customHeight="1">
      <c r="B682" s="231" t="s">
        <v>273</v>
      </c>
      <c r="C682" s="178" t="s">
        <v>266</v>
      </c>
      <c r="D682" s="178" t="s">
        <v>274</v>
      </c>
      <c r="E682" s="139"/>
      <c r="F682" s="139"/>
      <c r="G682" s="139"/>
      <c r="H682" s="270">
        <f>H683+H695+H689+H701</f>
        <v>650</v>
      </c>
      <c r="I682" s="270">
        <f>I683+I695+I689+I701</f>
        <v>330</v>
      </c>
      <c r="J682" s="270">
        <f>J683+J695+J689+J701</f>
        <v>300</v>
      </c>
    </row>
    <row r="683" spans="2:10" ht="15.75" customHeight="1">
      <c r="B683" s="315" t="s">
        <v>611</v>
      </c>
      <c r="C683" s="138" t="s">
        <v>266</v>
      </c>
      <c r="D683" s="138" t="s">
        <v>274</v>
      </c>
      <c r="E683" s="316" t="s">
        <v>519</v>
      </c>
      <c r="F683" s="230"/>
      <c r="G683" s="230"/>
      <c r="H683" s="136">
        <f aca="true" t="shared" si="134" ref="H683:J687">H684</f>
        <v>600</v>
      </c>
      <c r="I683" s="136">
        <f t="shared" si="134"/>
        <v>300</v>
      </c>
      <c r="J683" s="136">
        <f t="shared" si="134"/>
        <v>300</v>
      </c>
    </row>
    <row r="684" spans="2:10" ht="12.75" customHeight="1">
      <c r="B684" s="187" t="s">
        <v>612</v>
      </c>
      <c r="C684" s="139" t="s">
        <v>266</v>
      </c>
      <c r="D684" s="139" t="s">
        <v>274</v>
      </c>
      <c r="E684" s="181" t="s">
        <v>613</v>
      </c>
      <c r="F684" s="186"/>
      <c r="G684" s="186"/>
      <c r="H684" s="140">
        <f t="shared" si="134"/>
        <v>600</v>
      </c>
      <c r="I684" s="140">
        <f t="shared" si="134"/>
        <v>300</v>
      </c>
      <c r="J684" s="140">
        <f t="shared" si="134"/>
        <v>300</v>
      </c>
    </row>
    <row r="685" spans="2:10" ht="12.75" customHeight="1">
      <c r="B685" s="190" t="s">
        <v>614</v>
      </c>
      <c r="C685" s="139" t="s">
        <v>266</v>
      </c>
      <c r="D685" s="139" t="s">
        <v>274</v>
      </c>
      <c r="E685" s="181" t="s">
        <v>613</v>
      </c>
      <c r="F685" s="186"/>
      <c r="G685" s="186"/>
      <c r="H685" s="140">
        <f t="shared" si="134"/>
        <v>600</v>
      </c>
      <c r="I685" s="140">
        <f t="shared" si="134"/>
        <v>300</v>
      </c>
      <c r="J685" s="140">
        <f t="shared" si="134"/>
        <v>300</v>
      </c>
    </row>
    <row r="686" spans="2:10" ht="12.75" customHeight="1">
      <c r="B686" s="185" t="s">
        <v>526</v>
      </c>
      <c r="C686" s="139" t="s">
        <v>266</v>
      </c>
      <c r="D686" s="139" t="s">
        <v>274</v>
      </c>
      <c r="E686" s="181" t="s">
        <v>613</v>
      </c>
      <c r="F686" s="139" t="s">
        <v>527</v>
      </c>
      <c r="G686" s="139"/>
      <c r="H686" s="140">
        <f t="shared" si="134"/>
        <v>600</v>
      </c>
      <c r="I686" s="140">
        <f t="shared" si="134"/>
        <v>300</v>
      </c>
      <c r="J686" s="140">
        <f t="shared" si="134"/>
        <v>300</v>
      </c>
    </row>
    <row r="687" spans="2:10" ht="12.75" customHeight="1">
      <c r="B687" s="185" t="s">
        <v>528</v>
      </c>
      <c r="C687" s="139" t="s">
        <v>266</v>
      </c>
      <c r="D687" s="139" t="s">
        <v>274</v>
      </c>
      <c r="E687" s="181" t="s">
        <v>613</v>
      </c>
      <c r="F687" s="139">
        <v>610</v>
      </c>
      <c r="G687" s="139"/>
      <c r="H687" s="140">
        <f t="shared" si="134"/>
        <v>600</v>
      </c>
      <c r="I687" s="140">
        <f t="shared" si="134"/>
        <v>300</v>
      </c>
      <c r="J687" s="140">
        <f t="shared" si="134"/>
        <v>300</v>
      </c>
    </row>
    <row r="688" spans="2:10" ht="14.25" customHeight="1">
      <c r="B688" s="185" t="s">
        <v>314</v>
      </c>
      <c r="C688" s="139" t="s">
        <v>266</v>
      </c>
      <c r="D688" s="139" t="s">
        <v>274</v>
      </c>
      <c r="E688" s="181" t="s">
        <v>613</v>
      </c>
      <c r="F688" s="139">
        <v>610</v>
      </c>
      <c r="G688" s="139">
        <v>2</v>
      </c>
      <c r="H688" s="140">
        <f>'Прил. 7'!I994</f>
        <v>600</v>
      </c>
      <c r="I688" s="140">
        <f>'Прил. 7'!J994</f>
        <v>300</v>
      </c>
      <c r="J688" s="140">
        <f>'Прил. 7'!K994</f>
        <v>300</v>
      </c>
    </row>
    <row r="689" spans="2:10" ht="27.75" customHeight="1" hidden="1">
      <c r="B689" s="317" t="s">
        <v>615</v>
      </c>
      <c r="C689" s="139" t="s">
        <v>266</v>
      </c>
      <c r="D689" s="139" t="s">
        <v>274</v>
      </c>
      <c r="E689" s="183" t="s">
        <v>616</v>
      </c>
      <c r="F689" s="139"/>
      <c r="G689" s="139"/>
      <c r="H689" s="140">
        <f aca="true" t="shared" si="135" ref="H689:J691">H690</f>
        <v>0</v>
      </c>
      <c r="I689" s="140">
        <f t="shared" si="135"/>
        <v>0</v>
      </c>
      <c r="J689" s="140">
        <f t="shared" si="135"/>
        <v>0</v>
      </c>
    </row>
    <row r="690" spans="2:10" ht="15.75" customHeight="1" hidden="1">
      <c r="B690" s="241" t="s">
        <v>617</v>
      </c>
      <c r="C690" s="139" t="s">
        <v>266</v>
      </c>
      <c r="D690" s="139" t="s">
        <v>274</v>
      </c>
      <c r="E690" s="183" t="s">
        <v>616</v>
      </c>
      <c r="F690" s="139"/>
      <c r="G690" s="139"/>
      <c r="H690" s="140">
        <f t="shared" si="135"/>
        <v>0</v>
      </c>
      <c r="I690" s="140">
        <f t="shared" si="135"/>
        <v>0</v>
      </c>
      <c r="J690" s="140">
        <f t="shared" si="135"/>
        <v>0</v>
      </c>
    </row>
    <row r="691" spans="2:10" ht="12.75" customHeight="1" hidden="1">
      <c r="B691" s="185" t="s">
        <v>526</v>
      </c>
      <c r="C691" s="139" t="s">
        <v>266</v>
      </c>
      <c r="D691" s="139" t="s">
        <v>274</v>
      </c>
      <c r="E691" s="183" t="s">
        <v>616</v>
      </c>
      <c r="F691" s="139"/>
      <c r="G691" s="139"/>
      <c r="H691" s="140">
        <f t="shared" si="135"/>
        <v>0</v>
      </c>
      <c r="I691" s="140">
        <f t="shared" si="135"/>
        <v>0</v>
      </c>
      <c r="J691" s="140">
        <f t="shared" si="135"/>
        <v>0</v>
      </c>
    </row>
    <row r="692" spans="2:10" ht="12.75" customHeight="1" hidden="1">
      <c r="B692" s="185" t="s">
        <v>528</v>
      </c>
      <c r="C692" s="139" t="s">
        <v>266</v>
      </c>
      <c r="D692" s="139" t="s">
        <v>274</v>
      </c>
      <c r="E692" s="183" t="s">
        <v>616</v>
      </c>
      <c r="F692" s="139" t="s">
        <v>527</v>
      </c>
      <c r="G692" s="139"/>
      <c r="H692" s="140">
        <f>H693+H694</f>
        <v>0</v>
      </c>
      <c r="I692" s="140">
        <f>I693+I694</f>
        <v>0</v>
      </c>
      <c r="J692" s="140">
        <f>J693+J694</f>
        <v>0</v>
      </c>
    </row>
    <row r="693" spans="2:10" ht="12.75" customHeight="1" hidden="1">
      <c r="B693" s="185" t="s">
        <v>314</v>
      </c>
      <c r="C693" s="139" t="s">
        <v>266</v>
      </c>
      <c r="D693" s="139" t="s">
        <v>274</v>
      </c>
      <c r="E693" s="183" t="s">
        <v>616</v>
      </c>
      <c r="F693" s="139">
        <v>610</v>
      </c>
      <c r="G693" s="139" t="s">
        <v>338</v>
      </c>
      <c r="H693" s="140">
        <f>'Прил. 7'!I999</f>
        <v>0</v>
      </c>
      <c r="I693" s="140">
        <f>'Прил. 7'!J999</f>
        <v>0</v>
      </c>
      <c r="J693" s="140">
        <f>'Прил. 7'!K999</f>
        <v>0</v>
      </c>
    </row>
    <row r="694" spans="2:10" ht="14.25" customHeight="1" hidden="1">
      <c r="B694" s="185" t="s">
        <v>315</v>
      </c>
      <c r="C694" s="139" t="s">
        <v>266</v>
      </c>
      <c r="D694" s="139" t="s">
        <v>274</v>
      </c>
      <c r="E694" s="183" t="s">
        <v>616</v>
      </c>
      <c r="F694" s="139">
        <v>610</v>
      </c>
      <c r="G694" s="139" t="s">
        <v>376</v>
      </c>
      <c r="H694" s="140"/>
      <c r="I694" s="140"/>
      <c r="J694" s="140"/>
    </row>
    <row r="695" spans="2:10" ht="26.25" customHeight="1">
      <c r="B695" s="315" t="s">
        <v>618</v>
      </c>
      <c r="C695" s="138" t="s">
        <v>266</v>
      </c>
      <c r="D695" s="138" t="s">
        <v>274</v>
      </c>
      <c r="E695" s="316" t="s">
        <v>619</v>
      </c>
      <c r="F695" s="138"/>
      <c r="G695" s="138"/>
      <c r="H695" s="136">
        <f>H696</f>
        <v>20</v>
      </c>
      <c r="I695" s="136">
        <f>I696</f>
        <v>0</v>
      </c>
      <c r="J695" s="136">
        <f>J696</f>
        <v>0</v>
      </c>
    </row>
    <row r="696" spans="2:10" ht="15.75" customHeight="1">
      <c r="B696" s="185" t="s">
        <v>620</v>
      </c>
      <c r="C696" s="139" t="s">
        <v>266</v>
      </c>
      <c r="D696" s="139" t="s">
        <v>274</v>
      </c>
      <c r="E696" s="181" t="s">
        <v>621</v>
      </c>
      <c r="F696" s="139"/>
      <c r="G696" s="139"/>
      <c r="H696" s="140">
        <f>H698</f>
        <v>20</v>
      </c>
      <c r="I696" s="140">
        <f>I698</f>
        <v>0</v>
      </c>
      <c r="J696" s="140">
        <f>J698</f>
        <v>0</v>
      </c>
    </row>
    <row r="697" spans="2:10" ht="14.25" customHeight="1" hidden="1">
      <c r="B697" s="185"/>
      <c r="C697" s="139"/>
      <c r="D697" s="139"/>
      <c r="E697" s="181"/>
      <c r="F697" s="139"/>
      <c r="G697" s="139"/>
      <c r="H697" s="140">
        <f>H698</f>
        <v>20</v>
      </c>
      <c r="I697" s="140"/>
      <c r="J697" s="140"/>
    </row>
    <row r="698" spans="2:10" ht="12.75" customHeight="1">
      <c r="B698" s="188" t="s">
        <v>330</v>
      </c>
      <c r="C698" s="139" t="s">
        <v>266</v>
      </c>
      <c r="D698" s="139" t="s">
        <v>274</v>
      </c>
      <c r="E698" s="181" t="s">
        <v>621</v>
      </c>
      <c r="F698" s="139" t="s">
        <v>331</v>
      </c>
      <c r="G698" s="139"/>
      <c r="H698" s="140">
        <f>H699</f>
        <v>20</v>
      </c>
      <c r="I698" s="140">
        <f>I699</f>
        <v>0</v>
      </c>
      <c r="J698" s="140">
        <f>J699</f>
        <v>0</v>
      </c>
    </row>
    <row r="699" spans="2:10" ht="12.75" customHeight="1">
      <c r="B699" s="188" t="s">
        <v>332</v>
      </c>
      <c r="C699" s="139" t="s">
        <v>266</v>
      </c>
      <c r="D699" s="139" t="s">
        <v>274</v>
      </c>
      <c r="E699" s="181" t="s">
        <v>621</v>
      </c>
      <c r="F699" s="139" t="s">
        <v>333</v>
      </c>
      <c r="G699" s="139"/>
      <c r="H699" s="140">
        <f>H700</f>
        <v>20</v>
      </c>
      <c r="I699" s="140">
        <f>I700</f>
        <v>0</v>
      </c>
      <c r="J699" s="140">
        <f>J700</f>
        <v>0</v>
      </c>
    </row>
    <row r="700" spans="2:10" ht="14.25" customHeight="1">
      <c r="B700" s="185" t="s">
        <v>314</v>
      </c>
      <c r="C700" s="139" t="s">
        <v>266</v>
      </c>
      <c r="D700" s="139" t="s">
        <v>274</v>
      </c>
      <c r="E700" s="181" t="s">
        <v>621</v>
      </c>
      <c r="F700" s="139" t="s">
        <v>333</v>
      </c>
      <c r="G700" s="139">
        <v>2</v>
      </c>
      <c r="H700" s="140">
        <f>'Прил. 7'!I1005</f>
        <v>20</v>
      </c>
      <c r="I700" s="140">
        <f>'Прил. 7'!J1005</f>
        <v>0</v>
      </c>
      <c r="J700" s="140">
        <f>'Прил. 7'!K1005</f>
        <v>0</v>
      </c>
    </row>
    <row r="701" spans="2:10" ht="14.25" customHeight="1">
      <c r="B701" s="318" t="s">
        <v>622</v>
      </c>
      <c r="C701" s="218" t="s">
        <v>266</v>
      </c>
      <c r="D701" s="218" t="s">
        <v>274</v>
      </c>
      <c r="E701" s="287" t="s">
        <v>623</v>
      </c>
      <c r="F701" s="218"/>
      <c r="G701" s="218"/>
      <c r="H701" s="136">
        <f>H706+H711</f>
        <v>30</v>
      </c>
      <c r="I701" s="136">
        <f>I706+I711</f>
        <v>30</v>
      </c>
      <c r="J701" s="136">
        <f>J706+J711</f>
        <v>0</v>
      </c>
    </row>
    <row r="702" spans="2:10" ht="14.25" customHeight="1">
      <c r="B702" s="319" t="s">
        <v>624</v>
      </c>
      <c r="C702" s="320" t="s">
        <v>266</v>
      </c>
      <c r="D702" s="320" t="s">
        <v>274</v>
      </c>
      <c r="E702" s="321" t="s">
        <v>623</v>
      </c>
      <c r="F702" s="320"/>
      <c r="G702" s="320"/>
      <c r="H702" s="322">
        <f aca="true" t="shared" si="136" ref="H702:J705">H703</f>
        <v>5</v>
      </c>
      <c r="I702" s="322">
        <f t="shared" si="136"/>
        <v>20</v>
      </c>
      <c r="J702" s="322">
        <f t="shared" si="136"/>
        <v>0</v>
      </c>
    </row>
    <row r="703" spans="2:10" ht="14.25" customHeight="1">
      <c r="B703" s="199" t="s">
        <v>620</v>
      </c>
      <c r="C703" s="200" t="s">
        <v>266</v>
      </c>
      <c r="D703" s="200" t="s">
        <v>274</v>
      </c>
      <c r="E703" s="203" t="s">
        <v>623</v>
      </c>
      <c r="F703" s="197"/>
      <c r="G703" s="197"/>
      <c r="H703" s="140">
        <f t="shared" si="136"/>
        <v>5</v>
      </c>
      <c r="I703" s="140">
        <f t="shared" si="136"/>
        <v>20</v>
      </c>
      <c r="J703" s="140">
        <f t="shared" si="136"/>
        <v>0</v>
      </c>
    </row>
    <row r="704" spans="2:10" ht="14.25" customHeight="1">
      <c r="B704" s="205" t="s">
        <v>330</v>
      </c>
      <c r="C704" s="200" t="s">
        <v>266</v>
      </c>
      <c r="D704" s="200" t="s">
        <v>274</v>
      </c>
      <c r="E704" s="203" t="s">
        <v>623</v>
      </c>
      <c r="F704" s="200" t="s">
        <v>331</v>
      </c>
      <c r="G704" s="197"/>
      <c r="H704" s="140">
        <f t="shared" si="136"/>
        <v>5</v>
      </c>
      <c r="I704" s="140">
        <f t="shared" si="136"/>
        <v>20</v>
      </c>
      <c r="J704" s="140">
        <f t="shared" si="136"/>
        <v>0</v>
      </c>
    </row>
    <row r="705" spans="2:10" ht="14.25" customHeight="1">
      <c r="B705" s="205" t="s">
        <v>332</v>
      </c>
      <c r="C705" s="200" t="s">
        <v>266</v>
      </c>
      <c r="D705" s="200" t="s">
        <v>274</v>
      </c>
      <c r="E705" s="203" t="s">
        <v>623</v>
      </c>
      <c r="F705" s="200" t="s">
        <v>333</v>
      </c>
      <c r="G705" s="197"/>
      <c r="H705" s="140">
        <f t="shared" si="136"/>
        <v>5</v>
      </c>
      <c r="I705" s="140">
        <f t="shared" si="136"/>
        <v>20</v>
      </c>
      <c r="J705" s="140">
        <f t="shared" si="136"/>
        <v>0</v>
      </c>
    </row>
    <row r="706" spans="2:10" ht="14.25" customHeight="1">
      <c r="B706" s="199" t="s">
        <v>314</v>
      </c>
      <c r="C706" s="200" t="s">
        <v>266</v>
      </c>
      <c r="D706" s="200" t="s">
        <v>274</v>
      </c>
      <c r="E706" s="203" t="s">
        <v>623</v>
      </c>
      <c r="F706" s="200" t="s">
        <v>333</v>
      </c>
      <c r="G706" s="197">
        <v>2</v>
      </c>
      <c r="H706" s="140">
        <f>'Прил. 7'!I1011</f>
        <v>5</v>
      </c>
      <c r="I706" s="140">
        <f>'Прил. 7'!J1011</f>
        <v>20</v>
      </c>
      <c r="J706" s="140">
        <f>'Прил. 7'!K1011</f>
        <v>0</v>
      </c>
    </row>
    <row r="707" spans="2:10" ht="14.25" customHeight="1">
      <c r="B707" s="323" t="s">
        <v>625</v>
      </c>
      <c r="C707" s="320" t="s">
        <v>266</v>
      </c>
      <c r="D707" s="320" t="s">
        <v>274</v>
      </c>
      <c r="E707" s="321" t="s">
        <v>626</v>
      </c>
      <c r="F707" s="320"/>
      <c r="G707" s="320"/>
      <c r="H707" s="322">
        <f aca="true" t="shared" si="137" ref="H707:J710">H708</f>
        <v>25</v>
      </c>
      <c r="I707" s="322">
        <f t="shared" si="137"/>
        <v>10</v>
      </c>
      <c r="J707" s="322">
        <f t="shared" si="137"/>
        <v>0</v>
      </c>
    </row>
    <row r="708" spans="2:10" ht="14.25" customHeight="1">
      <c r="B708" s="199" t="s">
        <v>620</v>
      </c>
      <c r="C708" s="200" t="s">
        <v>266</v>
      </c>
      <c r="D708" s="200" t="s">
        <v>274</v>
      </c>
      <c r="E708" s="203" t="s">
        <v>626</v>
      </c>
      <c r="F708" s="197"/>
      <c r="G708" s="197"/>
      <c r="H708" s="140">
        <f t="shared" si="137"/>
        <v>25</v>
      </c>
      <c r="I708" s="140">
        <f t="shared" si="137"/>
        <v>10</v>
      </c>
      <c r="J708" s="140">
        <f t="shared" si="137"/>
        <v>0</v>
      </c>
    </row>
    <row r="709" spans="2:10" ht="14.25" customHeight="1">
      <c r="B709" s="205" t="s">
        <v>330</v>
      </c>
      <c r="C709" s="200" t="s">
        <v>266</v>
      </c>
      <c r="D709" s="200" t="s">
        <v>274</v>
      </c>
      <c r="E709" s="203" t="s">
        <v>626</v>
      </c>
      <c r="F709" s="200" t="s">
        <v>331</v>
      </c>
      <c r="G709" s="197"/>
      <c r="H709" s="140">
        <f t="shared" si="137"/>
        <v>25</v>
      </c>
      <c r="I709" s="140">
        <f t="shared" si="137"/>
        <v>10</v>
      </c>
      <c r="J709" s="140">
        <f t="shared" si="137"/>
        <v>0</v>
      </c>
    </row>
    <row r="710" spans="2:10" ht="14.25" customHeight="1">
      <c r="B710" s="205" t="s">
        <v>332</v>
      </c>
      <c r="C710" s="200" t="s">
        <v>266</v>
      </c>
      <c r="D710" s="200" t="s">
        <v>274</v>
      </c>
      <c r="E710" s="203" t="s">
        <v>626</v>
      </c>
      <c r="F710" s="200" t="s">
        <v>333</v>
      </c>
      <c r="G710" s="197"/>
      <c r="H710" s="140">
        <f t="shared" si="137"/>
        <v>25</v>
      </c>
      <c r="I710" s="140">
        <f t="shared" si="137"/>
        <v>10</v>
      </c>
      <c r="J710" s="140">
        <f t="shared" si="137"/>
        <v>0</v>
      </c>
    </row>
    <row r="711" spans="2:10" ht="14.25" customHeight="1">
      <c r="B711" s="199" t="s">
        <v>314</v>
      </c>
      <c r="C711" s="200" t="s">
        <v>266</v>
      </c>
      <c r="D711" s="200" t="s">
        <v>274</v>
      </c>
      <c r="E711" s="203" t="s">
        <v>626</v>
      </c>
      <c r="F711" s="200" t="s">
        <v>333</v>
      </c>
      <c r="G711" s="197">
        <v>2</v>
      </c>
      <c r="H711" s="140">
        <f>'Прил. 7'!I1016</f>
        <v>25</v>
      </c>
      <c r="I711" s="140">
        <f>'Прил. 7'!J1016</f>
        <v>10</v>
      </c>
      <c r="J711" s="140">
        <f>'Прил. 7'!K1016</f>
        <v>0</v>
      </c>
    </row>
    <row r="712" spans="2:10" ht="12.75" customHeight="1">
      <c r="B712" s="231" t="s">
        <v>275</v>
      </c>
      <c r="C712" s="178" t="s">
        <v>266</v>
      </c>
      <c r="D712" s="178" t="s">
        <v>276</v>
      </c>
      <c r="E712" s="181"/>
      <c r="F712" s="186"/>
      <c r="G712" s="186"/>
      <c r="H712" s="140">
        <f>H713+H726</f>
        <v>4326.7</v>
      </c>
      <c r="I712" s="140">
        <f>I713+I726</f>
        <v>4571</v>
      </c>
      <c r="J712" s="140">
        <f>J713+J726</f>
        <v>4840</v>
      </c>
    </row>
    <row r="713" spans="2:10" ht="15.75" customHeight="1">
      <c r="B713" s="315" t="s">
        <v>611</v>
      </c>
      <c r="C713" s="139" t="s">
        <v>266</v>
      </c>
      <c r="D713" s="139" t="s">
        <v>276</v>
      </c>
      <c r="E713" s="181" t="s">
        <v>519</v>
      </c>
      <c r="F713" s="186"/>
      <c r="G713" s="186"/>
      <c r="H713" s="140">
        <f aca="true" t="shared" si="138" ref="H713:J714">H714</f>
        <v>1265.9</v>
      </c>
      <c r="I713" s="140">
        <f t="shared" si="138"/>
        <v>1339</v>
      </c>
      <c r="J713" s="140">
        <f t="shared" si="138"/>
        <v>1395</v>
      </c>
    </row>
    <row r="714" spans="2:10" ht="12.75" customHeight="1">
      <c r="B714" s="298" t="s">
        <v>536</v>
      </c>
      <c r="C714" s="139" t="s">
        <v>266</v>
      </c>
      <c r="D714" s="139" t="s">
        <v>276</v>
      </c>
      <c r="E714" s="181" t="s">
        <v>627</v>
      </c>
      <c r="F714" s="186"/>
      <c r="G714" s="186"/>
      <c r="H714" s="140">
        <f t="shared" si="138"/>
        <v>1265.9</v>
      </c>
      <c r="I714" s="140">
        <f t="shared" si="138"/>
        <v>1339</v>
      </c>
      <c r="J714" s="140">
        <f t="shared" si="138"/>
        <v>1395</v>
      </c>
    </row>
    <row r="715" spans="2:10" ht="27" customHeight="1">
      <c r="B715" s="185" t="s">
        <v>628</v>
      </c>
      <c r="C715" s="139" t="s">
        <v>266</v>
      </c>
      <c r="D715" s="139" t="s">
        <v>276</v>
      </c>
      <c r="E715" s="181" t="s">
        <v>627</v>
      </c>
      <c r="F715" s="186"/>
      <c r="G715" s="186"/>
      <c r="H715" s="140">
        <f>H717+H720+H723</f>
        <v>1265.9</v>
      </c>
      <c r="I715" s="140">
        <f>I717+I720+I723</f>
        <v>1339</v>
      </c>
      <c r="J715" s="140">
        <f>J717+J720+J723</f>
        <v>1395</v>
      </c>
    </row>
    <row r="716" spans="2:10" ht="12.75" customHeight="1" hidden="1">
      <c r="B716" s="185"/>
      <c r="C716" s="139"/>
      <c r="D716" s="139"/>
      <c r="E716" s="181" t="s">
        <v>627</v>
      </c>
      <c r="F716" s="186"/>
      <c r="G716" s="186"/>
      <c r="H716" s="140">
        <f>H717+H720+H723</f>
        <v>1265.9</v>
      </c>
      <c r="I716" s="140"/>
      <c r="J716" s="140"/>
    </row>
    <row r="717" spans="2:10" ht="40.5" customHeight="1">
      <c r="B717" s="179" t="s">
        <v>322</v>
      </c>
      <c r="C717" s="139" t="s">
        <v>266</v>
      </c>
      <c r="D717" s="139" t="s">
        <v>276</v>
      </c>
      <c r="E717" s="181" t="s">
        <v>627</v>
      </c>
      <c r="F717" s="139" t="s">
        <v>323</v>
      </c>
      <c r="G717" s="186"/>
      <c r="H717" s="140">
        <f aca="true" t="shared" si="139" ref="H717:J718">H718</f>
        <v>1203</v>
      </c>
      <c r="I717" s="140">
        <f t="shared" si="139"/>
        <v>1269</v>
      </c>
      <c r="J717" s="140">
        <f t="shared" si="139"/>
        <v>1325</v>
      </c>
    </row>
    <row r="718" spans="2:10" ht="12.75" customHeight="1">
      <c r="B718" s="185" t="s">
        <v>324</v>
      </c>
      <c r="C718" s="139" t="s">
        <v>266</v>
      </c>
      <c r="D718" s="139" t="s">
        <v>276</v>
      </c>
      <c r="E718" s="181" t="s">
        <v>627</v>
      </c>
      <c r="F718" s="139" t="s">
        <v>325</v>
      </c>
      <c r="G718" s="186"/>
      <c r="H718" s="140">
        <f t="shared" si="139"/>
        <v>1203</v>
      </c>
      <c r="I718" s="140">
        <f t="shared" si="139"/>
        <v>1269</v>
      </c>
      <c r="J718" s="140">
        <f t="shared" si="139"/>
        <v>1325</v>
      </c>
    </row>
    <row r="719" spans="2:10" ht="14.25" customHeight="1">
      <c r="B719" s="185" t="s">
        <v>314</v>
      </c>
      <c r="C719" s="139" t="s">
        <v>266</v>
      </c>
      <c r="D719" s="139" t="s">
        <v>276</v>
      </c>
      <c r="E719" s="181" t="s">
        <v>627</v>
      </c>
      <c r="F719" s="139" t="s">
        <v>325</v>
      </c>
      <c r="G719" s="186">
        <v>2</v>
      </c>
      <c r="H719" s="140">
        <f>'Прил. 7'!I1023</f>
        <v>1203</v>
      </c>
      <c r="I719" s="140">
        <f>'Прил. 7'!J1023</f>
        <v>1269</v>
      </c>
      <c r="J719" s="140">
        <f>'Прил. 7'!K1023</f>
        <v>1325</v>
      </c>
    </row>
    <row r="720" spans="2:10" ht="12.75" customHeight="1">
      <c r="B720" s="188" t="s">
        <v>330</v>
      </c>
      <c r="C720" s="139" t="s">
        <v>266</v>
      </c>
      <c r="D720" s="139" t="s">
        <v>276</v>
      </c>
      <c r="E720" s="181" t="s">
        <v>627</v>
      </c>
      <c r="F720" s="139" t="s">
        <v>331</v>
      </c>
      <c r="G720" s="186"/>
      <c r="H720" s="140">
        <f aca="true" t="shared" si="140" ref="H720:J721">H721</f>
        <v>59.9</v>
      </c>
      <c r="I720" s="140">
        <f t="shared" si="140"/>
        <v>65</v>
      </c>
      <c r="J720" s="140">
        <f t="shared" si="140"/>
        <v>65</v>
      </c>
    </row>
    <row r="721" spans="2:10" ht="12.75" customHeight="1">
      <c r="B721" s="188" t="s">
        <v>332</v>
      </c>
      <c r="C721" s="139" t="s">
        <v>266</v>
      </c>
      <c r="D721" s="139" t="s">
        <v>276</v>
      </c>
      <c r="E721" s="181" t="s">
        <v>627</v>
      </c>
      <c r="F721" s="139" t="s">
        <v>333</v>
      </c>
      <c r="G721" s="186"/>
      <c r="H721" s="140">
        <f t="shared" si="140"/>
        <v>59.9</v>
      </c>
      <c r="I721" s="140">
        <f t="shared" si="140"/>
        <v>65</v>
      </c>
      <c r="J721" s="140">
        <f t="shared" si="140"/>
        <v>65</v>
      </c>
    </row>
    <row r="722" spans="2:10" ht="14.25" customHeight="1">
      <c r="B722" s="185" t="s">
        <v>314</v>
      </c>
      <c r="C722" s="139" t="s">
        <v>266</v>
      </c>
      <c r="D722" s="139" t="s">
        <v>276</v>
      </c>
      <c r="E722" s="181" t="s">
        <v>627</v>
      </c>
      <c r="F722" s="139" t="s">
        <v>333</v>
      </c>
      <c r="G722" s="186">
        <v>2</v>
      </c>
      <c r="H722" s="140">
        <f>'Прил. 7'!I1026</f>
        <v>59.9</v>
      </c>
      <c r="I722" s="140">
        <f>'Прил. 7'!J1026</f>
        <v>65</v>
      </c>
      <c r="J722" s="140">
        <f>'Прил. 7'!K1026</f>
        <v>65</v>
      </c>
    </row>
    <row r="723" spans="2:10" ht="12.75" customHeight="1">
      <c r="B723" s="188" t="s">
        <v>334</v>
      </c>
      <c r="C723" s="139" t="s">
        <v>266</v>
      </c>
      <c r="D723" s="139" t="s">
        <v>276</v>
      </c>
      <c r="E723" s="181" t="s">
        <v>627</v>
      </c>
      <c r="F723" s="139" t="s">
        <v>335</v>
      </c>
      <c r="G723" s="186"/>
      <c r="H723" s="140">
        <f aca="true" t="shared" si="141" ref="H723:J724">H724</f>
        <v>3</v>
      </c>
      <c r="I723" s="140">
        <f t="shared" si="141"/>
        <v>5</v>
      </c>
      <c r="J723" s="140">
        <f t="shared" si="141"/>
        <v>5</v>
      </c>
    </row>
    <row r="724" spans="2:10" ht="12.75" customHeight="1">
      <c r="B724" s="188" t="s">
        <v>336</v>
      </c>
      <c r="C724" s="139" t="s">
        <v>266</v>
      </c>
      <c r="D724" s="139" t="s">
        <v>276</v>
      </c>
      <c r="E724" s="181" t="s">
        <v>627</v>
      </c>
      <c r="F724" s="139" t="s">
        <v>337</v>
      </c>
      <c r="G724" s="186"/>
      <c r="H724" s="140">
        <f t="shared" si="141"/>
        <v>3</v>
      </c>
      <c r="I724" s="140">
        <f t="shared" si="141"/>
        <v>5</v>
      </c>
      <c r="J724" s="140">
        <f t="shared" si="141"/>
        <v>5</v>
      </c>
    </row>
    <row r="725" spans="2:10" ht="14.25" customHeight="1">
      <c r="B725" s="185" t="s">
        <v>314</v>
      </c>
      <c r="C725" s="139" t="s">
        <v>266</v>
      </c>
      <c r="D725" s="139" t="s">
        <v>276</v>
      </c>
      <c r="E725" s="181" t="s">
        <v>627</v>
      </c>
      <c r="F725" s="139" t="s">
        <v>337</v>
      </c>
      <c r="G725" s="186">
        <v>2</v>
      </c>
      <c r="H725" s="140">
        <f>'Прил. 7'!I1029</f>
        <v>3</v>
      </c>
      <c r="I725" s="140">
        <f>'Прил. 7'!J1029</f>
        <v>5</v>
      </c>
      <c r="J725" s="140">
        <f>'Прил. 7'!K1029</f>
        <v>5</v>
      </c>
    </row>
    <row r="726" spans="2:10" ht="14.25" customHeight="1">
      <c r="B726" s="185" t="s">
        <v>318</v>
      </c>
      <c r="C726" s="139" t="s">
        <v>266</v>
      </c>
      <c r="D726" s="139" t="s">
        <v>276</v>
      </c>
      <c r="E726" s="139" t="s">
        <v>319</v>
      </c>
      <c r="F726" s="139"/>
      <c r="G726" s="186"/>
      <c r="H726" s="140">
        <f>H727+H737</f>
        <v>3060.7999999999997</v>
      </c>
      <c r="I726" s="140">
        <f>I727</f>
        <v>3232</v>
      </c>
      <c r="J726" s="140">
        <f>J727</f>
        <v>3445</v>
      </c>
    </row>
    <row r="727" spans="2:10" ht="14.25" customHeight="1">
      <c r="B727" s="190" t="s">
        <v>344</v>
      </c>
      <c r="C727" s="139" t="s">
        <v>266</v>
      </c>
      <c r="D727" s="139" t="s">
        <v>276</v>
      </c>
      <c r="E727" s="181" t="s">
        <v>345</v>
      </c>
      <c r="F727" s="139"/>
      <c r="G727" s="186"/>
      <c r="H727" s="140">
        <f>H728+H731+H734</f>
        <v>3060.7999999999997</v>
      </c>
      <c r="I727" s="140">
        <f>I728+I731+I734</f>
        <v>3232</v>
      </c>
      <c r="J727" s="140">
        <f>J728+J731+J734</f>
        <v>3445</v>
      </c>
    </row>
    <row r="728" spans="2:10" ht="40.5" customHeight="1">
      <c r="B728" s="179" t="s">
        <v>322</v>
      </c>
      <c r="C728" s="139" t="s">
        <v>266</v>
      </c>
      <c r="D728" s="139" t="s">
        <v>276</v>
      </c>
      <c r="E728" s="181" t="s">
        <v>345</v>
      </c>
      <c r="F728" s="139" t="s">
        <v>323</v>
      </c>
      <c r="G728" s="186"/>
      <c r="H728" s="140">
        <f aca="true" t="shared" si="142" ref="H728:J729">H729</f>
        <v>2973.1</v>
      </c>
      <c r="I728" s="140">
        <f t="shared" si="142"/>
        <v>3137</v>
      </c>
      <c r="J728" s="140">
        <f t="shared" si="142"/>
        <v>3350</v>
      </c>
    </row>
    <row r="729" spans="2:10" ht="14.25" customHeight="1">
      <c r="B729" s="185" t="s">
        <v>324</v>
      </c>
      <c r="C729" s="139" t="s">
        <v>266</v>
      </c>
      <c r="D729" s="139" t="s">
        <v>276</v>
      </c>
      <c r="E729" s="181" t="s">
        <v>345</v>
      </c>
      <c r="F729" s="139" t="s">
        <v>325</v>
      </c>
      <c r="G729" s="186"/>
      <c r="H729" s="140">
        <f t="shared" si="142"/>
        <v>2973.1</v>
      </c>
      <c r="I729" s="140">
        <f t="shared" si="142"/>
        <v>3137</v>
      </c>
      <c r="J729" s="140">
        <f t="shared" si="142"/>
        <v>3350</v>
      </c>
    </row>
    <row r="730" spans="2:10" ht="14.25" customHeight="1">
      <c r="B730" s="185" t="s">
        <v>314</v>
      </c>
      <c r="C730" s="139" t="s">
        <v>266</v>
      </c>
      <c r="D730" s="139" t="s">
        <v>276</v>
      </c>
      <c r="E730" s="181" t="s">
        <v>345</v>
      </c>
      <c r="F730" s="139" t="s">
        <v>325</v>
      </c>
      <c r="G730" s="186">
        <v>2</v>
      </c>
      <c r="H730" s="140">
        <f>'Прил. 7'!I1034</f>
        <v>2973.1</v>
      </c>
      <c r="I730" s="140">
        <f>'Прил. 7'!J1034</f>
        <v>3137</v>
      </c>
      <c r="J730" s="140">
        <f>'Прил. 7'!K1034</f>
        <v>3350</v>
      </c>
    </row>
    <row r="731" spans="2:10" ht="14.25" customHeight="1">
      <c r="B731" s="188" t="s">
        <v>330</v>
      </c>
      <c r="C731" s="139" t="s">
        <v>266</v>
      </c>
      <c r="D731" s="139" t="s">
        <v>276</v>
      </c>
      <c r="E731" s="181" t="s">
        <v>345</v>
      </c>
      <c r="F731" s="139" t="s">
        <v>331</v>
      </c>
      <c r="G731" s="186"/>
      <c r="H731" s="140">
        <f aca="true" t="shared" si="143" ref="H731:J732">H732</f>
        <v>84.7</v>
      </c>
      <c r="I731" s="140">
        <f t="shared" si="143"/>
        <v>90</v>
      </c>
      <c r="J731" s="140">
        <f t="shared" si="143"/>
        <v>90</v>
      </c>
    </row>
    <row r="732" spans="2:10" ht="14.25" customHeight="1">
      <c r="B732" s="188" t="s">
        <v>332</v>
      </c>
      <c r="C732" s="139" t="s">
        <v>266</v>
      </c>
      <c r="D732" s="139" t="s">
        <v>276</v>
      </c>
      <c r="E732" s="181" t="s">
        <v>345</v>
      </c>
      <c r="F732" s="139" t="s">
        <v>333</v>
      </c>
      <c r="G732" s="186"/>
      <c r="H732" s="140">
        <f t="shared" si="143"/>
        <v>84.7</v>
      </c>
      <c r="I732" s="140">
        <f t="shared" si="143"/>
        <v>90</v>
      </c>
      <c r="J732" s="140">
        <f t="shared" si="143"/>
        <v>90</v>
      </c>
    </row>
    <row r="733" spans="2:10" ht="14.25" customHeight="1">
      <c r="B733" s="185" t="s">
        <v>314</v>
      </c>
      <c r="C733" s="139" t="s">
        <v>266</v>
      </c>
      <c r="D733" s="139" t="s">
        <v>276</v>
      </c>
      <c r="E733" s="181" t="s">
        <v>345</v>
      </c>
      <c r="F733" s="139" t="s">
        <v>333</v>
      </c>
      <c r="G733" s="186">
        <v>2</v>
      </c>
      <c r="H733" s="140">
        <f>'Прил. 7'!I1037</f>
        <v>84.7</v>
      </c>
      <c r="I733" s="140">
        <f>'Прил. 7'!J1037</f>
        <v>90</v>
      </c>
      <c r="J733" s="140">
        <f>'Прил. 7'!K1037</f>
        <v>90</v>
      </c>
    </row>
    <row r="734" spans="2:10" ht="14.25" customHeight="1">
      <c r="B734" s="188" t="s">
        <v>334</v>
      </c>
      <c r="C734" s="139" t="s">
        <v>266</v>
      </c>
      <c r="D734" s="139" t="s">
        <v>276</v>
      </c>
      <c r="E734" s="181" t="s">
        <v>345</v>
      </c>
      <c r="F734" s="139" t="s">
        <v>335</v>
      </c>
      <c r="G734" s="186"/>
      <c r="H734" s="140">
        <f aca="true" t="shared" si="144" ref="H734:J735">H735</f>
        <v>3</v>
      </c>
      <c r="I734" s="140">
        <f t="shared" si="144"/>
        <v>5</v>
      </c>
      <c r="J734" s="140">
        <f t="shared" si="144"/>
        <v>5</v>
      </c>
    </row>
    <row r="735" spans="2:10" ht="14.25" customHeight="1">
      <c r="B735" s="188" t="s">
        <v>336</v>
      </c>
      <c r="C735" s="139" t="s">
        <v>266</v>
      </c>
      <c r="D735" s="139" t="s">
        <v>276</v>
      </c>
      <c r="E735" s="181" t="s">
        <v>345</v>
      </c>
      <c r="F735" s="139" t="s">
        <v>337</v>
      </c>
      <c r="G735" s="186"/>
      <c r="H735" s="140">
        <f t="shared" si="144"/>
        <v>3</v>
      </c>
      <c r="I735" s="140">
        <f t="shared" si="144"/>
        <v>5</v>
      </c>
      <c r="J735" s="140">
        <f t="shared" si="144"/>
        <v>5</v>
      </c>
    </row>
    <row r="736" spans="2:10" ht="14.25" customHeight="1">
      <c r="B736" s="185" t="s">
        <v>314</v>
      </c>
      <c r="C736" s="139" t="s">
        <v>266</v>
      </c>
      <c r="D736" s="139" t="s">
        <v>276</v>
      </c>
      <c r="E736" s="181" t="s">
        <v>345</v>
      </c>
      <c r="F736" s="139" t="s">
        <v>337</v>
      </c>
      <c r="G736" s="186">
        <v>2</v>
      </c>
      <c r="H736" s="140">
        <f>'Прил. 7'!I1040</f>
        <v>3</v>
      </c>
      <c r="I736" s="140">
        <f>'Прил. 7'!J1040</f>
        <v>5</v>
      </c>
      <c r="J736" s="140">
        <f>'Прил. 7'!K1040</f>
        <v>5</v>
      </c>
    </row>
    <row r="737" spans="2:10" ht="40.5" customHeight="1" hidden="1">
      <c r="B737" s="182" t="s">
        <v>326</v>
      </c>
      <c r="C737" s="139" t="s">
        <v>266</v>
      </c>
      <c r="D737" s="139" t="s">
        <v>276</v>
      </c>
      <c r="E737" s="14" t="s">
        <v>327</v>
      </c>
      <c r="F737" s="139"/>
      <c r="G737" s="186"/>
      <c r="H737" s="140">
        <f aca="true" t="shared" si="145" ref="H737:J739">H738</f>
        <v>0</v>
      </c>
      <c r="I737" s="140">
        <f t="shared" si="145"/>
        <v>0</v>
      </c>
      <c r="J737" s="140">
        <f t="shared" si="145"/>
        <v>0</v>
      </c>
    </row>
    <row r="738" spans="2:10" ht="40.5" customHeight="1" hidden="1">
      <c r="B738" s="184" t="s">
        <v>322</v>
      </c>
      <c r="C738" s="139" t="s">
        <v>266</v>
      </c>
      <c r="D738" s="139" t="s">
        <v>276</v>
      </c>
      <c r="E738" s="183" t="s">
        <v>327</v>
      </c>
      <c r="F738" s="139" t="s">
        <v>323</v>
      </c>
      <c r="G738" s="139"/>
      <c r="H738" s="140">
        <f t="shared" si="145"/>
        <v>0</v>
      </c>
      <c r="I738" s="140">
        <f t="shared" si="145"/>
        <v>0</v>
      </c>
      <c r="J738" s="140">
        <f t="shared" si="145"/>
        <v>0</v>
      </c>
    </row>
    <row r="739" spans="2:10" ht="14.25" customHeight="1" hidden="1">
      <c r="B739" s="185" t="s">
        <v>324</v>
      </c>
      <c r="C739" s="139" t="s">
        <v>266</v>
      </c>
      <c r="D739" s="139" t="s">
        <v>276</v>
      </c>
      <c r="E739" s="183" t="s">
        <v>327</v>
      </c>
      <c r="F739" s="139" t="s">
        <v>397</v>
      </c>
      <c r="G739" s="139"/>
      <c r="H739" s="140">
        <f t="shared" si="145"/>
        <v>0</v>
      </c>
      <c r="I739" s="140">
        <f t="shared" si="145"/>
        <v>0</v>
      </c>
      <c r="J739" s="140">
        <f t="shared" si="145"/>
        <v>0</v>
      </c>
    </row>
    <row r="740" spans="2:10" ht="14.25" customHeight="1" hidden="1">
      <c r="B740" s="185" t="s">
        <v>315</v>
      </c>
      <c r="C740" s="139" t="s">
        <v>266</v>
      </c>
      <c r="D740" s="139" t="s">
        <v>276</v>
      </c>
      <c r="E740" s="183" t="s">
        <v>327</v>
      </c>
      <c r="F740" s="139" t="s">
        <v>397</v>
      </c>
      <c r="G740" s="139" t="s">
        <v>376</v>
      </c>
      <c r="H740" s="140">
        <f>'Прил. 7'!I1043</f>
        <v>0</v>
      </c>
      <c r="I740" s="140">
        <f>'Прил. 7'!J1043</f>
        <v>0</v>
      </c>
      <c r="J740" s="140">
        <f>'Прил. 7'!K1043</f>
        <v>0</v>
      </c>
    </row>
    <row r="741" spans="2:10" ht="12.75" customHeight="1">
      <c r="B741" s="176" t="s">
        <v>277</v>
      </c>
      <c r="C741" s="138" t="s">
        <v>278</v>
      </c>
      <c r="D741" s="138"/>
      <c r="E741" s="181"/>
      <c r="F741" s="139"/>
      <c r="G741" s="138"/>
      <c r="H741" s="136">
        <f>H747+H808</f>
        <v>12547.4</v>
      </c>
      <c r="I741" s="136">
        <f>I747+I808</f>
        <v>11212</v>
      </c>
      <c r="J741" s="136">
        <f>J747+J808</f>
        <v>12145</v>
      </c>
    </row>
    <row r="742" spans="2:10" ht="12.75" customHeight="1">
      <c r="B742" s="176" t="s">
        <v>313</v>
      </c>
      <c r="C742" s="138"/>
      <c r="D742" s="138"/>
      <c r="E742" s="138"/>
      <c r="F742" s="138"/>
      <c r="G742" s="138" t="s">
        <v>629</v>
      </c>
      <c r="H742" s="136">
        <f>H758+H770</f>
        <v>0</v>
      </c>
      <c r="I742" s="136">
        <f>I758+I770</f>
        <v>0</v>
      </c>
      <c r="J742" s="136">
        <f>J758+J770</f>
        <v>0</v>
      </c>
    </row>
    <row r="743" spans="2:10" ht="12.75" customHeight="1">
      <c r="B743" s="176" t="s">
        <v>314</v>
      </c>
      <c r="C743" s="138"/>
      <c r="D743" s="138"/>
      <c r="E743" s="138"/>
      <c r="F743" s="138"/>
      <c r="G743" s="138" t="s">
        <v>338</v>
      </c>
      <c r="H743" s="136">
        <f>H759+H771+H787+H813+H816+H819+H763+H796+H805+H801+H775+H782</f>
        <v>12445.4</v>
      </c>
      <c r="I743" s="136">
        <f>I759+I771+I787+I813+I816+I819+I763+I796+I805+I801+I775</f>
        <v>11212</v>
      </c>
      <c r="J743" s="136">
        <f>J759+J771+J787+J813+J816+J819+J763+J796+J805+J801+J775</f>
        <v>12145</v>
      </c>
    </row>
    <row r="744" spans="2:10" ht="12.75" customHeight="1">
      <c r="B744" s="288" t="s">
        <v>315</v>
      </c>
      <c r="C744" s="138"/>
      <c r="D744" s="138"/>
      <c r="E744" s="138"/>
      <c r="F744" s="138"/>
      <c r="G744" s="138" t="s">
        <v>376</v>
      </c>
      <c r="H744" s="136">
        <f>H764+H776+H751</f>
        <v>102</v>
      </c>
      <c r="I744" s="136">
        <f>I764+I776</f>
        <v>0</v>
      </c>
      <c r="J744" s="136">
        <f>J764+J776</f>
        <v>0</v>
      </c>
    </row>
    <row r="745" spans="2:10" ht="12.75" customHeight="1">
      <c r="B745" s="176" t="s">
        <v>316</v>
      </c>
      <c r="C745" s="138"/>
      <c r="D745" s="138"/>
      <c r="E745" s="138"/>
      <c r="F745" s="138"/>
      <c r="G745" s="138" t="s">
        <v>348</v>
      </c>
      <c r="H745" s="136">
        <f>H807</f>
        <v>0</v>
      </c>
      <c r="I745" s="136">
        <f>I807</f>
        <v>0</v>
      </c>
      <c r="J745" s="136">
        <f>J807</f>
        <v>0</v>
      </c>
    </row>
    <row r="746" spans="2:10" ht="12.75" customHeight="1">
      <c r="B746" s="176" t="s">
        <v>317</v>
      </c>
      <c r="C746" s="138"/>
      <c r="D746" s="138"/>
      <c r="E746" s="138"/>
      <c r="F746" s="138"/>
      <c r="G746" s="138" t="s">
        <v>630</v>
      </c>
      <c r="H746" s="136"/>
      <c r="I746" s="136"/>
      <c r="J746" s="136"/>
    </row>
    <row r="747" spans="2:10" ht="12.75" customHeight="1">
      <c r="B747" s="231" t="s">
        <v>279</v>
      </c>
      <c r="C747" s="178" t="s">
        <v>278</v>
      </c>
      <c r="D747" s="178" t="s">
        <v>280</v>
      </c>
      <c r="E747" s="139"/>
      <c r="F747" s="139"/>
      <c r="G747" s="139"/>
      <c r="H747" s="140">
        <f>H752+H788+H751+H792</f>
        <v>9860.9</v>
      </c>
      <c r="I747" s="140">
        <f>I752+I788+I751+I792</f>
        <v>8379</v>
      </c>
      <c r="J747" s="140">
        <f>J752+J788+J751+J792</f>
        <v>9100</v>
      </c>
    </row>
    <row r="748" spans="2:10" ht="27" customHeight="1">
      <c r="B748" s="185" t="s">
        <v>473</v>
      </c>
      <c r="C748" s="139" t="s">
        <v>278</v>
      </c>
      <c r="D748" s="139" t="s">
        <v>280</v>
      </c>
      <c r="E748" s="181" t="s">
        <v>474</v>
      </c>
      <c r="F748" s="139"/>
      <c r="G748" s="139"/>
      <c r="H748" s="140">
        <f aca="true" t="shared" si="146" ref="H748:J750">H749</f>
        <v>102</v>
      </c>
      <c r="I748" s="140">
        <f t="shared" si="146"/>
        <v>0</v>
      </c>
      <c r="J748" s="140">
        <f t="shared" si="146"/>
        <v>0</v>
      </c>
    </row>
    <row r="749" spans="2:10" ht="12.75" customHeight="1">
      <c r="B749" s="179" t="s">
        <v>402</v>
      </c>
      <c r="C749" s="139" t="s">
        <v>278</v>
      </c>
      <c r="D749" s="139" t="s">
        <v>280</v>
      </c>
      <c r="E749" s="181" t="s">
        <v>474</v>
      </c>
      <c r="F749" s="139" t="s">
        <v>403</v>
      </c>
      <c r="G749" s="139"/>
      <c r="H749" s="140">
        <f t="shared" si="146"/>
        <v>102</v>
      </c>
      <c r="I749" s="140">
        <f t="shared" si="146"/>
        <v>0</v>
      </c>
      <c r="J749" s="140">
        <f t="shared" si="146"/>
        <v>0</v>
      </c>
    </row>
    <row r="750" spans="2:10" ht="12.75" customHeight="1">
      <c r="B750" s="185" t="s">
        <v>193</v>
      </c>
      <c r="C750" s="139" t="s">
        <v>278</v>
      </c>
      <c r="D750" s="139" t="s">
        <v>280</v>
      </c>
      <c r="E750" s="181" t="s">
        <v>474</v>
      </c>
      <c r="F750" s="139" t="s">
        <v>421</v>
      </c>
      <c r="G750" s="139"/>
      <c r="H750" s="140">
        <f t="shared" si="146"/>
        <v>102</v>
      </c>
      <c r="I750" s="140">
        <f t="shared" si="146"/>
        <v>0</v>
      </c>
      <c r="J750" s="140">
        <f t="shared" si="146"/>
        <v>0</v>
      </c>
    </row>
    <row r="751" spans="2:10" ht="12.75" customHeight="1">
      <c r="B751" s="188" t="s">
        <v>315</v>
      </c>
      <c r="C751" s="139" t="s">
        <v>278</v>
      </c>
      <c r="D751" s="139" t="s">
        <v>280</v>
      </c>
      <c r="E751" s="181" t="s">
        <v>474</v>
      </c>
      <c r="F751" s="139" t="s">
        <v>421</v>
      </c>
      <c r="G751" s="139" t="s">
        <v>376</v>
      </c>
      <c r="H751" s="140">
        <f>'Прил. 7'!I608</f>
        <v>102</v>
      </c>
      <c r="I751" s="140"/>
      <c r="J751" s="140"/>
    </row>
    <row r="752" spans="2:10" ht="28.5" customHeight="1">
      <c r="B752" s="212" t="s">
        <v>597</v>
      </c>
      <c r="C752" s="139" t="s">
        <v>278</v>
      </c>
      <c r="D752" s="139" t="s">
        <v>280</v>
      </c>
      <c r="E752" s="44" t="s">
        <v>598</v>
      </c>
      <c r="F752" s="139"/>
      <c r="G752" s="139"/>
      <c r="H752" s="140">
        <f>H753+H760+H766+H772+H778</f>
        <v>9688.9</v>
      </c>
      <c r="I752" s="140">
        <f>I753</f>
        <v>8279</v>
      </c>
      <c r="J752" s="140">
        <f>J753</f>
        <v>9000</v>
      </c>
    </row>
    <row r="753" spans="2:10" ht="28.5">
      <c r="B753" s="187" t="s">
        <v>631</v>
      </c>
      <c r="C753" s="139" t="s">
        <v>278</v>
      </c>
      <c r="D753" s="139" t="s">
        <v>280</v>
      </c>
      <c r="E753" s="44" t="s">
        <v>632</v>
      </c>
      <c r="F753" s="139"/>
      <c r="G753" s="139"/>
      <c r="H753" s="140">
        <f>H754</f>
        <v>2765.2</v>
      </c>
      <c r="I753" s="140">
        <f>I754+I766</f>
        <v>8279</v>
      </c>
      <c r="J753" s="140">
        <f>J754+J766</f>
        <v>9000</v>
      </c>
    </row>
    <row r="754" spans="2:10" ht="54" customHeight="1">
      <c r="B754" s="187" t="s">
        <v>633</v>
      </c>
      <c r="C754" s="139" t="s">
        <v>278</v>
      </c>
      <c r="D754" s="139" t="s">
        <v>280</v>
      </c>
      <c r="E754" s="44" t="s">
        <v>632</v>
      </c>
      <c r="F754" s="139"/>
      <c r="G754" s="139"/>
      <c r="H754" s="140">
        <f>H755</f>
        <v>2765.2</v>
      </c>
      <c r="I754" s="140">
        <f aca="true" t="shared" si="147" ref="I754:J756">I755</f>
        <v>2917</v>
      </c>
      <c r="J754" s="140">
        <f t="shared" si="147"/>
        <v>3250</v>
      </c>
    </row>
    <row r="755" spans="2:10" ht="12.75" customHeight="1">
      <c r="B755" s="190" t="s">
        <v>634</v>
      </c>
      <c r="C755" s="139" t="s">
        <v>278</v>
      </c>
      <c r="D755" s="139" t="s">
        <v>280</v>
      </c>
      <c r="E755" s="44" t="s">
        <v>632</v>
      </c>
      <c r="F755" s="139"/>
      <c r="G755" s="139"/>
      <c r="H755" s="140">
        <f>H756</f>
        <v>2765.2</v>
      </c>
      <c r="I755" s="140">
        <f t="shared" si="147"/>
        <v>2917</v>
      </c>
      <c r="J755" s="140">
        <f t="shared" si="147"/>
        <v>3250</v>
      </c>
    </row>
    <row r="756" spans="2:10" ht="15.75" customHeight="1">
      <c r="B756" s="185" t="s">
        <v>526</v>
      </c>
      <c r="C756" s="139" t="s">
        <v>278</v>
      </c>
      <c r="D756" s="139" t="s">
        <v>280</v>
      </c>
      <c r="E756" s="44" t="s">
        <v>632</v>
      </c>
      <c r="F756" s="133">
        <v>600</v>
      </c>
      <c r="G756" s="139"/>
      <c r="H756" s="140">
        <f>H757</f>
        <v>2765.2</v>
      </c>
      <c r="I756" s="140">
        <f t="shared" si="147"/>
        <v>2917</v>
      </c>
      <c r="J756" s="140">
        <f t="shared" si="147"/>
        <v>3250</v>
      </c>
    </row>
    <row r="757" spans="2:10" ht="12.75" customHeight="1">
      <c r="B757" s="185" t="s">
        <v>528</v>
      </c>
      <c r="C757" s="139" t="s">
        <v>278</v>
      </c>
      <c r="D757" s="139" t="s">
        <v>280</v>
      </c>
      <c r="E757" s="44" t="s">
        <v>632</v>
      </c>
      <c r="F757" s="133">
        <v>610</v>
      </c>
      <c r="G757" s="139"/>
      <c r="H757" s="140">
        <f>H758+H759</f>
        <v>2765.2</v>
      </c>
      <c r="I757" s="140">
        <f>I758+I759</f>
        <v>2917</v>
      </c>
      <c r="J757" s="140">
        <f>J758+J759</f>
        <v>3250</v>
      </c>
    </row>
    <row r="758" spans="2:10" ht="14.25" customHeight="1">
      <c r="B758" s="185" t="s">
        <v>313</v>
      </c>
      <c r="C758" s="139" t="s">
        <v>278</v>
      </c>
      <c r="D758" s="139" t="s">
        <v>280</v>
      </c>
      <c r="E758" s="44" t="s">
        <v>632</v>
      </c>
      <c r="F758" s="133">
        <v>610</v>
      </c>
      <c r="G758" s="139" t="s">
        <v>629</v>
      </c>
      <c r="H758" s="140"/>
      <c r="I758" s="140"/>
      <c r="J758" s="140"/>
    </row>
    <row r="759" spans="2:10" ht="14.25" customHeight="1">
      <c r="B759" s="185" t="s">
        <v>314</v>
      </c>
      <c r="C759" s="139" t="s">
        <v>278</v>
      </c>
      <c r="D759" s="139" t="s">
        <v>280</v>
      </c>
      <c r="E759" s="44" t="s">
        <v>632</v>
      </c>
      <c r="F759" s="133">
        <v>610</v>
      </c>
      <c r="G759" s="139" t="s">
        <v>338</v>
      </c>
      <c r="H759" s="140">
        <f>'Прил. 7'!I1123</f>
        <v>2765.2</v>
      </c>
      <c r="I759" s="140">
        <f>'Прил. 7'!J1123</f>
        <v>2917</v>
      </c>
      <c r="J759" s="140">
        <f>'Прил. 7'!K1123</f>
        <v>3250</v>
      </c>
    </row>
    <row r="760" spans="2:10" ht="54" customHeight="1" hidden="1">
      <c r="B760" s="185" t="s">
        <v>635</v>
      </c>
      <c r="C760" s="139" t="s">
        <v>278</v>
      </c>
      <c r="D760" s="139" t="s">
        <v>280</v>
      </c>
      <c r="E760" s="14" t="s">
        <v>636</v>
      </c>
      <c r="F760" s="133"/>
      <c r="G760" s="139"/>
      <c r="H760" s="140">
        <f aca="true" t="shared" si="148" ref="H760:J761">H761</f>
        <v>0</v>
      </c>
      <c r="I760" s="140">
        <f t="shared" si="148"/>
        <v>0</v>
      </c>
      <c r="J760" s="140">
        <f t="shared" si="148"/>
        <v>0</v>
      </c>
    </row>
    <row r="761" spans="2:10" ht="14.25" customHeight="1" hidden="1">
      <c r="B761" s="185" t="s">
        <v>526</v>
      </c>
      <c r="C761" s="139" t="s">
        <v>278</v>
      </c>
      <c r="D761" s="139" t="s">
        <v>280</v>
      </c>
      <c r="E761" s="14" t="s">
        <v>636</v>
      </c>
      <c r="F761" s="133">
        <v>600</v>
      </c>
      <c r="G761" s="139"/>
      <c r="H761" s="140">
        <f t="shared" si="148"/>
        <v>0</v>
      </c>
      <c r="I761" s="140">
        <f t="shared" si="148"/>
        <v>0</v>
      </c>
      <c r="J761" s="140">
        <f t="shared" si="148"/>
        <v>0</v>
      </c>
    </row>
    <row r="762" spans="2:10" ht="14.25" customHeight="1" hidden="1">
      <c r="B762" s="185" t="s">
        <v>528</v>
      </c>
      <c r="C762" s="139" t="s">
        <v>278</v>
      </c>
      <c r="D762" s="139" t="s">
        <v>280</v>
      </c>
      <c r="E762" s="14" t="s">
        <v>636</v>
      </c>
      <c r="F762" s="133">
        <v>610</v>
      </c>
      <c r="G762" s="139"/>
      <c r="H762" s="140">
        <f>H763+H764+H765</f>
        <v>0</v>
      </c>
      <c r="I762" s="140">
        <f>I763+I764+I765</f>
        <v>0</v>
      </c>
      <c r="J762" s="140">
        <f>J763+J764+J765</f>
        <v>0</v>
      </c>
    </row>
    <row r="763" spans="2:10" ht="14.25" customHeight="1" hidden="1">
      <c r="B763" s="185" t="s">
        <v>314</v>
      </c>
      <c r="C763" s="139" t="s">
        <v>278</v>
      </c>
      <c r="D763" s="139" t="s">
        <v>280</v>
      </c>
      <c r="E763" s="14" t="s">
        <v>636</v>
      </c>
      <c r="F763" s="133">
        <v>610</v>
      </c>
      <c r="G763" s="139" t="s">
        <v>338</v>
      </c>
      <c r="H763" s="140">
        <f>'Прил. 7'!I1127</f>
        <v>0</v>
      </c>
      <c r="I763" s="140">
        <f>'Прил. 7'!J1127</f>
        <v>0</v>
      </c>
      <c r="J763" s="140">
        <f>'Прил. 7'!K1127</f>
        <v>0</v>
      </c>
    </row>
    <row r="764" spans="2:10" ht="14.25" customHeight="1" hidden="1">
      <c r="B764" s="188" t="s">
        <v>315</v>
      </c>
      <c r="C764" s="139" t="s">
        <v>278</v>
      </c>
      <c r="D764" s="139" t="s">
        <v>280</v>
      </c>
      <c r="E764" s="14" t="s">
        <v>636</v>
      </c>
      <c r="F764" s="133">
        <v>610</v>
      </c>
      <c r="G764" s="139" t="s">
        <v>376</v>
      </c>
      <c r="H764" s="140">
        <f>'Прил. 7'!I1128</f>
        <v>0</v>
      </c>
      <c r="I764" s="140">
        <f>'Прил. 7'!J1128</f>
        <v>0</v>
      </c>
      <c r="J764" s="140">
        <f>'Прил. 7'!K1128</f>
        <v>0</v>
      </c>
    </row>
    <row r="765" spans="2:10" ht="14.25" customHeight="1" hidden="1">
      <c r="B765" s="188" t="s">
        <v>316</v>
      </c>
      <c r="C765" s="139" t="s">
        <v>278</v>
      </c>
      <c r="D765" s="139" t="s">
        <v>280</v>
      </c>
      <c r="E765" s="14" t="s">
        <v>636</v>
      </c>
      <c r="F765" s="133">
        <v>610</v>
      </c>
      <c r="G765" s="139" t="s">
        <v>348</v>
      </c>
      <c r="H765" s="140">
        <f>'Прил. 7'!I1129</f>
        <v>0</v>
      </c>
      <c r="I765" s="140">
        <f>'Прил. 7'!J1129</f>
        <v>0</v>
      </c>
      <c r="J765" s="140">
        <f>'Прил. 7'!K1129</f>
        <v>0</v>
      </c>
    </row>
    <row r="766" spans="2:10" ht="66.75" customHeight="1">
      <c r="B766" s="187" t="s">
        <v>637</v>
      </c>
      <c r="C766" s="139" t="s">
        <v>278</v>
      </c>
      <c r="D766" s="139" t="s">
        <v>280</v>
      </c>
      <c r="E766" s="213" t="s">
        <v>638</v>
      </c>
      <c r="F766" s="139"/>
      <c r="G766" s="139"/>
      <c r="H766" s="140">
        <f aca="true" t="shared" si="149" ref="H766:J768">H767</f>
        <v>6429.7</v>
      </c>
      <c r="I766" s="140">
        <f t="shared" si="149"/>
        <v>5362</v>
      </c>
      <c r="J766" s="140">
        <f t="shared" si="149"/>
        <v>5750</v>
      </c>
    </row>
    <row r="767" spans="2:10" ht="12.75" customHeight="1">
      <c r="B767" s="190" t="s">
        <v>634</v>
      </c>
      <c r="C767" s="139" t="s">
        <v>278</v>
      </c>
      <c r="D767" s="139" t="s">
        <v>280</v>
      </c>
      <c r="E767" s="213" t="s">
        <v>638</v>
      </c>
      <c r="F767" s="139"/>
      <c r="G767" s="139"/>
      <c r="H767" s="140">
        <f t="shared" si="149"/>
        <v>6429.7</v>
      </c>
      <c r="I767" s="140">
        <f t="shared" si="149"/>
        <v>5362</v>
      </c>
      <c r="J767" s="140">
        <f t="shared" si="149"/>
        <v>5750</v>
      </c>
    </row>
    <row r="768" spans="2:10" ht="15.75" customHeight="1">
      <c r="B768" s="185" t="s">
        <v>526</v>
      </c>
      <c r="C768" s="139" t="s">
        <v>278</v>
      </c>
      <c r="D768" s="139" t="s">
        <v>280</v>
      </c>
      <c r="E768" s="213" t="s">
        <v>638</v>
      </c>
      <c r="F768" s="133">
        <v>600</v>
      </c>
      <c r="G768" s="139"/>
      <c r="H768" s="140">
        <f t="shared" si="149"/>
        <v>6429.7</v>
      </c>
      <c r="I768" s="140">
        <f t="shared" si="149"/>
        <v>5362</v>
      </c>
      <c r="J768" s="140">
        <f t="shared" si="149"/>
        <v>5750</v>
      </c>
    </row>
    <row r="769" spans="2:10" ht="12.75" customHeight="1">
      <c r="B769" s="185" t="s">
        <v>528</v>
      </c>
      <c r="C769" s="139" t="s">
        <v>278</v>
      </c>
      <c r="D769" s="139" t="s">
        <v>280</v>
      </c>
      <c r="E769" s="213" t="s">
        <v>638</v>
      </c>
      <c r="F769" s="133">
        <v>610</v>
      </c>
      <c r="G769" s="139"/>
      <c r="H769" s="140">
        <f>H771</f>
        <v>6429.7</v>
      </c>
      <c r="I769" s="140">
        <f>I770+I771</f>
        <v>5362</v>
      </c>
      <c r="J769" s="140">
        <f>J770+J771</f>
        <v>5750</v>
      </c>
    </row>
    <row r="770" spans="2:10" ht="14.25" customHeight="1" hidden="1">
      <c r="B770" s="185" t="s">
        <v>313</v>
      </c>
      <c r="C770" s="139" t="s">
        <v>278</v>
      </c>
      <c r="D770" s="139" t="s">
        <v>280</v>
      </c>
      <c r="E770" s="213" t="s">
        <v>638</v>
      </c>
      <c r="F770" s="133">
        <v>610</v>
      </c>
      <c r="G770" s="139" t="s">
        <v>629</v>
      </c>
      <c r="H770" s="140"/>
      <c r="I770" s="140"/>
      <c r="J770" s="140"/>
    </row>
    <row r="771" spans="2:10" ht="14.25" customHeight="1">
      <c r="B771" s="185" t="s">
        <v>314</v>
      </c>
      <c r="C771" s="139" t="s">
        <v>278</v>
      </c>
      <c r="D771" s="139" t="s">
        <v>280</v>
      </c>
      <c r="E771" s="213" t="s">
        <v>638</v>
      </c>
      <c r="F771" s="133">
        <v>610</v>
      </c>
      <c r="G771" s="139" t="s">
        <v>338</v>
      </c>
      <c r="H771" s="140">
        <f>'Прил. 7'!I1135</f>
        <v>6429.7</v>
      </c>
      <c r="I771" s="140">
        <f>'Прил. 7'!J1135</f>
        <v>5362</v>
      </c>
      <c r="J771" s="140">
        <f>'Прил. 7'!K1135</f>
        <v>5750</v>
      </c>
    </row>
    <row r="772" spans="2:10" ht="14.25" hidden="1">
      <c r="B772" s="144" t="s">
        <v>639</v>
      </c>
      <c r="C772" s="200" t="s">
        <v>278</v>
      </c>
      <c r="D772" s="200" t="s">
        <v>280</v>
      </c>
      <c r="E772" s="120" t="s">
        <v>640</v>
      </c>
      <c r="F772" s="237"/>
      <c r="G772" s="197"/>
      <c r="H772" s="140">
        <f aca="true" t="shared" si="150" ref="H772:J773">H773</f>
        <v>0</v>
      </c>
      <c r="I772" s="140">
        <f t="shared" si="150"/>
        <v>0</v>
      </c>
      <c r="J772" s="140">
        <f t="shared" si="150"/>
        <v>0</v>
      </c>
    </row>
    <row r="773" spans="2:10" ht="14.25" customHeight="1" hidden="1">
      <c r="B773" s="205" t="s">
        <v>330</v>
      </c>
      <c r="C773" s="200" t="s">
        <v>278</v>
      </c>
      <c r="D773" s="200" t="s">
        <v>280</v>
      </c>
      <c r="E773" s="120" t="s">
        <v>640</v>
      </c>
      <c r="F773" s="237"/>
      <c r="G773" s="197"/>
      <c r="H773" s="140">
        <f t="shared" si="150"/>
        <v>0</v>
      </c>
      <c r="I773" s="140">
        <f t="shared" si="150"/>
        <v>0</v>
      </c>
      <c r="J773" s="140">
        <f t="shared" si="150"/>
        <v>0</v>
      </c>
    </row>
    <row r="774" spans="2:10" ht="14.25" customHeight="1" hidden="1">
      <c r="B774" s="205" t="s">
        <v>332</v>
      </c>
      <c r="C774" s="200" t="s">
        <v>278</v>
      </c>
      <c r="D774" s="200" t="s">
        <v>280</v>
      </c>
      <c r="E774" s="120" t="s">
        <v>640</v>
      </c>
      <c r="F774" s="237">
        <v>600</v>
      </c>
      <c r="G774" s="197"/>
      <c r="H774" s="140">
        <f>H775+H776</f>
        <v>0</v>
      </c>
      <c r="I774" s="140">
        <f>I775</f>
        <v>0</v>
      </c>
      <c r="J774" s="140">
        <f>J775</f>
        <v>0</v>
      </c>
    </row>
    <row r="775" spans="2:10" ht="14.25" customHeight="1" hidden="1">
      <c r="B775" s="199" t="s">
        <v>314</v>
      </c>
      <c r="C775" s="200" t="s">
        <v>278</v>
      </c>
      <c r="D775" s="200" t="s">
        <v>280</v>
      </c>
      <c r="E775" s="120" t="s">
        <v>640</v>
      </c>
      <c r="F775" s="237">
        <v>610</v>
      </c>
      <c r="G775" s="200" t="s">
        <v>338</v>
      </c>
      <c r="H775" s="140">
        <v>0</v>
      </c>
      <c r="I775" s="140">
        <f>I776+I777</f>
        <v>0</v>
      </c>
      <c r="J775" s="140">
        <f>J776+J777</f>
        <v>0</v>
      </c>
    </row>
    <row r="776" spans="2:10" ht="14.25" customHeight="1" hidden="1">
      <c r="B776" s="205" t="s">
        <v>315</v>
      </c>
      <c r="C776" s="200" t="s">
        <v>278</v>
      </c>
      <c r="D776" s="200" t="s">
        <v>280</v>
      </c>
      <c r="E776" s="120" t="s">
        <v>640</v>
      </c>
      <c r="F776" s="237">
        <v>610</v>
      </c>
      <c r="G776" s="200" t="s">
        <v>376</v>
      </c>
      <c r="H776" s="140">
        <v>0</v>
      </c>
      <c r="I776" s="140">
        <f>'Прил. 7'!J1140</f>
        <v>0</v>
      </c>
      <c r="J776" s="140">
        <f>'Прил. 7'!K1140</f>
        <v>0</v>
      </c>
    </row>
    <row r="777" spans="2:10" ht="14.25" customHeight="1" hidden="1">
      <c r="B777" s="199" t="s">
        <v>315</v>
      </c>
      <c r="C777" s="200" t="s">
        <v>278</v>
      </c>
      <c r="D777" s="200" t="s">
        <v>280</v>
      </c>
      <c r="E777" s="120" t="s">
        <v>640</v>
      </c>
      <c r="F777" s="237">
        <v>610</v>
      </c>
      <c r="G777" s="200" t="s">
        <v>376</v>
      </c>
      <c r="H777" s="140"/>
      <c r="I777" s="140"/>
      <c r="J777" s="140"/>
    </row>
    <row r="778" spans="2:10" ht="28.5">
      <c r="B778" s="204" t="s">
        <v>641</v>
      </c>
      <c r="C778" s="200" t="s">
        <v>278</v>
      </c>
      <c r="D778" s="200" t="s">
        <v>280</v>
      </c>
      <c r="E778" s="272" t="s">
        <v>642</v>
      </c>
      <c r="F778" s="237">
        <v>610</v>
      </c>
      <c r="G778" s="197"/>
      <c r="H778" s="140">
        <f aca="true" t="shared" si="151" ref="H778:J780">H779</f>
        <v>494</v>
      </c>
      <c r="I778" s="140">
        <f t="shared" si="151"/>
        <v>0</v>
      </c>
      <c r="J778" s="140">
        <f t="shared" si="151"/>
        <v>0</v>
      </c>
    </row>
    <row r="779" spans="2:10" ht="14.25" customHeight="1">
      <c r="B779" s="324" t="s">
        <v>634</v>
      </c>
      <c r="C779" s="200" t="s">
        <v>278</v>
      </c>
      <c r="D779" s="200" t="s">
        <v>280</v>
      </c>
      <c r="E779" s="272" t="s">
        <v>642</v>
      </c>
      <c r="F779" s="237">
        <v>610</v>
      </c>
      <c r="G779" s="197"/>
      <c r="H779" s="140">
        <f t="shared" si="151"/>
        <v>494</v>
      </c>
      <c r="I779" s="140">
        <f t="shared" si="151"/>
        <v>0</v>
      </c>
      <c r="J779" s="140">
        <f t="shared" si="151"/>
        <v>0</v>
      </c>
    </row>
    <row r="780" spans="2:10" ht="14.25" customHeight="1">
      <c r="B780" s="211" t="s">
        <v>526</v>
      </c>
      <c r="C780" s="200" t="s">
        <v>278</v>
      </c>
      <c r="D780" s="200" t="s">
        <v>280</v>
      </c>
      <c r="E780" s="272" t="s">
        <v>642</v>
      </c>
      <c r="F780" s="237">
        <v>610</v>
      </c>
      <c r="G780" s="197"/>
      <c r="H780" s="140">
        <f t="shared" si="151"/>
        <v>494</v>
      </c>
      <c r="I780" s="140">
        <f t="shared" si="151"/>
        <v>0</v>
      </c>
      <c r="J780" s="140">
        <f t="shared" si="151"/>
        <v>0</v>
      </c>
    </row>
    <row r="781" spans="2:10" ht="14.25" customHeight="1">
      <c r="B781" s="211" t="s">
        <v>528</v>
      </c>
      <c r="C781" s="200" t="s">
        <v>278</v>
      </c>
      <c r="D781" s="200" t="s">
        <v>280</v>
      </c>
      <c r="E781" s="272" t="s">
        <v>642</v>
      </c>
      <c r="F781" s="237">
        <v>610</v>
      </c>
      <c r="G781" s="197"/>
      <c r="H781" s="140">
        <f>H782+H783</f>
        <v>494</v>
      </c>
      <c r="I781" s="140">
        <f>I782+I783</f>
        <v>0</v>
      </c>
      <c r="J781" s="140">
        <f>J782+J783</f>
        <v>0</v>
      </c>
    </row>
    <row r="782" spans="2:10" ht="14.25" customHeight="1">
      <c r="B782" s="261" t="s">
        <v>314</v>
      </c>
      <c r="C782" s="200" t="s">
        <v>278</v>
      </c>
      <c r="D782" s="200" t="s">
        <v>280</v>
      </c>
      <c r="E782" s="272" t="s">
        <v>642</v>
      </c>
      <c r="F782" s="237">
        <v>610</v>
      </c>
      <c r="G782" s="200" t="s">
        <v>338</v>
      </c>
      <c r="H782" s="140">
        <f>'Прил. 7'!I1146</f>
        <v>494</v>
      </c>
      <c r="I782" s="140">
        <f>'Прил. 7'!J1146</f>
        <v>0</v>
      </c>
      <c r="J782" s="140">
        <f>'Прил. 7'!K1146</f>
        <v>0</v>
      </c>
    </row>
    <row r="783" spans="2:10" ht="14.25" customHeight="1" hidden="1">
      <c r="B783" s="199" t="s">
        <v>315</v>
      </c>
      <c r="C783" s="200" t="s">
        <v>278</v>
      </c>
      <c r="D783" s="200" t="s">
        <v>280</v>
      </c>
      <c r="E783" s="272" t="s">
        <v>642</v>
      </c>
      <c r="F783" s="237">
        <v>610</v>
      </c>
      <c r="G783" s="200" t="s">
        <v>376</v>
      </c>
      <c r="H783" s="140">
        <f>'Прил. 7'!I1147</f>
        <v>0</v>
      </c>
      <c r="I783" s="140">
        <f>'Прил. 7'!J1147</f>
        <v>0</v>
      </c>
      <c r="J783" s="140">
        <f>'Прил. 7'!K1147</f>
        <v>0</v>
      </c>
    </row>
    <row r="784" spans="2:10" ht="26.25" customHeight="1" hidden="1">
      <c r="B784" s="187" t="s">
        <v>643</v>
      </c>
      <c r="C784" s="139" t="s">
        <v>278</v>
      </c>
      <c r="D784" s="139" t="s">
        <v>280</v>
      </c>
      <c r="E784" s="213" t="s">
        <v>644</v>
      </c>
      <c r="F784" s="139"/>
      <c r="G784" s="139"/>
      <c r="H784" s="140">
        <f>H785+H786+H787</f>
        <v>0</v>
      </c>
      <c r="I784" s="140">
        <f>I785+I786+I787</f>
        <v>0</v>
      </c>
      <c r="J784" s="140">
        <f>J785+J786+J787</f>
        <v>0</v>
      </c>
    </row>
    <row r="785" spans="2:10" ht="12.75" customHeight="1" hidden="1">
      <c r="B785" s="188" t="s">
        <v>330</v>
      </c>
      <c r="C785" s="139" t="s">
        <v>278</v>
      </c>
      <c r="D785" s="139" t="s">
        <v>280</v>
      </c>
      <c r="E785" s="213" t="s">
        <v>645</v>
      </c>
      <c r="F785" s="133">
        <v>200</v>
      </c>
      <c r="G785" s="139"/>
      <c r="H785" s="140">
        <f aca="true" t="shared" si="152" ref="H785:J786">H786</f>
        <v>0</v>
      </c>
      <c r="I785" s="140">
        <f t="shared" si="152"/>
        <v>0</v>
      </c>
      <c r="J785" s="140">
        <f t="shared" si="152"/>
        <v>0</v>
      </c>
    </row>
    <row r="786" spans="2:10" ht="12.75" customHeight="1" hidden="1">
      <c r="B786" s="188" t="s">
        <v>332</v>
      </c>
      <c r="C786" s="139" t="s">
        <v>278</v>
      </c>
      <c r="D786" s="139" t="s">
        <v>280</v>
      </c>
      <c r="E786" s="213" t="s">
        <v>645</v>
      </c>
      <c r="F786" s="133">
        <v>240</v>
      </c>
      <c r="G786" s="139"/>
      <c r="H786" s="140">
        <f t="shared" si="152"/>
        <v>0</v>
      </c>
      <c r="I786" s="140">
        <f t="shared" si="152"/>
        <v>0</v>
      </c>
      <c r="J786" s="140">
        <f t="shared" si="152"/>
        <v>0</v>
      </c>
    </row>
    <row r="787" spans="2:10" ht="14.25" customHeight="1" hidden="1">
      <c r="B787" s="185" t="s">
        <v>314</v>
      </c>
      <c r="C787" s="139" t="s">
        <v>278</v>
      </c>
      <c r="D787" s="139" t="s">
        <v>280</v>
      </c>
      <c r="E787" s="213" t="s">
        <v>645</v>
      </c>
      <c r="F787" s="133">
        <v>240</v>
      </c>
      <c r="G787" s="139" t="s">
        <v>338</v>
      </c>
      <c r="H787" s="140"/>
      <c r="I787" s="140"/>
      <c r="J787" s="140"/>
    </row>
    <row r="788" spans="2:10" ht="40.5" customHeight="1" hidden="1">
      <c r="B788" s="185" t="s">
        <v>473</v>
      </c>
      <c r="C788" s="139" t="s">
        <v>278</v>
      </c>
      <c r="D788" s="139" t="s">
        <v>280</v>
      </c>
      <c r="E788" s="181" t="s">
        <v>474</v>
      </c>
      <c r="F788" s="139"/>
      <c r="G788" s="139"/>
      <c r="H788" s="140">
        <f aca="true" t="shared" si="153" ref="H788:J790">H789</f>
        <v>0</v>
      </c>
      <c r="I788" s="140">
        <f t="shared" si="153"/>
        <v>0</v>
      </c>
      <c r="J788" s="140">
        <f t="shared" si="153"/>
        <v>0</v>
      </c>
    </row>
    <row r="789" spans="2:10" ht="14.25" customHeight="1" hidden="1">
      <c r="B789" s="188" t="s">
        <v>330</v>
      </c>
      <c r="C789" s="139" t="s">
        <v>278</v>
      </c>
      <c r="D789" s="139" t="s">
        <v>280</v>
      </c>
      <c r="E789" s="181" t="s">
        <v>474</v>
      </c>
      <c r="F789" s="139" t="s">
        <v>527</v>
      </c>
      <c r="G789" s="139"/>
      <c r="H789" s="140">
        <f t="shared" si="153"/>
        <v>0</v>
      </c>
      <c r="I789" s="140">
        <f t="shared" si="153"/>
        <v>0</v>
      </c>
      <c r="J789" s="140">
        <f t="shared" si="153"/>
        <v>0</v>
      </c>
    </row>
    <row r="790" spans="2:10" ht="14.25" customHeight="1" hidden="1">
      <c r="B790" s="188" t="s">
        <v>332</v>
      </c>
      <c r="C790" s="139" t="s">
        <v>278</v>
      </c>
      <c r="D790" s="139" t="s">
        <v>280</v>
      </c>
      <c r="E790" s="181" t="s">
        <v>474</v>
      </c>
      <c r="F790" s="139" t="s">
        <v>534</v>
      </c>
      <c r="G790" s="139"/>
      <c r="H790" s="140">
        <f t="shared" si="153"/>
        <v>0</v>
      </c>
      <c r="I790" s="140">
        <f t="shared" si="153"/>
        <v>0</v>
      </c>
      <c r="J790" s="140">
        <f t="shared" si="153"/>
        <v>0</v>
      </c>
    </row>
    <row r="791" spans="2:10" ht="14.25" customHeight="1" hidden="1">
      <c r="B791" s="188" t="s">
        <v>315</v>
      </c>
      <c r="C791" s="139" t="s">
        <v>278</v>
      </c>
      <c r="D791" s="139" t="s">
        <v>280</v>
      </c>
      <c r="E791" s="181" t="s">
        <v>474</v>
      </c>
      <c r="F791" s="139" t="s">
        <v>534</v>
      </c>
      <c r="G791" s="139" t="s">
        <v>376</v>
      </c>
      <c r="H791" s="140">
        <f>'Прил. 7'!I1155</f>
        <v>0</v>
      </c>
      <c r="I791" s="140">
        <f>'Прил. 7'!J1155</f>
        <v>0</v>
      </c>
      <c r="J791" s="140">
        <f>'Прил. 7'!K1155</f>
        <v>0</v>
      </c>
    </row>
    <row r="792" spans="2:10" ht="28.5" customHeight="1">
      <c r="B792" s="325" t="s">
        <v>646</v>
      </c>
      <c r="C792" s="139" t="s">
        <v>278</v>
      </c>
      <c r="D792" s="139" t="s">
        <v>280</v>
      </c>
      <c r="E792" s="183" t="s">
        <v>644</v>
      </c>
      <c r="F792" s="139"/>
      <c r="G792" s="139"/>
      <c r="H792" s="140">
        <f>H793+H802+H798</f>
        <v>70</v>
      </c>
      <c r="I792" s="140">
        <f>I793+I802+I798</f>
        <v>100</v>
      </c>
      <c r="J792" s="140">
        <f>J793+J802+J798</f>
        <v>100</v>
      </c>
    </row>
    <row r="793" spans="2:10" ht="28.5" customHeight="1" hidden="1">
      <c r="B793" s="179" t="s">
        <v>647</v>
      </c>
      <c r="C793" s="139" t="s">
        <v>278</v>
      </c>
      <c r="D793" s="139" t="s">
        <v>280</v>
      </c>
      <c r="E793" s="183" t="s">
        <v>648</v>
      </c>
      <c r="F793" s="139"/>
      <c r="G793" s="139"/>
      <c r="H793" s="140">
        <f aca="true" t="shared" si="154" ref="H793:J794">H794</f>
        <v>0</v>
      </c>
      <c r="I793" s="140">
        <f t="shared" si="154"/>
        <v>0</v>
      </c>
      <c r="J793" s="140">
        <f t="shared" si="154"/>
        <v>0</v>
      </c>
    </row>
    <row r="794" spans="2:10" ht="14.25" customHeight="1" hidden="1">
      <c r="B794" s="188" t="s">
        <v>330</v>
      </c>
      <c r="C794" s="139" t="s">
        <v>278</v>
      </c>
      <c r="D794" s="139" t="s">
        <v>280</v>
      </c>
      <c r="E794" s="183" t="s">
        <v>648</v>
      </c>
      <c r="F794" s="139" t="s">
        <v>331</v>
      </c>
      <c r="G794" s="139"/>
      <c r="H794" s="140">
        <f t="shared" si="154"/>
        <v>0</v>
      </c>
      <c r="I794" s="140">
        <f t="shared" si="154"/>
        <v>0</v>
      </c>
      <c r="J794" s="140">
        <f t="shared" si="154"/>
        <v>0</v>
      </c>
    </row>
    <row r="795" spans="2:10" ht="14.25" customHeight="1" hidden="1">
      <c r="B795" s="188" t="s">
        <v>332</v>
      </c>
      <c r="C795" s="139" t="s">
        <v>278</v>
      </c>
      <c r="D795" s="139" t="s">
        <v>280</v>
      </c>
      <c r="E795" s="183" t="s">
        <v>648</v>
      </c>
      <c r="F795" s="139" t="s">
        <v>333</v>
      </c>
      <c r="G795" s="139"/>
      <c r="H795" s="140">
        <f>H796+H797</f>
        <v>0</v>
      </c>
      <c r="I795" s="140">
        <f>I796+I797</f>
        <v>0</v>
      </c>
      <c r="J795" s="140">
        <f>J796+J797</f>
        <v>0</v>
      </c>
    </row>
    <row r="796" spans="2:10" ht="14.25" customHeight="1" hidden="1">
      <c r="B796" s="185" t="s">
        <v>314</v>
      </c>
      <c r="C796" s="139" t="s">
        <v>278</v>
      </c>
      <c r="D796" s="139" t="s">
        <v>280</v>
      </c>
      <c r="E796" s="183" t="s">
        <v>648</v>
      </c>
      <c r="F796" s="139" t="s">
        <v>333</v>
      </c>
      <c r="G796" s="139" t="s">
        <v>338</v>
      </c>
      <c r="H796" s="140">
        <f>'Прил. 7'!I1160</f>
        <v>0</v>
      </c>
      <c r="I796" s="140">
        <f>'Прил. 7'!J1160</f>
        <v>0</v>
      </c>
      <c r="J796" s="140">
        <f>'Прил. 7'!K1160</f>
        <v>0</v>
      </c>
    </row>
    <row r="797" spans="2:10" ht="14.25" customHeight="1" hidden="1">
      <c r="B797" s="185" t="s">
        <v>315</v>
      </c>
      <c r="C797" s="139" t="s">
        <v>278</v>
      </c>
      <c r="D797" s="139" t="s">
        <v>280</v>
      </c>
      <c r="E797" s="183" t="s">
        <v>648</v>
      </c>
      <c r="F797" s="139" t="s">
        <v>333</v>
      </c>
      <c r="G797" s="139" t="s">
        <v>376</v>
      </c>
      <c r="H797" s="140">
        <f>'Прил. 7'!I1161</f>
        <v>0</v>
      </c>
      <c r="I797" s="140">
        <f>'Прил. 7'!J1161</f>
        <v>0</v>
      </c>
      <c r="J797" s="140">
        <f>'Прил. 7'!K1161</f>
        <v>0</v>
      </c>
    </row>
    <row r="798" spans="2:10" ht="28.5" customHeight="1">
      <c r="B798" s="179" t="s">
        <v>649</v>
      </c>
      <c r="C798" s="139" t="s">
        <v>278</v>
      </c>
      <c r="D798" s="139" t="s">
        <v>280</v>
      </c>
      <c r="E798" s="183" t="s">
        <v>650</v>
      </c>
      <c r="F798" s="139"/>
      <c r="G798" s="139"/>
      <c r="H798" s="140">
        <f aca="true" t="shared" si="155" ref="H798:J800">H799</f>
        <v>70</v>
      </c>
      <c r="I798" s="140">
        <f t="shared" si="155"/>
        <v>100</v>
      </c>
      <c r="J798" s="140">
        <f t="shared" si="155"/>
        <v>100</v>
      </c>
    </row>
    <row r="799" spans="2:10" ht="14.25" customHeight="1">
      <c r="B799" s="188" t="s">
        <v>330</v>
      </c>
      <c r="C799" s="139" t="s">
        <v>278</v>
      </c>
      <c r="D799" s="139" t="s">
        <v>280</v>
      </c>
      <c r="E799" s="183" t="s">
        <v>650</v>
      </c>
      <c r="F799" s="139" t="s">
        <v>331</v>
      </c>
      <c r="G799" s="139"/>
      <c r="H799" s="140">
        <f t="shared" si="155"/>
        <v>70</v>
      </c>
      <c r="I799" s="140">
        <f t="shared" si="155"/>
        <v>100</v>
      </c>
      <c r="J799" s="140">
        <f t="shared" si="155"/>
        <v>100</v>
      </c>
    </row>
    <row r="800" spans="2:10" ht="14.25" customHeight="1">
      <c r="B800" s="188" t="s">
        <v>332</v>
      </c>
      <c r="C800" s="139" t="s">
        <v>278</v>
      </c>
      <c r="D800" s="139" t="s">
        <v>280</v>
      </c>
      <c r="E800" s="183" t="s">
        <v>650</v>
      </c>
      <c r="F800" s="139" t="s">
        <v>333</v>
      </c>
      <c r="G800" s="139"/>
      <c r="H800" s="140">
        <f t="shared" si="155"/>
        <v>70</v>
      </c>
      <c r="I800" s="140">
        <f t="shared" si="155"/>
        <v>100</v>
      </c>
      <c r="J800" s="140">
        <f t="shared" si="155"/>
        <v>100</v>
      </c>
    </row>
    <row r="801" spans="2:10" ht="14.25" customHeight="1">
      <c r="B801" s="185" t="s">
        <v>314</v>
      </c>
      <c r="C801" s="139" t="s">
        <v>278</v>
      </c>
      <c r="D801" s="139" t="s">
        <v>280</v>
      </c>
      <c r="E801" s="183" t="s">
        <v>650</v>
      </c>
      <c r="F801" s="139" t="s">
        <v>333</v>
      </c>
      <c r="G801" s="139" t="s">
        <v>338</v>
      </c>
      <c r="H801" s="140">
        <f>'Прил. 7'!I1165</f>
        <v>70</v>
      </c>
      <c r="I801" s="140">
        <f>'Прил. 7'!J1165</f>
        <v>100</v>
      </c>
      <c r="J801" s="140">
        <f>'Прил. 7'!K1165</f>
        <v>100</v>
      </c>
    </row>
    <row r="802" spans="2:10" ht="14.25" customHeight="1" hidden="1">
      <c r="B802" s="188" t="s">
        <v>651</v>
      </c>
      <c r="C802" s="139" t="s">
        <v>278</v>
      </c>
      <c r="D802" s="139" t="s">
        <v>280</v>
      </c>
      <c r="E802" s="183" t="s">
        <v>652</v>
      </c>
      <c r="F802" s="139"/>
      <c r="G802" s="139"/>
      <c r="H802" s="140">
        <f aca="true" t="shared" si="156" ref="H802:J803">H803</f>
        <v>0</v>
      </c>
      <c r="I802" s="140">
        <f t="shared" si="156"/>
        <v>0</v>
      </c>
      <c r="J802" s="140">
        <f t="shared" si="156"/>
        <v>0</v>
      </c>
    </row>
    <row r="803" spans="2:10" ht="14.25" customHeight="1" hidden="1">
      <c r="B803" s="188" t="s">
        <v>330</v>
      </c>
      <c r="C803" s="139" t="s">
        <v>278</v>
      </c>
      <c r="D803" s="139" t="s">
        <v>280</v>
      </c>
      <c r="E803" s="183" t="s">
        <v>652</v>
      </c>
      <c r="F803" s="139" t="s">
        <v>331</v>
      </c>
      <c r="G803" s="139"/>
      <c r="H803" s="140">
        <f t="shared" si="156"/>
        <v>0</v>
      </c>
      <c r="I803" s="140">
        <f t="shared" si="156"/>
        <v>0</v>
      </c>
      <c r="J803" s="140">
        <f t="shared" si="156"/>
        <v>0</v>
      </c>
    </row>
    <row r="804" spans="2:10" ht="14.25" customHeight="1" hidden="1">
      <c r="B804" s="188" t="s">
        <v>332</v>
      </c>
      <c r="C804" s="139" t="s">
        <v>278</v>
      </c>
      <c r="D804" s="139" t="s">
        <v>280</v>
      </c>
      <c r="E804" s="183" t="s">
        <v>652</v>
      </c>
      <c r="F804" s="139" t="s">
        <v>333</v>
      </c>
      <c r="G804" s="139"/>
      <c r="H804" s="140">
        <f>H805+H806+H807</f>
        <v>0</v>
      </c>
      <c r="I804" s="140">
        <f>I805+I806+I807</f>
        <v>0</v>
      </c>
      <c r="J804" s="140">
        <f>J805+J806+J807</f>
        <v>0</v>
      </c>
    </row>
    <row r="805" spans="2:10" ht="14.25" customHeight="1" hidden="1">
      <c r="B805" s="185" t="s">
        <v>314</v>
      </c>
      <c r="C805" s="139" t="s">
        <v>278</v>
      </c>
      <c r="D805" s="139" t="s">
        <v>280</v>
      </c>
      <c r="E805" s="183" t="s">
        <v>652</v>
      </c>
      <c r="F805" s="139" t="s">
        <v>333</v>
      </c>
      <c r="G805" s="139" t="s">
        <v>338</v>
      </c>
      <c r="H805" s="140">
        <f>'Прил. 7'!I1169</f>
        <v>0</v>
      </c>
      <c r="I805" s="140">
        <f>'Прил. 7'!J1169</f>
        <v>0</v>
      </c>
      <c r="J805" s="140">
        <f>'Прил. 7'!K1169</f>
        <v>0</v>
      </c>
    </row>
    <row r="806" spans="2:10" ht="14.25" customHeight="1" hidden="1">
      <c r="B806" s="185" t="s">
        <v>315</v>
      </c>
      <c r="C806" s="139" t="s">
        <v>278</v>
      </c>
      <c r="D806" s="139" t="s">
        <v>280</v>
      </c>
      <c r="E806" s="183" t="s">
        <v>652</v>
      </c>
      <c r="F806" s="139" t="s">
        <v>333</v>
      </c>
      <c r="G806" s="139" t="s">
        <v>376</v>
      </c>
      <c r="H806" s="140">
        <f>'Прил. 7'!I1170</f>
        <v>0</v>
      </c>
      <c r="I806" s="140">
        <f>'Прил. 7'!J1170</f>
        <v>0</v>
      </c>
      <c r="J806" s="140">
        <f>'Прил. 7'!K1170</f>
        <v>0</v>
      </c>
    </row>
    <row r="807" spans="2:10" ht="14.25" customHeight="1" hidden="1">
      <c r="B807" s="185" t="s">
        <v>316</v>
      </c>
      <c r="C807" s="139" t="s">
        <v>278</v>
      </c>
      <c r="D807" s="139" t="s">
        <v>280</v>
      </c>
      <c r="E807" s="183" t="s">
        <v>652</v>
      </c>
      <c r="F807" s="139" t="s">
        <v>333</v>
      </c>
      <c r="G807" s="139" t="s">
        <v>348</v>
      </c>
      <c r="H807" s="140">
        <f>'Прил. 7'!I1171</f>
        <v>0</v>
      </c>
      <c r="I807" s="140">
        <f>'Прил. 7'!J1171</f>
        <v>0</v>
      </c>
      <c r="J807" s="140">
        <f>'Прил. 7'!K1171</f>
        <v>0</v>
      </c>
    </row>
    <row r="808" spans="2:10" ht="14.25" customHeight="1">
      <c r="B808" s="238" t="s">
        <v>281</v>
      </c>
      <c r="C808" s="178" t="s">
        <v>278</v>
      </c>
      <c r="D808" s="178" t="s">
        <v>282</v>
      </c>
      <c r="E808" s="213"/>
      <c r="F808" s="133"/>
      <c r="G808" s="139"/>
      <c r="H808" s="239">
        <f>H809</f>
        <v>2686.5</v>
      </c>
      <c r="I808" s="239">
        <f>I809</f>
        <v>2833</v>
      </c>
      <c r="J808" s="239">
        <f>J809</f>
        <v>3045</v>
      </c>
    </row>
    <row r="809" spans="2:10" ht="14.25" customHeight="1">
      <c r="B809" s="187" t="s">
        <v>653</v>
      </c>
      <c r="C809" s="139" t="s">
        <v>278</v>
      </c>
      <c r="D809" s="139" t="s">
        <v>282</v>
      </c>
      <c r="E809" s="213" t="s">
        <v>319</v>
      </c>
      <c r="F809" s="133"/>
      <c r="G809" s="139"/>
      <c r="H809" s="140">
        <f>H810+H820</f>
        <v>2686.5</v>
      </c>
      <c r="I809" s="140">
        <f>I810+I820</f>
        <v>2833</v>
      </c>
      <c r="J809" s="140">
        <f>J810+J820</f>
        <v>3045</v>
      </c>
    </row>
    <row r="810" spans="2:10" ht="14.25" customHeight="1">
      <c r="B810" s="187" t="s">
        <v>654</v>
      </c>
      <c r="C810" s="139" t="s">
        <v>278</v>
      </c>
      <c r="D810" s="139" t="s">
        <v>282</v>
      </c>
      <c r="E810" s="213" t="s">
        <v>345</v>
      </c>
      <c r="F810" s="133"/>
      <c r="G810" s="139"/>
      <c r="H810" s="140">
        <f>H811+H814+H817</f>
        <v>2686.5</v>
      </c>
      <c r="I810" s="140">
        <f>I811+I814+I817</f>
        <v>2833</v>
      </c>
      <c r="J810" s="140">
        <f>J811+J814+J817</f>
        <v>3045</v>
      </c>
    </row>
    <row r="811" spans="2:10" ht="40.5" customHeight="1">
      <c r="B811" s="179" t="s">
        <v>322</v>
      </c>
      <c r="C811" s="139" t="s">
        <v>278</v>
      </c>
      <c r="D811" s="139" t="s">
        <v>282</v>
      </c>
      <c r="E811" s="213" t="s">
        <v>345</v>
      </c>
      <c r="F811" s="139" t="s">
        <v>323</v>
      </c>
      <c r="G811" s="139"/>
      <c r="H811" s="140">
        <f aca="true" t="shared" si="157" ref="H811:J812">H812</f>
        <v>2517.5</v>
      </c>
      <c r="I811" s="140">
        <f t="shared" si="157"/>
        <v>2658</v>
      </c>
      <c r="J811" s="140">
        <f t="shared" si="157"/>
        <v>2870</v>
      </c>
    </row>
    <row r="812" spans="2:10" ht="12.75" customHeight="1">
      <c r="B812" s="185" t="s">
        <v>324</v>
      </c>
      <c r="C812" s="139" t="s">
        <v>278</v>
      </c>
      <c r="D812" s="139" t="s">
        <v>282</v>
      </c>
      <c r="E812" s="213" t="s">
        <v>345</v>
      </c>
      <c r="F812" s="133">
        <v>120</v>
      </c>
      <c r="G812" s="139"/>
      <c r="H812" s="140">
        <f t="shared" si="157"/>
        <v>2517.5</v>
      </c>
      <c r="I812" s="140">
        <f t="shared" si="157"/>
        <v>2658</v>
      </c>
      <c r="J812" s="140">
        <f t="shared" si="157"/>
        <v>2870</v>
      </c>
    </row>
    <row r="813" spans="2:10" ht="12.75" customHeight="1">
      <c r="B813" s="185" t="s">
        <v>314</v>
      </c>
      <c r="C813" s="139" t="s">
        <v>278</v>
      </c>
      <c r="D813" s="139" t="s">
        <v>282</v>
      </c>
      <c r="E813" s="213" t="s">
        <v>345</v>
      </c>
      <c r="F813" s="133">
        <v>120</v>
      </c>
      <c r="G813" s="139" t="s">
        <v>338</v>
      </c>
      <c r="H813" s="140">
        <f>'Прил. 7'!I1177</f>
        <v>2517.5</v>
      </c>
      <c r="I813" s="140">
        <f>'Прил. 7'!J1177</f>
        <v>2658</v>
      </c>
      <c r="J813" s="140">
        <f>'Прил. 7'!K1177</f>
        <v>2870</v>
      </c>
    </row>
    <row r="814" spans="2:10" ht="12.75" customHeight="1">
      <c r="B814" s="188" t="s">
        <v>330</v>
      </c>
      <c r="C814" s="139" t="s">
        <v>278</v>
      </c>
      <c r="D814" s="139" t="s">
        <v>282</v>
      </c>
      <c r="E814" s="213" t="s">
        <v>345</v>
      </c>
      <c r="F814" s="133">
        <v>200</v>
      </c>
      <c r="G814" s="139"/>
      <c r="H814" s="140">
        <f aca="true" t="shared" si="158" ref="H814:J815">H815</f>
        <v>166</v>
      </c>
      <c r="I814" s="140">
        <f t="shared" si="158"/>
        <v>170</v>
      </c>
      <c r="J814" s="140">
        <f t="shared" si="158"/>
        <v>170</v>
      </c>
    </row>
    <row r="815" spans="2:10" ht="12.75" customHeight="1">
      <c r="B815" s="188" t="s">
        <v>332</v>
      </c>
      <c r="C815" s="139" t="s">
        <v>278</v>
      </c>
      <c r="D815" s="139" t="s">
        <v>282</v>
      </c>
      <c r="E815" s="213" t="s">
        <v>345</v>
      </c>
      <c r="F815" s="133">
        <v>240</v>
      </c>
      <c r="G815" s="139"/>
      <c r="H815" s="140">
        <f t="shared" si="158"/>
        <v>166</v>
      </c>
      <c r="I815" s="140">
        <f t="shared" si="158"/>
        <v>170</v>
      </c>
      <c r="J815" s="140">
        <f t="shared" si="158"/>
        <v>170</v>
      </c>
    </row>
    <row r="816" spans="2:10" ht="12.75" customHeight="1">
      <c r="B816" s="185" t="s">
        <v>314</v>
      </c>
      <c r="C816" s="139" t="s">
        <v>278</v>
      </c>
      <c r="D816" s="139" t="s">
        <v>282</v>
      </c>
      <c r="E816" s="213" t="s">
        <v>345</v>
      </c>
      <c r="F816" s="139" t="s">
        <v>333</v>
      </c>
      <c r="G816" s="139" t="s">
        <v>338</v>
      </c>
      <c r="H816" s="140">
        <f>'Прил. 7'!I1180</f>
        <v>166</v>
      </c>
      <c r="I816" s="140">
        <f>'Прил. 7'!J1180</f>
        <v>170</v>
      </c>
      <c r="J816" s="140">
        <f>'Прил. 7'!K1180</f>
        <v>170</v>
      </c>
    </row>
    <row r="817" spans="2:10" ht="12.75" customHeight="1">
      <c r="B817" s="188" t="s">
        <v>334</v>
      </c>
      <c r="C817" s="139" t="s">
        <v>278</v>
      </c>
      <c r="D817" s="139" t="s">
        <v>282</v>
      </c>
      <c r="E817" s="213" t="s">
        <v>345</v>
      </c>
      <c r="F817" s="139" t="s">
        <v>335</v>
      </c>
      <c r="G817" s="139"/>
      <c r="H817" s="140">
        <f aca="true" t="shared" si="159" ref="H817:J818">H818</f>
        <v>3</v>
      </c>
      <c r="I817" s="140">
        <f t="shared" si="159"/>
        <v>5</v>
      </c>
      <c r="J817" s="140">
        <f t="shared" si="159"/>
        <v>5</v>
      </c>
    </row>
    <row r="818" spans="2:10" ht="12.75" customHeight="1">
      <c r="B818" s="188" t="s">
        <v>336</v>
      </c>
      <c r="C818" s="139" t="s">
        <v>278</v>
      </c>
      <c r="D818" s="139" t="s">
        <v>282</v>
      </c>
      <c r="E818" s="213" t="s">
        <v>345</v>
      </c>
      <c r="F818" s="133">
        <v>850</v>
      </c>
      <c r="G818" s="139"/>
      <c r="H818" s="140">
        <f t="shared" si="159"/>
        <v>3</v>
      </c>
      <c r="I818" s="140">
        <f t="shared" si="159"/>
        <v>5</v>
      </c>
      <c r="J818" s="140">
        <f t="shared" si="159"/>
        <v>5</v>
      </c>
    </row>
    <row r="819" spans="2:10" ht="14.25" customHeight="1">
      <c r="B819" s="185" t="s">
        <v>314</v>
      </c>
      <c r="C819" s="139" t="s">
        <v>278</v>
      </c>
      <c r="D819" s="139" t="s">
        <v>282</v>
      </c>
      <c r="E819" s="213" t="s">
        <v>345</v>
      </c>
      <c r="F819" s="133">
        <v>850</v>
      </c>
      <c r="G819" s="139" t="s">
        <v>338</v>
      </c>
      <c r="H819" s="140">
        <f>'Прил. 7'!I1183</f>
        <v>3</v>
      </c>
      <c r="I819" s="140">
        <f>'Прил. 7'!J1183</f>
        <v>5</v>
      </c>
      <c r="J819" s="140">
        <f>'Прил. 7'!K1183</f>
        <v>5</v>
      </c>
    </row>
    <row r="820" spans="2:10" ht="40.5" customHeight="1" hidden="1">
      <c r="B820" s="182" t="s">
        <v>326</v>
      </c>
      <c r="C820" s="139" t="s">
        <v>278</v>
      </c>
      <c r="D820" s="139" t="s">
        <v>282</v>
      </c>
      <c r="E820" s="213" t="s">
        <v>319</v>
      </c>
      <c r="F820" s="133"/>
      <c r="G820" s="139"/>
      <c r="H820" s="140">
        <f aca="true" t="shared" si="160" ref="H820:J822">H821</f>
        <v>0</v>
      </c>
      <c r="I820" s="140">
        <f t="shared" si="160"/>
        <v>0</v>
      </c>
      <c r="J820" s="140">
        <f t="shared" si="160"/>
        <v>0</v>
      </c>
    </row>
    <row r="821" spans="2:10" ht="41.25" customHeight="1" hidden="1">
      <c r="B821" s="184" t="s">
        <v>322</v>
      </c>
      <c r="C821" s="139" t="s">
        <v>278</v>
      </c>
      <c r="D821" s="139" t="s">
        <v>282</v>
      </c>
      <c r="E821" s="23" t="s">
        <v>327</v>
      </c>
      <c r="F821" s="139" t="s">
        <v>323</v>
      </c>
      <c r="G821" s="139"/>
      <c r="H821" s="140">
        <f t="shared" si="160"/>
        <v>0</v>
      </c>
      <c r="I821" s="140">
        <f t="shared" si="160"/>
        <v>0</v>
      </c>
      <c r="J821" s="140">
        <f t="shared" si="160"/>
        <v>0</v>
      </c>
    </row>
    <row r="822" spans="2:10" ht="14.25" customHeight="1" hidden="1">
      <c r="B822" s="185" t="s">
        <v>324</v>
      </c>
      <c r="C822" s="139" t="s">
        <v>278</v>
      </c>
      <c r="D822" s="139" t="s">
        <v>282</v>
      </c>
      <c r="E822" s="23" t="s">
        <v>327</v>
      </c>
      <c r="F822" s="133">
        <v>110</v>
      </c>
      <c r="G822" s="139"/>
      <c r="H822" s="140">
        <f t="shared" si="160"/>
        <v>0</v>
      </c>
      <c r="I822" s="140">
        <f t="shared" si="160"/>
        <v>0</v>
      </c>
      <c r="J822" s="140">
        <f t="shared" si="160"/>
        <v>0</v>
      </c>
    </row>
    <row r="823" spans="2:10" ht="14.25" customHeight="1" hidden="1">
      <c r="B823" s="185" t="s">
        <v>315</v>
      </c>
      <c r="C823" s="139" t="s">
        <v>278</v>
      </c>
      <c r="D823" s="139" t="s">
        <v>282</v>
      </c>
      <c r="E823" s="23" t="s">
        <v>327</v>
      </c>
      <c r="F823" s="133">
        <v>110</v>
      </c>
      <c r="G823" s="139" t="s">
        <v>376</v>
      </c>
      <c r="H823" s="140">
        <f>'Прил. 7'!I1186</f>
        <v>0</v>
      </c>
      <c r="I823" s="140">
        <f>'Прил. 7'!J1186</f>
        <v>0</v>
      </c>
      <c r="J823" s="140">
        <f>'Прил. 7'!K1186</f>
        <v>0</v>
      </c>
    </row>
    <row r="824" spans="2:10" ht="12.75" customHeight="1">
      <c r="B824" s="176" t="s">
        <v>283</v>
      </c>
      <c r="C824" s="138" t="s">
        <v>284</v>
      </c>
      <c r="D824" s="138"/>
      <c r="E824" s="138"/>
      <c r="F824" s="138"/>
      <c r="G824" s="138"/>
      <c r="H824" s="136">
        <f>H828+H834+H869+H915</f>
        <v>6996.400000000001</v>
      </c>
      <c r="I824" s="136">
        <f>I828+I834+I869+I915</f>
        <v>5232</v>
      </c>
      <c r="J824" s="136">
        <f>J828+J834+J869+J915</f>
        <v>6668.400000000001</v>
      </c>
    </row>
    <row r="825" spans="2:10" ht="12.75" customHeight="1">
      <c r="B825" s="176" t="s">
        <v>314</v>
      </c>
      <c r="C825" s="138"/>
      <c r="D825" s="138"/>
      <c r="E825" s="138"/>
      <c r="F825" s="138"/>
      <c r="G825" s="138" t="s">
        <v>338</v>
      </c>
      <c r="H825" s="136">
        <f>H833+H851+H854+H875+H856+H860+H920+H847</f>
        <v>2558</v>
      </c>
      <c r="I825" s="136">
        <f>I833+I851+I854+I875+I856+I860+I920+I847</f>
        <v>1295</v>
      </c>
      <c r="J825" s="136">
        <f>J833+J851+J854+J875+J856+J860+J920+J847</f>
        <v>2230</v>
      </c>
    </row>
    <row r="826" spans="2:10" ht="12.75" customHeight="1">
      <c r="B826" s="176" t="s">
        <v>315</v>
      </c>
      <c r="C826" s="138"/>
      <c r="D826" s="138"/>
      <c r="E826" s="138"/>
      <c r="F826" s="138"/>
      <c r="G826" s="138" t="s">
        <v>376</v>
      </c>
      <c r="H826" s="136">
        <f>H876+H886+H892+H896+H898+H902+H906+H910+H924+H927+H914+H931+H939+H942+H888</f>
        <v>4438.4</v>
      </c>
      <c r="I826" s="136">
        <f>I876+I886+I892+I896+I898+I902+I906+I910+I924+I927+I914+I931+I939+I942+I888</f>
        <v>3936.9999999999995</v>
      </c>
      <c r="J826" s="136">
        <f>J876+J886+J892+J896+J898+J902+J906+J910+J924+J927+J914+J931+J939+J942+J888</f>
        <v>4438.4</v>
      </c>
    </row>
    <row r="827" spans="2:10" ht="12.75" customHeight="1">
      <c r="B827" s="176" t="s">
        <v>316</v>
      </c>
      <c r="C827" s="138"/>
      <c r="D827" s="138"/>
      <c r="E827" s="138"/>
      <c r="F827" s="138"/>
      <c r="G827" s="138" t="s">
        <v>348</v>
      </c>
      <c r="H827" s="136">
        <f>H882+H877+H864+H868+H935</f>
        <v>0</v>
      </c>
      <c r="I827" s="136">
        <f>I882+I877+I864+I868+I935</f>
        <v>0</v>
      </c>
      <c r="J827" s="136">
        <f>J882+J877+J864+J868+J935</f>
        <v>0</v>
      </c>
    </row>
    <row r="828" spans="2:10" ht="12.75" customHeight="1">
      <c r="B828" s="231" t="s">
        <v>285</v>
      </c>
      <c r="C828" s="178" t="s">
        <v>284</v>
      </c>
      <c r="D828" s="178" t="s">
        <v>286</v>
      </c>
      <c r="E828" s="139"/>
      <c r="F828" s="139"/>
      <c r="G828" s="139"/>
      <c r="H828" s="140">
        <f aca="true" t="shared" si="161" ref="H828:J832">H829</f>
        <v>1900</v>
      </c>
      <c r="I828" s="140">
        <f t="shared" si="161"/>
        <v>700</v>
      </c>
      <c r="J828" s="140">
        <f t="shared" si="161"/>
        <v>1600</v>
      </c>
    </row>
    <row r="829" spans="2:10" ht="12.75" customHeight="1">
      <c r="B829" s="188" t="s">
        <v>318</v>
      </c>
      <c r="C829" s="139" t="s">
        <v>284</v>
      </c>
      <c r="D829" s="139" t="s">
        <v>286</v>
      </c>
      <c r="E829" s="139" t="s">
        <v>319</v>
      </c>
      <c r="F829" s="139"/>
      <c r="G829" s="139"/>
      <c r="H829" s="140">
        <f t="shared" si="161"/>
        <v>1900</v>
      </c>
      <c r="I829" s="140">
        <f t="shared" si="161"/>
        <v>700</v>
      </c>
      <c r="J829" s="140">
        <f t="shared" si="161"/>
        <v>1600</v>
      </c>
    </row>
    <row r="830" spans="2:10" ht="27.75" customHeight="1">
      <c r="B830" s="179" t="s">
        <v>211</v>
      </c>
      <c r="C830" s="139" t="s">
        <v>284</v>
      </c>
      <c r="D830" s="139" t="s">
        <v>286</v>
      </c>
      <c r="E830" s="181" t="s">
        <v>655</v>
      </c>
      <c r="F830" s="139"/>
      <c r="G830" s="139"/>
      <c r="H830" s="140">
        <f t="shared" si="161"/>
        <v>1900</v>
      </c>
      <c r="I830" s="140">
        <f t="shared" si="161"/>
        <v>700</v>
      </c>
      <c r="J830" s="140">
        <f t="shared" si="161"/>
        <v>1600</v>
      </c>
    </row>
    <row r="831" spans="2:10" ht="12.75" customHeight="1">
      <c r="B831" s="199" t="s">
        <v>361</v>
      </c>
      <c r="C831" s="139" t="s">
        <v>284</v>
      </c>
      <c r="D831" s="139" t="s">
        <v>286</v>
      </c>
      <c r="E831" s="181" t="s">
        <v>655</v>
      </c>
      <c r="F831" s="139" t="s">
        <v>360</v>
      </c>
      <c r="G831" s="139"/>
      <c r="H831" s="140">
        <f t="shared" si="161"/>
        <v>1900</v>
      </c>
      <c r="I831" s="140">
        <f t="shared" si="161"/>
        <v>700</v>
      </c>
      <c r="J831" s="140">
        <f t="shared" si="161"/>
        <v>1600</v>
      </c>
    </row>
    <row r="832" spans="2:10" ht="12.75" customHeight="1">
      <c r="B832" s="199" t="s">
        <v>656</v>
      </c>
      <c r="C832" s="139" t="s">
        <v>284</v>
      </c>
      <c r="D832" s="139" t="s">
        <v>286</v>
      </c>
      <c r="E832" s="181" t="s">
        <v>655</v>
      </c>
      <c r="F832" s="139" t="s">
        <v>657</v>
      </c>
      <c r="G832" s="139"/>
      <c r="H832" s="140">
        <f t="shared" si="161"/>
        <v>1900</v>
      </c>
      <c r="I832" s="140">
        <f t="shared" si="161"/>
        <v>700</v>
      </c>
      <c r="J832" s="140">
        <f t="shared" si="161"/>
        <v>1600</v>
      </c>
    </row>
    <row r="833" spans="2:10" ht="14.25" customHeight="1">
      <c r="B833" s="185" t="s">
        <v>314</v>
      </c>
      <c r="C833" s="139" t="s">
        <v>284</v>
      </c>
      <c r="D833" s="139" t="s">
        <v>286</v>
      </c>
      <c r="E833" s="181" t="s">
        <v>655</v>
      </c>
      <c r="F833" s="139" t="s">
        <v>657</v>
      </c>
      <c r="G833" s="139">
        <v>2</v>
      </c>
      <c r="H833" s="140">
        <f>'Прил. 7'!I408</f>
        <v>1900</v>
      </c>
      <c r="I833" s="140">
        <f>'Прил. 7'!J408</f>
        <v>700</v>
      </c>
      <c r="J833" s="140">
        <f>'Прил. 7'!K408</f>
        <v>1600</v>
      </c>
    </row>
    <row r="834" spans="2:10" ht="12.75" customHeight="1">
      <c r="B834" s="231" t="s">
        <v>287</v>
      </c>
      <c r="C834" s="178" t="s">
        <v>284</v>
      </c>
      <c r="D834" s="178" t="s">
        <v>288</v>
      </c>
      <c r="E834" s="181"/>
      <c r="F834" s="139"/>
      <c r="G834" s="139"/>
      <c r="H834" s="322">
        <f>H848+H861+H865+H857+H835</f>
        <v>608</v>
      </c>
      <c r="I834" s="322">
        <f>I848+I861+I865+I857+I835</f>
        <v>595</v>
      </c>
      <c r="J834" s="322">
        <f>J848+J861+J865+J857+J835</f>
        <v>630</v>
      </c>
    </row>
    <row r="835" spans="2:10" ht="60">
      <c r="B835" s="286" t="s">
        <v>658</v>
      </c>
      <c r="C835" s="218" t="s">
        <v>284</v>
      </c>
      <c r="D835" s="218" t="s">
        <v>288</v>
      </c>
      <c r="E835" s="287" t="s">
        <v>659</v>
      </c>
      <c r="F835" s="218"/>
      <c r="G835" s="218"/>
      <c r="H835" s="229">
        <f>H836+H840+H844</f>
        <v>200</v>
      </c>
      <c r="I835" s="229">
        <f>I836+I840+I844</f>
        <v>150</v>
      </c>
      <c r="J835" s="229">
        <f>J836+J840+J844</f>
        <v>150</v>
      </c>
    </row>
    <row r="836" spans="2:10" ht="28.5" hidden="1">
      <c r="B836" s="204" t="s">
        <v>660</v>
      </c>
      <c r="C836" s="200" t="s">
        <v>284</v>
      </c>
      <c r="D836" s="200" t="s">
        <v>288</v>
      </c>
      <c r="E836" s="203" t="s">
        <v>661</v>
      </c>
      <c r="F836" s="197"/>
      <c r="G836" s="197"/>
      <c r="H836" s="198">
        <f aca="true" t="shared" si="162" ref="H836:J838">H837</f>
        <v>0</v>
      </c>
      <c r="I836" s="198">
        <f t="shared" si="162"/>
        <v>0</v>
      </c>
      <c r="J836" s="198">
        <f t="shared" si="162"/>
        <v>0</v>
      </c>
    </row>
    <row r="837" spans="2:10" ht="12.75" customHeight="1" hidden="1">
      <c r="B837" s="179" t="s">
        <v>330</v>
      </c>
      <c r="C837" s="200" t="s">
        <v>284</v>
      </c>
      <c r="D837" s="200" t="s">
        <v>288</v>
      </c>
      <c r="E837" s="203" t="s">
        <v>661</v>
      </c>
      <c r="F837" s="200" t="s">
        <v>360</v>
      </c>
      <c r="G837" s="197"/>
      <c r="H837" s="198">
        <f t="shared" si="162"/>
        <v>0</v>
      </c>
      <c r="I837" s="198">
        <f t="shared" si="162"/>
        <v>0</v>
      </c>
      <c r="J837" s="198">
        <f t="shared" si="162"/>
        <v>0</v>
      </c>
    </row>
    <row r="838" spans="2:10" ht="12.75" customHeight="1" hidden="1">
      <c r="B838" s="179" t="s">
        <v>332</v>
      </c>
      <c r="C838" s="200" t="s">
        <v>284</v>
      </c>
      <c r="D838" s="200" t="s">
        <v>288</v>
      </c>
      <c r="E838" s="203" t="s">
        <v>661</v>
      </c>
      <c r="F838" s="200" t="s">
        <v>362</v>
      </c>
      <c r="G838" s="197"/>
      <c r="H838" s="198">
        <f t="shared" si="162"/>
        <v>0</v>
      </c>
      <c r="I838" s="198">
        <f t="shared" si="162"/>
        <v>0</v>
      </c>
      <c r="J838" s="198">
        <f t="shared" si="162"/>
        <v>0</v>
      </c>
    </row>
    <row r="839" spans="2:10" ht="12.75" customHeight="1" hidden="1">
      <c r="B839" s="179" t="s">
        <v>314</v>
      </c>
      <c r="C839" s="200" t="s">
        <v>284</v>
      </c>
      <c r="D839" s="200" t="s">
        <v>288</v>
      </c>
      <c r="E839" s="203" t="s">
        <v>661</v>
      </c>
      <c r="F839" s="200" t="s">
        <v>362</v>
      </c>
      <c r="G839" s="200" t="s">
        <v>338</v>
      </c>
      <c r="H839" s="198"/>
      <c r="I839" s="198"/>
      <c r="J839" s="198"/>
    </row>
    <row r="840" spans="2:10" ht="28.5" hidden="1">
      <c r="B840" s="204" t="s">
        <v>662</v>
      </c>
      <c r="C840" s="200" t="s">
        <v>284</v>
      </c>
      <c r="D840" s="200" t="s">
        <v>288</v>
      </c>
      <c r="E840" s="203" t="s">
        <v>663</v>
      </c>
      <c r="F840" s="197"/>
      <c r="G840" s="197"/>
      <c r="H840" s="198">
        <f aca="true" t="shared" si="163" ref="H840:J842">H841</f>
        <v>0</v>
      </c>
      <c r="I840" s="198">
        <f t="shared" si="163"/>
        <v>0</v>
      </c>
      <c r="J840" s="198">
        <f t="shared" si="163"/>
        <v>0</v>
      </c>
    </row>
    <row r="841" spans="2:10" ht="12.75" customHeight="1" hidden="1">
      <c r="B841" s="179" t="s">
        <v>330</v>
      </c>
      <c r="C841" s="200" t="s">
        <v>284</v>
      </c>
      <c r="D841" s="200" t="s">
        <v>288</v>
      </c>
      <c r="E841" s="203" t="s">
        <v>663</v>
      </c>
      <c r="F841" s="200" t="s">
        <v>360</v>
      </c>
      <c r="G841" s="197"/>
      <c r="H841" s="198">
        <f t="shared" si="163"/>
        <v>0</v>
      </c>
      <c r="I841" s="198">
        <f t="shared" si="163"/>
        <v>0</v>
      </c>
      <c r="J841" s="198">
        <f t="shared" si="163"/>
        <v>0</v>
      </c>
    </row>
    <row r="842" spans="2:10" ht="12.75" customHeight="1" hidden="1">
      <c r="B842" s="179" t="s">
        <v>332</v>
      </c>
      <c r="C842" s="200" t="s">
        <v>284</v>
      </c>
      <c r="D842" s="200" t="s">
        <v>288</v>
      </c>
      <c r="E842" s="203" t="s">
        <v>663</v>
      </c>
      <c r="F842" s="200" t="s">
        <v>362</v>
      </c>
      <c r="G842" s="197"/>
      <c r="H842" s="198">
        <f t="shared" si="163"/>
        <v>0</v>
      </c>
      <c r="I842" s="198">
        <f t="shared" si="163"/>
        <v>0</v>
      </c>
      <c r="J842" s="198">
        <f t="shared" si="163"/>
        <v>0</v>
      </c>
    </row>
    <row r="843" spans="2:10" ht="12.75" customHeight="1" hidden="1">
      <c r="B843" s="179" t="s">
        <v>314</v>
      </c>
      <c r="C843" s="200" t="s">
        <v>284</v>
      </c>
      <c r="D843" s="200" t="s">
        <v>288</v>
      </c>
      <c r="E843" s="203" t="s">
        <v>663</v>
      </c>
      <c r="F843" s="200" t="s">
        <v>362</v>
      </c>
      <c r="G843" s="200" t="s">
        <v>338</v>
      </c>
      <c r="H843" s="198"/>
      <c r="I843" s="198"/>
      <c r="J843" s="198"/>
    </row>
    <row r="844" spans="2:10" ht="12.75" customHeight="1">
      <c r="B844" s="204" t="s">
        <v>664</v>
      </c>
      <c r="C844" s="200" t="s">
        <v>284</v>
      </c>
      <c r="D844" s="200" t="s">
        <v>288</v>
      </c>
      <c r="E844" s="203" t="s">
        <v>665</v>
      </c>
      <c r="F844" s="197"/>
      <c r="G844" s="197"/>
      <c r="H844" s="198">
        <f aca="true" t="shared" si="164" ref="H844:J846">H845</f>
        <v>200</v>
      </c>
      <c r="I844" s="198">
        <f t="shared" si="164"/>
        <v>150</v>
      </c>
      <c r="J844" s="198">
        <f t="shared" si="164"/>
        <v>150</v>
      </c>
    </row>
    <row r="845" spans="2:10" ht="12.75" customHeight="1">
      <c r="B845" s="179" t="s">
        <v>330</v>
      </c>
      <c r="C845" s="200" t="s">
        <v>284</v>
      </c>
      <c r="D845" s="200" t="s">
        <v>288</v>
      </c>
      <c r="E845" s="203" t="s">
        <v>665</v>
      </c>
      <c r="F845" s="200" t="s">
        <v>360</v>
      </c>
      <c r="G845" s="197"/>
      <c r="H845" s="198">
        <f t="shared" si="164"/>
        <v>200</v>
      </c>
      <c r="I845" s="198">
        <f t="shared" si="164"/>
        <v>150</v>
      </c>
      <c r="J845" s="198">
        <f t="shared" si="164"/>
        <v>150</v>
      </c>
    </row>
    <row r="846" spans="2:10" ht="12.75" customHeight="1">
      <c r="B846" s="179" t="s">
        <v>332</v>
      </c>
      <c r="C846" s="200" t="s">
        <v>284</v>
      </c>
      <c r="D846" s="200" t="s">
        <v>288</v>
      </c>
      <c r="E846" s="203" t="s">
        <v>665</v>
      </c>
      <c r="F846" s="200" t="s">
        <v>362</v>
      </c>
      <c r="G846" s="197"/>
      <c r="H846" s="198">
        <f t="shared" si="164"/>
        <v>200</v>
      </c>
      <c r="I846" s="198">
        <f t="shared" si="164"/>
        <v>150</v>
      </c>
      <c r="J846" s="198">
        <f t="shared" si="164"/>
        <v>150</v>
      </c>
    </row>
    <row r="847" spans="2:10" ht="12.75" customHeight="1">
      <c r="B847" s="179" t="s">
        <v>314</v>
      </c>
      <c r="C847" s="200" t="s">
        <v>284</v>
      </c>
      <c r="D847" s="200" t="s">
        <v>288</v>
      </c>
      <c r="E847" s="203" t="s">
        <v>665</v>
      </c>
      <c r="F847" s="200" t="s">
        <v>362</v>
      </c>
      <c r="G847" s="200" t="s">
        <v>338</v>
      </c>
      <c r="H847" s="198">
        <f>'Прил. 7'!I422</f>
        <v>200</v>
      </c>
      <c r="I847" s="198">
        <f>'Прил. 7'!J422</f>
        <v>150</v>
      </c>
      <c r="J847" s="198">
        <f>'Прил. 7'!K422</f>
        <v>150</v>
      </c>
    </row>
    <row r="848" spans="2:10" ht="14.25" customHeight="1">
      <c r="B848" s="188" t="s">
        <v>318</v>
      </c>
      <c r="C848" s="139" t="s">
        <v>284</v>
      </c>
      <c r="D848" s="139" t="s">
        <v>288</v>
      </c>
      <c r="E848" s="181" t="s">
        <v>319</v>
      </c>
      <c r="F848" s="139"/>
      <c r="G848" s="139"/>
      <c r="H848" s="140">
        <f>H849</f>
        <v>408</v>
      </c>
      <c r="I848" s="140">
        <f>I849</f>
        <v>445</v>
      </c>
      <c r="J848" s="140">
        <f>J849</f>
        <v>480</v>
      </c>
    </row>
    <row r="849" spans="2:10" ht="12.75" customHeight="1">
      <c r="B849" s="185" t="s">
        <v>361</v>
      </c>
      <c r="C849" s="139" t="s">
        <v>284</v>
      </c>
      <c r="D849" s="139" t="s">
        <v>288</v>
      </c>
      <c r="E849" s="181" t="s">
        <v>666</v>
      </c>
      <c r="F849" s="139" t="s">
        <v>360</v>
      </c>
      <c r="G849" s="139"/>
      <c r="H849" s="140">
        <f>H850+H852+H855</f>
        <v>408</v>
      </c>
      <c r="I849" s="140">
        <f>I850+I852+I855</f>
        <v>445</v>
      </c>
      <c r="J849" s="140">
        <f>J850+J852+J855</f>
        <v>480</v>
      </c>
    </row>
    <row r="850" spans="2:10" ht="12.75" customHeight="1">
      <c r="B850" s="185" t="s">
        <v>363</v>
      </c>
      <c r="C850" s="139" t="s">
        <v>284</v>
      </c>
      <c r="D850" s="139" t="s">
        <v>288</v>
      </c>
      <c r="E850" s="181" t="s">
        <v>666</v>
      </c>
      <c r="F850" s="139" t="s">
        <v>362</v>
      </c>
      <c r="G850" s="139"/>
      <c r="H850" s="140">
        <f>H851</f>
        <v>258</v>
      </c>
      <c r="I850" s="140">
        <f>I851</f>
        <v>265</v>
      </c>
      <c r="J850" s="140">
        <f>J851</f>
        <v>270</v>
      </c>
    </row>
    <row r="851" spans="2:10" ht="14.25" customHeight="1">
      <c r="B851" s="185" t="s">
        <v>314</v>
      </c>
      <c r="C851" s="139" t="s">
        <v>284</v>
      </c>
      <c r="D851" s="139" t="s">
        <v>288</v>
      </c>
      <c r="E851" s="181" t="s">
        <v>666</v>
      </c>
      <c r="F851" s="139" t="s">
        <v>362</v>
      </c>
      <c r="G851" s="139">
        <v>2</v>
      </c>
      <c r="H851" s="140">
        <f>'Прил. 7'!I426+'Прил. 7'!I1049</f>
        <v>258</v>
      </c>
      <c r="I851" s="140">
        <f>'Прил. 7'!J426+'Прил. 7'!J1049</f>
        <v>265</v>
      </c>
      <c r="J851" s="140">
        <f>'Прил. 7'!K426+'Прил. 7'!K1049</f>
        <v>270</v>
      </c>
    </row>
    <row r="852" spans="2:10" ht="14.25" customHeight="1">
      <c r="B852" s="185" t="s">
        <v>667</v>
      </c>
      <c r="C852" s="139" t="s">
        <v>284</v>
      </c>
      <c r="D852" s="139" t="s">
        <v>288</v>
      </c>
      <c r="E852" s="181" t="s">
        <v>666</v>
      </c>
      <c r="F852" s="139" t="s">
        <v>668</v>
      </c>
      <c r="G852" s="139"/>
      <c r="H852" s="140">
        <f aca="true" t="shared" si="165" ref="H852:J853">H853</f>
        <v>50</v>
      </c>
      <c r="I852" s="140">
        <f t="shared" si="165"/>
        <v>60</v>
      </c>
      <c r="J852" s="140">
        <f t="shared" si="165"/>
        <v>70</v>
      </c>
    </row>
    <row r="853" spans="2:10" ht="14.25" customHeight="1">
      <c r="B853" s="185" t="s">
        <v>363</v>
      </c>
      <c r="C853" s="139" t="s">
        <v>284</v>
      </c>
      <c r="D853" s="139" t="s">
        <v>288</v>
      </c>
      <c r="E853" s="181" t="s">
        <v>666</v>
      </c>
      <c r="F853" s="139" t="s">
        <v>668</v>
      </c>
      <c r="G853" s="139"/>
      <c r="H853" s="140">
        <f t="shared" si="165"/>
        <v>50</v>
      </c>
      <c r="I853" s="140">
        <f t="shared" si="165"/>
        <v>60</v>
      </c>
      <c r="J853" s="140">
        <f t="shared" si="165"/>
        <v>70</v>
      </c>
    </row>
    <row r="854" spans="2:10" ht="14.25" customHeight="1">
      <c r="B854" s="185" t="s">
        <v>314</v>
      </c>
      <c r="C854" s="139" t="s">
        <v>284</v>
      </c>
      <c r="D854" s="139" t="s">
        <v>288</v>
      </c>
      <c r="E854" s="181" t="s">
        <v>666</v>
      </c>
      <c r="F854" s="139" t="s">
        <v>668</v>
      </c>
      <c r="G854" s="139" t="s">
        <v>338</v>
      </c>
      <c r="H854" s="140">
        <f>'Прил. 7'!I429</f>
        <v>50</v>
      </c>
      <c r="I854" s="140">
        <f>'Прил. 7'!J429</f>
        <v>60</v>
      </c>
      <c r="J854" s="140">
        <f>'Прил. 7'!K429</f>
        <v>70</v>
      </c>
    </row>
    <row r="855" spans="2:10" ht="14.25" customHeight="1">
      <c r="B855" s="185" t="s">
        <v>387</v>
      </c>
      <c r="C855" s="139" t="s">
        <v>284</v>
      </c>
      <c r="D855" s="139" t="s">
        <v>288</v>
      </c>
      <c r="E855" s="181" t="s">
        <v>666</v>
      </c>
      <c r="F855" s="139" t="s">
        <v>669</v>
      </c>
      <c r="G855" s="139"/>
      <c r="H855" s="140">
        <f>H856</f>
        <v>100</v>
      </c>
      <c r="I855" s="140">
        <f>I856</f>
        <v>120</v>
      </c>
      <c r="J855" s="140">
        <f>J856</f>
        <v>140</v>
      </c>
    </row>
    <row r="856" spans="2:10" ht="14.25" customHeight="1">
      <c r="B856" s="185" t="s">
        <v>314</v>
      </c>
      <c r="C856" s="139" t="s">
        <v>284</v>
      </c>
      <c r="D856" s="139" t="s">
        <v>288</v>
      </c>
      <c r="E856" s="181" t="s">
        <v>666</v>
      </c>
      <c r="F856" s="139" t="s">
        <v>669</v>
      </c>
      <c r="G856" s="139" t="s">
        <v>338</v>
      </c>
      <c r="H856" s="140">
        <f>'Прил. 7'!I431</f>
        <v>100</v>
      </c>
      <c r="I856" s="140">
        <f>'Прил. 7'!J431</f>
        <v>120</v>
      </c>
      <c r="J856" s="140">
        <f>'Прил. 7'!K431</f>
        <v>140</v>
      </c>
    </row>
    <row r="857" spans="2:10" ht="45" customHeight="1" hidden="1">
      <c r="B857" s="199" t="s">
        <v>670</v>
      </c>
      <c r="C857" s="200" t="s">
        <v>284</v>
      </c>
      <c r="D857" s="200" t="s">
        <v>288</v>
      </c>
      <c r="E857" s="203" t="s">
        <v>671</v>
      </c>
      <c r="F857" s="197"/>
      <c r="G857" s="197"/>
      <c r="H857" s="198">
        <f aca="true" t="shared" si="166" ref="H857:J859">H858</f>
        <v>0</v>
      </c>
      <c r="I857" s="198">
        <f t="shared" si="166"/>
        <v>0</v>
      </c>
      <c r="J857" s="198">
        <f t="shared" si="166"/>
        <v>0</v>
      </c>
    </row>
    <row r="858" spans="2:10" ht="14.25" customHeight="1" hidden="1">
      <c r="B858" s="199" t="s">
        <v>361</v>
      </c>
      <c r="C858" s="200" t="s">
        <v>284</v>
      </c>
      <c r="D858" s="200" t="s">
        <v>288</v>
      </c>
      <c r="E858" s="203" t="s">
        <v>671</v>
      </c>
      <c r="F858" s="200" t="s">
        <v>360</v>
      </c>
      <c r="G858" s="197"/>
      <c r="H858" s="198">
        <f t="shared" si="166"/>
        <v>0</v>
      </c>
      <c r="I858" s="198">
        <f t="shared" si="166"/>
        <v>0</v>
      </c>
      <c r="J858" s="198">
        <f t="shared" si="166"/>
        <v>0</v>
      </c>
    </row>
    <row r="859" spans="2:10" ht="14.25" customHeight="1" hidden="1">
      <c r="B859" s="199" t="s">
        <v>387</v>
      </c>
      <c r="C859" s="200" t="s">
        <v>284</v>
      </c>
      <c r="D859" s="200" t="s">
        <v>288</v>
      </c>
      <c r="E859" s="203" t="s">
        <v>671</v>
      </c>
      <c r="F859" s="200" t="s">
        <v>669</v>
      </c>
      <c r="G859" s="197"/>
      <c r="H859" s="198">
        <f t="shared" si="166"/>
        <v>0</v>
      </c>
      <c r="I859" s="198">
        <f t="shared" si="166"/>
        <v>0</v>
      </c>
      <c r="J859" s="198">
        <f t="shared" si="166"/>
        <v>0</v>
      </c>
    </row>
    <row r="860" spans="2:10" ht="14.25" customHeight="1" hidden="1">
      <c r="B860" s="199" t="s">
        <v>314</v>
      </c>
      <c r="C860" s="200" t="s">
        <v>284</v>
      </c>
      <c r="D860" s="200" t="s">
        <v>288</v>
      </c>
      <c r="E860" s="203" t="s">
        <v>671</v>
      </c>
      <c r="F860" s="200" t="s">
        <v>669</v>
      </c>
      <c r="G860" s="200" t="s">
        <v>338</v>
      </c>
      <c r="H860" s="198">
        <f>'Прил. 7'!I439</f>
        <v>0</v>
      </c>
      <c r="I860" s="198"/>
      <c r="J860" s="198"/>
    </row>
    <row r="861" spans="2:10" ht="53.25" customHeight="1" hidden="1">
      <c r="B861" s="179" t="s">
        <v>672</v>
      </c>
      <c r="C861" s="139" t="s">
        <v>284</v>
      </c>
      <c r="D861" s="139" t="s">
        <v>288</v>
      </c>
      <c r="E861" s="183" t="s">
        <v>673</v>
      </c>
      <c r="F861" s="139"/>
      <c r="G861" s="139"/>
      <c r="H861" s="140">
        <f aca="true" t="shared" si="167" ref="H861:J863">H862</f>
        <v>0</v>
      </c>
      <c r="I861" s="140">
        <f t="shared" si="167"/>
        <v>0</v>
      </c>
      <c r="J861" s="140">
        <f t="shared" si="167"/>
        <v>0</v>
      </c>
    </row>
    <row r="862" spans="2:10" ht="14.25" customHeight="1" hidden="1">
      <c r="B862" s="185" t="s">
        <v>361</v>
      </c>
      <c r="C862" s="139" t="s">
        <v>284</v>
      </c>
      <c r="D862" s="139" t="s">
        <v>288</v>
      </c>
      <c r="E862" s="183" t="s">
        <v>673</v>
      </c>
      <c r="F862" s="139" t="s">
        <v>360</v>
      </c>
      <c r="G862" s="139"/>
      <c r="H862" s="140">
        <f t="shared" si="167"/>
        <v>0</v>
      </c>
      <c r="I862" s="140">
        <f t="shared" si="167"/>
        <v>0</v>
      </c>
      <c r="J862" s="140">
        <f t="shared" si="167"/>
        <v>0</v>
      </c>
    </row>
    <row r="863" spans="2:10" ht="14.25" customHeight="1" hidden="1">
      <c r="B863" s="185" t="s">
        <v>363</v>
      </c>
      <c r="C863" s="139" t="s">
        <v>284</v>
      </c>
      <c r="D863" s="139" t="s">
        <v>288</v>
      </c>
      <c r="E863" s="183" t="s">
        <v>673</v>
      </c>
      <c r="F863" s="139" t="s">
        <v>362</v>
      </c>
      <c r="G863" s="139"/>
      <c r="H863" s="140">
        <f t="shared" si="167"/>
        <v>0</v>
      </c>
      <c r="I863" s="140">
        <f t="shared" si="167"/>
        <v>0</v>
      </c>
      <c r="J863" s="140">
        <f t="shared" si="167"/>
        <v>0</v>
      </c>
    </row>
    <row r="864" spans="2:10" ht="14.25" customHeight="1" hidden="1">
      <c r="B864" s="185" t="s">
        <v>316</v>
      </c>
      <c r="C864" s="139" t="s">
        <v>284</v>
      </c>
      <c r="D864" s="139" t="s">
        <v>288</v>
      </c>
      <c r="E864" s="183" t="s">
        <v>673</v>
      </c>
      <c r="F864" s="139" t="s">
        <v>362</v>
      </c>
      <c r="G864" s="139" t="s">
        <v>348</v>
      </c>
      <c r="H864" s="140"/>
      <c r="I864" s="140"/>
      <c r="J864" s="140"/>
    </row>
    <row r="865" spans="2:10" ht="28.5" customHeight="1" hidden="1">
      <c r="B865" s="179" t="s">
        <v>674</v>
      </c>
      <c r="C865" s="139" t="s">
        <v>284</v>
      </c>
      <c r="D865" s="139" t="s">
        <v>288</v>
      </c>
      <c r="E865" s="183" t="s">
        <v>675</v>
      </c>
      <c r="F865" s="139"/>
      <c r="G865" s="139"/>
      <c r="H865" s="140">
        <f aca="true" t="shared" si="168" ref="H865:J867">H866</f>
        <v>0</v>
      </c>
      <c r="I865" s="140">
        <f t="shared" si="168"/>
        <v>0</v>
      </c>
      <c r="J865" s="140">
        <f t="shared" si="168"/>
        <v>0</v>
      </c>
    </row>
    <row r="866" spans="2:10" ht="14.25" customHeight="1" hidden="1">
      <c r="B866" s="185" t="s">
        <v>361</v>
      </c>
      <c r="C866" s="139" t="s">
        <v>284</v>
      </c>
      <c r="D866" s="139" t="s">
        <v>288</v>
      </c>
      <c r="E866" s="183" t="s">
        <v>675</v>
      </c>
      <c r="F866" s="139" t="s">
        <v>360</v>
      </c>
      <c r="G866" s="139"/>
      <c r="H866" s="140">
        <f t="shared" si="168"/>
        <v>0</v>
      </c>
      <c r="I866" s="140">
        <f t="shared" si="168"/>
        <v>0</v>
      </c>
      <c r="J866" s="140">
        <f t="shared" si="168"/>
        <v>0</v>
      </c>
    </row>
    <row r="867" spans="2:10" ht="14.25" customHeight="1" hidden="1">
      <c r="B867" s="185" t="s">
        <v>363</v>
      </c>
      <c r="C867" s="139" t="s">
        <v>284</v>
      </c>
      <c r="D867" s="139" t="s">
        <v>288</v>
      </c>
      <c r="E867" s="183" t="s">
        <v>675</v>
      </c>
      <c r="F867" s="139" t="s">
        <v>362</v>
      </c>
      <c r="G867" s="139"/>
      <c r="H867" s="140">
        <f t="shared" si="168"/>
        <v>0</v>
      </c>
      <c r="I867" s="140">
        <f t="shared" si="168"/>
        <v>0</v>
      </c>
      <c r="J867" s="140">
        <f t="shared" si="168"/>
        <v>0</v>
      </c>
    </row>
    <row r="868" spans="2:10" ht="14.25" customHeight="1" hidden="1">
      <c r="B868" s="185" t="s">
        <v>316</v>
      </c>
      <c r="C868" s="139" t="s">
        <v>284</v>
      </c>
      <c r="D868" s="139" t="s">
        <v>288</v>
      </c>
      <c r="E868" s="183" t="s">
        <v>675</v>
      </c>
      <c r="F868" s="139" t="s">
        <v>362</v>
      </c>
      <c r="G868" s="139" t="s">
        <v>348</v>
      </c>
      <c r="H868" s="140">
        <f>'Прил. 7'!I443</f>
        <v>0</v>
      </c>
      <c r="I868" s="140">
        <f>'Прил. 7'!J443</f>
        <v>0</v>
      </c>
      <c r="J868" s="140">
        <f>'Прил. 7'!K443</f>
        <v>0</v>
      </c>
    </row>
    <row r="869" spans="2:10" ht="12.75" customHeight="1">
      <c r="B869" s="231" t="s">
        <v>289</v>
      </c>
      <c r="C869" s="178" t="s">
        <v>284</v>
      </c>
      <c r="D869" s="178" t="s">
        <v>290</v>
      </c>
      <c r="E869" s="139"/>
      <c r="F869" s="139"/>
      <c r="G869" s="139"/>
      <c r="H869" s="140">
        <f>H870+H878</f>
        <v>3361.7000000000003</v>
      </c>
      <c r="I869" s="140">
        <f>I870+I878</f>
        <v>2860.3</v>
      </c>
      <c r="J869" s="140">
        <f>J870+J878</f>
        <v>3361.7000000000003</v>
      </c>
    </row>
    <row r="870" spans="2:10" ht="12.75" customHeight="1" hidden="1">
      <c r="B870" s="175" t="s">
        <v>676</v>
      </c>
      <c r="C870" s="186">
        <v>1000</v>
      </c>
      <c r="D870" s="186">
        <v>1004</v>
      </c>
      <c r="E870" s="181" t="s">
        <v>677</v>
      </c>
      <c r="F870" s="139"/>
      <c r="G870" s="139"/>
      <c r="H870" s="140">
        <f aca="true" t="shared" si="169" ref="H870:J873">H871</f>
        <v>0</v>
      </c>
      <c r="I870" s="140">
        <f t="shared" si="169"/>
        <v>0</v>
      </c>
      <c r="J870" s="140">
        <f t="shared" si="169"/>
        <v>0</v>
      </c>
    </row>
    <row r="871" spans="2:10" ht="27.75" customHeight="1" hidden="1">
      <c r="B871" s="326" t="s">
        <v>678</v>
      </c>
      <c r="C871" s="186">
        <v>1000</v>
      </c>
      <c r="D871" s="186">
        <v>1004</v>
      </c>
      <c r="E871" s="240" t="s">
        <v>677</v>
      </c>
      <c r="F871" s="139"/>
      <c r="G871" s="139"/>
      <c r="H871" s="140">
        <f t="shared" si="169"/>
        <v>0</v>
      </c>
      <c r="I871" s="140">
        <f t="shared" si="169"/>
        <v>0</v>
      </c>
      <c r="J871" s="140">
        <f t="shared" si="169"/>
        <v>0</v>
      </c>
    </row>
    <row r="872" spans="2:10" ht="12.75" customHeight="1" hidden="1">
      <c r="B872" s="278" t="s">
        <v>679</v>
      </c>
      <c r="C872" s="186">
        <v>1000</v>
      </c>
      <c r="D872" s="186">
        <v>1004</v>
      </c>
      <c r="E872" s="240" t="s">
        <v>680</v>
      </c>
      <c r="F872" s="139"/>
      <c r="G872" s="139"/>
      <c r="H872" s="140">
        <f t="shared" si="169"/>
        <v>0</v>
      </c>
      <c r="I872" s="140">
        <f t="shared" si="169"/>
        <v>0</v>
      </c>
      <c r="J872" s="140">
        <f t="shared" si="169"/>
        <v>0</v>
      </c>
    </row>
    <row r="873" spans="2:10" ht="12.75" customHeight="1" hidden="1">
      <c r="B873" s="185" t="s">
        <v>361</v>
      </c>
      <c r="C873" s="186">
        <v>1000</v>
      </c>
      <c r="D873" s="186">
        <v>1004</v>
      </c>
      <c r="E873" s="240" t="s">
        <v>680</v>
      </c>
      <c r="F873" s="139" t="s">
        <v>360</v>
      </c>
      <c r="G873" s="139"/>
      <c r="H873" s="140">
        <f t="shared" si="169"/>
        <v>0</v>
      </c>
      <c r="I873" s="140">
        <f t="shared" si="169"/>
        <v>0</v>
      </c>
      <c r="J873" s="140">
        <f t="shared" si="169"/>
        <v>0</v>
      </c>
    </row>
    <row r="874" spans="2:10" ht="12.75" customHeight="1" hidden="1">
      <c r="B874" s="185" t="s">
        <v>363</v>
      </c>
      <c r="C874" s="186">
        <v>1000</v>
      </c>
      <c r="D874" s="186">
        <v>1004</v>
      </c>
      <c r="E874" s="240" t="s">
        <v>680</v>
      </c>
      <c r="F874" s="139" t="s">
        <v>362</v>
      </c>
      <c r="G874" s="139"/>
      <c r="H874" s="140">
        <f>H875+H876+H877</f>
        <v>0</v>
      </c>
      <c r="I874" s="140">
        <f>I875+I876+I877</f>
        <v>0</v>
      </c>
      <c r="J874" s="140">
        <f>J875+J876+J877</f>
        <v>0</v>
      </c>
    </row>
    <row r="875" spans="2:10" ht="14.25" customHeight="1" hidden="1">
      <c r="B875" s="185" t="s">
        <v>314</v>
      </c>
      <c r="C875" s="186">
        <v>1000</v>
      </c>
      <c r="D875" s="186">
        <v>1004</v>
      </c>
      <c r="E875" s="240" t="s">
        <v>680</v>
      </c>
      <c r="F875" s="139" t="s">
        <v>362</v>
      </c>
      <c r="G875" s="139" t="s">
        <v>338</v>
      </c>
      <c r="H875" s="140">
        <f>'Прил. 7'!I468</f>
        <v>0</v>
      </c>
      <c r="I875" s="140">
        <f>'Прил. 7'!J468</f>
        <v>0</v>
      </c>
      <c r="J875" s="140">
        <f>'Прил. 7'!K468</f>
        <v>0</v>
      </c>
    </row>
    <row r="876" spans="2:10" ht="14.25" customHeight="1" hidden="1">
      <c r="B876" s="185" t="s">
        <v>315</v>
      </c>
      <c r="C876" s="186">
        <v>1000</v>
      </c>
      <c r="D876" s="186">
        <v>1004</v>
      </c>
      <c r="E876" s="240" t="s">
        <v>680</v>
      </c>
      <c r="F876" s="139" t="s">
        <v>362</v>
      </c>
      <c r="G876" s="139" t="s">
        <v>376</v>
      </c>
      <c r="H876" s="140">
        <f>'Прил. 7'!I469</f>
        <v>0</v>
      </c>
      <c r="I876" s="140">
        <f>'Прил. 7'!J469</f>
        <v>0</v>
      </c>
      <c r="J876" s="140">
        <f>'Прил. 7'!K469</f>
        <v>0</v>
      </c>
    </row>
    <row r="877" spans="2:10" ht="14.25" customHeight="1" hidden="1">
      <c r="B877" s="185" t="s">
        <v>316</v>
      </c>
      <c r="C877" s="186">
        <v>1000</v>
      </c>
      <c r="D877" s="186">
        <v>1004</v>
      </c>
      <c r="E877" s="240" t="s">
        <v>680</v>
      </c>
      <c r="F877" s="139" t="s">
        <v>362</v>
      </c>
      <c r="G877" s="139" t="s">
        <v>348</v>
      </c>
      <c r="H877" s="140"/>
      <c r="I877" s="140"/>
      <c r="J877" s="140"/>
    </row>
    <row r="878" spans="2:10" ht="15.75" customHeight="1">
      <c r="B878" s="327" t="s">
        <v>318</v>
      </c>
      <c r="C878" s="186">
        <v>1000</v>
      </c>
      <c r="D878" s="186">
        <v>1004</v>
      </c>
      <c r="E878" s="193" t="s">
        <v>319</v>
      </c>
      <c r="F878" s="138"/>
      <c r="G878" s="138"/>
      <c r="H878" s="140">
        <f>H879+H883+H889+H893+H899+H903+H907</f>
        <v>3361.7000000000003</v>
      </c>
      <c r="I878" s="140">
        <f>I879+I883+I889+I893+I899+I903+I907</f>
        <v>2860.3</v>
      </c>
      <c r="J878" s="140">
        <f>J879+J883+J889+J893+J899+J903+J907</f>
        <v>3361.7000000000003</v>
      </c>
    </row>
    <row r="879" spans="2:10" ht="27.75" customHeight="1" hidden="1">
      <c r="B879" s="190" t="s">
        <v>681</v>
      </c>
      <c r="C879" s="186">
        <v>1000</v>
      </c>
      <c r="D879" s="186">
        <v>1004</v>
      </c>
      <c r="E879" s="328" t="s">
        <v>682</v>
      </c>
      <c r="F879" s="138"/>
      <c r="G879" s="138"/>
      <c r="H879" s="140">
        <f aca="true" t="shared" si="170" ref="H879:J881">H880</f>
        <v>0</v>
      </c>
      <c r="I879" s="140">
        <f t="shared" si="170"/>
        <v>0</v>
      </c>
      <c r="J879" s="140">
        <f t="shared" si="170"/>
        <v>0</v>
      </c>
    </row>
    <row r="880" spans="2:10" ht="12.75" customHeight="1" hidden="1">
      <c r="B880" s="185" t="s">
        <v>361</v>
      </c>
      <c r="C880" s="186">
        <v>1000</v>
      </c>
      <c r="D880" s="186">
        <v>1004</v>
      </c>
      <c r="E880" s="328" t="s">
        <v>682</v>
      </c>
      <c r="F880" s="139" t="s">
        <v>360</v>
      </c>
      <c r="G880" s="138"/>
      <c r="H880" s="140">
        <f t="shared" si="170"/>
        <v>0</v>
      </c>
      <c r="I880" s="140">
        <f t="shared" si="170"/>
        <v>0</v>
      </c>
      <c r="J880" s="140">
        <f t="shared" si="170"/>
        <v>0</v>
      </c>
    </row>
    <row r="881" spans="2:10" ht="12.75" customHeight="1" hidden="1">
      <c r="B881" s="185" t="s">
        <v>656</v>
      </c>
      <c r="C881" s="186">
        <v>1000</v>
      </c>
      <c r="D881" s="186">
        <v>1004</v>
      </c>
      <c r="E881" s="328" t="s">
        <v>682</v>
      </c>
      <c r="F881" s="139" t="s">
        <v>657</v>
      </c>
      <c r="G881" s="139"/>
      <c r="H881" s="140">
        <f t="shared" si="170"/>
        <v>0</v>
      </c>
      <c r="I881" s="140">
        <f t="shared" si="170"/>
        <v>0</v>
      </c>
      <c r="J881" s="140">
        <f t="shared" si="170"/>
        <v>0</v>
      </c>
    </row>
    <row r="882" spans="2:10" ht="14.25" customHeight="1" hidden="1">
      <c r="B882" s="185" t="s">
        <v>316</v>
      </c>
      <c r="C882" s="186">
        <v>1000</v>
      </c>
      <c r="D882" s="186">
        <v>1004</v>
      </c>
      <c r="E882" s="328" t="s">
        <v>682</v>
      </c>
      <c r="F882" s="139" t="s">
        <v>657</v>
      </c>
      <c r="G882" s="139" t="s">
        <v>348</v>
      </c>
      <c r="H882" s="140">
        <f>'Прил. 7'!I449</f>
        <v>0</v>
      </c>
      <c r="I882" s="140">
        <f>'Прил. 7'!J449</f>
        <v>0</v>
      </c>
      <c r="J882" s="140">
        <f>'Прил. 7'!K449</f>
        <v>0</v>
      </c>
    </row>
    <row r="883" spans="2:10" ht="40.5" customHeight="1">
      <c r="B883" s="122" t="s">
        <v>212</v>
      </c>
      <c r="C883" s="186">
        <v>1000</v>
      </c>
      <c r="D883" s="186">
        <v>1004</v>
      </c>
      <c r="E883" s="181" t="s">
        <v>683</v>
      </c>
      <c r="F883" s="138"/>
      <c r="G883" s="138"/>
      <c r="H883" s="140">
        <f>H884</f>
        <v>678.1</v>
      </c>
      <c r="I883" s="140">
        <f>I884</f>
        <v>678.1</v>
      </c>
      <c r="J883" s="140">
        <f>J884</f>
        <v>678.1</v>
      </c>
    </row>
    <row r="884" spans="2:10" ht="12.75" customHeight="1">
      <c r="B884" s="199" t="s">
        <v>361</v>
      </c>
      <c r="C884" s="186">
        <v>1000</v>
      </c>
      <c r="D884" s="186">
        <v>1004</v>
      </c>
      <c r="E884" s="181" t="s">
        <v>683</v>
      </c>
      <c r="F884" s="139" t="s">
        <v>360</v>
      </c>
      <c r="G884" s="138"/>
      <c r="H884" s="140">
        <f>H885+H887</f>
        <v>678.1</v>
      </c>
      <c r="I884" s="140">
        <f>I885+I887</f>
        <v>678.1</v>
      </c>
      <c r="J884" s="140">
        <f>J885+J887</f>
        <v>678.1</v>
      </c>
    </row>
    <row r="885" spans="2:10" ht="12.75" customHeight="1">
      <c r="B885" s="199" t="s">
        <v>656</v>
      </c>
      <c r="C885" s="186">
        <v>1000</v>
      </c>
      <c r="D885" s="186">
        <v>1004</v>
      </c>
      <c r="E885" s="181" t="s">
        <v>683</v>
      </c>
      <c r="F885" s="139" t="s">
        <v>657</v>
      </c>
      <c r="G885" s="138"/>
      <c r="H885" s="140">
        <f>H886</f>
        <v>671.4</v>
      </c>
      <c r="I885" s="140">
        <f>I886</f>
        <v>671.4</v>
      </c>
      <c r="J885" s="140">
        <f>J886</f>
        <v>671.4</v>
      </c>
    </row>
    <row r="886" spans="2:10" ht="14.25" customHeight="1">
      <c r="B886" s="185" t="s">
        <v>315</v>
      </c>
      <c r="C886" s="186">
        <v>1000</v>
      </c>
      <c r="D886" s="186">
        <v>1004</v>
      </c>
      <c r="E886" s="181" t="s">
        <v>683</v>
      </c>
      <c r="F886" s="139" t="s">
        <v>657</v>
      </c>
      <c r="G886" s="139">
        <v>3</v>
      </c>
      <c r="H886" s="140">
        <f>'Прил. 7'!I1061</f>
        <v>671.4</v>
      </c>
      <c r="I886" s="140">
        <f>'Прил. 7'!J1061</f>
        <v>671.4</v>
      </c>
      <c r="J886" s="140">
        <f>'Прил. 7'!K1061</f>
        <v>671.4</v>
      </c>
    </row>
    <row r="887" spans="2:10" ht="14.25" customHeight="1">
      <c r="B887" s="199" t="s">
        <v>363</v>
      </c>
      <c r="C887" s="186">
        <v>1000</v>
      </c>
      <c r="D887" s="186">
        <v>1004</v>
      </c>
      <c r="E887" s="181" t="s">
        <v>683</v>
      </c>
      <c r="F887" s="139" t="s">
        <v>362</v>
      </c>
      <c r="G887" s="138"/>
      <c r="H887" s="140">
        <f>H888</f>
        <v>6.7</v>
      </c>
      <c r="I887" s="140">
        <f>I888</f>
        <v>6.7</v>
      </c>
      <c r="J887" s="140">
        <f>J888</f>
        <v>6.7</v>
      </c>
    </row>
    <row r="888" spans="2:10" ht="14.25" customHeight="1">
      <c r="B888" s="199" t="s">
        <v>315</v>
      </c>
      <c r="C888" s="186">
        <v>1000</v>
      </c>
      <c r="D888" s="186">
        <v>1004</v>
      </c>
      <c r="E888" s="181" t="s">
        <v>683</v>
      </c>
      <c r="F888" s="139" t="s">
        <v>362</v>
      </c>
      <c r="G888" s="139">
        <v>3</v>
      </c>
      <c r="H888" s="140">
        <f>'Прил. 7'!I1063</f>
        <v>6.7</v>
      </c>
      <c r="I888" s="140">
        <v>6.7</v>
      </c>
      <c r="J888" s="140">
        <v>6.7</v>
      </c>
    </row>
    <row r="889" spans="2:10" ht="91.5" customHeight="1" hidden="1">
      <c r="B889" s="187" t="s">
        <v>684</v>
      </c>
      <c r="C889" s="186">
        <v>1000</v>
      </c>
      <c r="D889" s="186">
        <v>1004</v>
      </c>
      <c r="E889" s="181" t="s">
        <v>319</v>
      </c>
      <c r="F889" s="139"/>
      <c r="G889" s="139"/>
      <c r="H889" s="140">
        <f aca="true" t="shared" si="171" ref="H889:J891">H890</f>
        <v>0</v>
      </c>
      <c r="I889" s="140">
        <f t="shared" si="171"/>
        <v>0</v>
      </c>
      <c r="J889" s="140">
        <f t="shared" si="171"/>
        <v>0</v>
      </c>
    </row>
    <row r="890" spans="2:10" ht="14.25" customHeight="1" hidden="1">
      <c r="B890" s="185" t="s">
        <v>361</v>
      </c>
      <c r="C890" s="186">
        <v>1000</v>
      </c>
      <c r="D890" s="186">
        <v>1004</v>
      </c>
      <c r="E890" s="181" t="s">
        <v>685</v>
      </c>
      <c r="F890" s="139" t="s">
        <v>360</v>
      </c>
      <c r="G890" s="139"/>
      <c r="H890" s="140">
        <f t="shared" si="171"/>
        <v>0</v>
      </c>
      <c r="I890" s="140">
        <f t="shared" si="171"/>
        <v>0</v>
      </c>
      <c r="J890" s="140">
        <f t="shared" si="171"/>
        <v>0</v>
      </c>
    </row>
    <row r="891" spans="2:10" ht="14.25" customHeight="1" hidden="1">
      <c r="B891" s="185" t="s">
        <v>656</v>
      </c>
      <c r="C891" s="186">
        <v>1000</v>
      </c>
      <c r="D891" s="186">
        <v>1004</v>
      </c>
      <c r="E891" s="181" t="s">
        <v>685</v>
      </c>
      <c r="F891" s="139" t="s">
        <v>657</v>
      </c>
      <c r="G891" s="139"/>
      <c r="H891" s="140">
        <f t="shared" si="171"/>
        <v>0</v>
      </c>
      <c r="I891" s="140">
        <f t="shared" si="171"/>
        <v>0</v>
      </c>
      <c r="J891" s="140">
        <f t="shared" si="171"/>
        <v>0</v>
      </c>
    </row>
    <row r="892" spans="2:10" ht="14.25" customHeight="1" hidden="1">
      <c r="B892" s="185" t="s">
        <v>315</v>
      </c>
      <c r="C892" s="186">
        <v>1000</v>
      </c>
      <c r="D892" s="186">
        <v>1004</v>
      </c>
      <c r="E892" s="181" t="s">
        <v>685</v>
      </c>
      <c r="F892" s="139" t="s">
        <v>657</v>
      </c>
      <c r="G892" s="139" t="s">
        <v>376</v>
      </c>
      <c r="H892" s="140"/>
      <c r="I892" s="140"/>
      <c r="J892" s="140"/>
    </row>
    <row r="893" spans="2:10" ht="27.75" customHeight="1">
      <c r="B893" s="122" t="s">
        <v>214</v>
      </c>
      <c r="C893" s="186">
        <v>1000</v>
      </c>
      <c r="D893" s="186">
        <v>1004</v>
      </c>
      <c r="E893" s="181" t="s">
        <v>319</v>
      </c>
      <c r="F893" s="138"/>
      <c r="G893" s="138"/>
      <c r="H893" s="140">
        <f>H894</f>
        <v>398.79999999999995</v>
      </c>
      <c r="I893" s="140">
        <f>I894</f>
        <v>398.79999999999995</v>
      </c>
      <c r="J893" s="140">
        <f>J894</f>
        <v>398.79999999999995</v>
      </c>
    </row>
    <row r="894" spans="2:10" ht="12.75" customHeight="1">
      <c r="B894" s="185" t="s">
        <v>361</v>
      </c>
      <c r="C894" s="186">
        <v>1000</v>
      </c>
      <c r="D894" s="186">
        <v>1004</v>
      </c>
      <c r="E894" s="181" t="s">
        <v>686</v>
      </c>
      <c r="F894" s="139" t="s">
        <v>360</v>
      </c>
      <c r="G894" s="139"/>
      <c r="H894" s="140">
        <f>H895+H897</f>
        <v>398.79999999999995</v>
      </c>
      <c r="I894" s="140">
        <f>I895+I897</f>
        <v>398.79999999999995</v>
      </c>
      <c r="J894" s="140">
        <f>J895+J897</f>
        <v>398.79999999999995</v>
      </c>
    </row>
    <row r="895" spans="2:10" ht="12.75" customHeight="1">
      <c r="B895" s="185" t="s">
        <v>656</v>
      </c>
      <c r="C895" s="186">
        <v>1000</v>
      </c>
      <c r="D895" s="186">
        <v>1004</v>
      </c>
      <c r="E895" s="181" t="s">
        <v>686</v>
      </c>
      <c r="F895" s="139" t="s">
        <v>657</v>
      </c>
      <c r="G895" s="139"/>
      <c r="H895" s="140">
        <f>H896</f>
        <v>327.2</v>
      </c>
      <c r="I895" s="140">
        <f>I896</f>
        <v>327.2</v>
      </c>
      <c r="J895" s="140">
        <f>J896</f>
        <v>327.2</v>
      </c>
    </row>
    <row r="896" spans="2:10" ht="14.25" customHeight="1">
      <c r="B896" s="185" t="s">
        <v>315</v>
      </c>
      <c r="C896" s="186">
        <v>1000</v>
      </c>
      <c r="D896" s="186">
        <v>1004</v>
      </c>
      <c r="E896" s="181" t="s">
        <v>686</v>
      </c>
      <c r="F896" s="139" t="s">
        <v>657</v>
      </c>
      <c r="G896" s="139">
        <v>3</v>
      </c>
      <c r="H896" s="140">
        <f>'Прил. 7'!I457</f>
        <v>327.2</v>
      </c>
      <c r="I896" s="140">
        <f>'Прил. 7'!J457</f>
        <v>327.2</v>
      </c>
      <c r="J896" s="140">
        <f>'Прил. 7'!K457</f>
        <v>327.2</v>
      </c>
    </row>
    <row r="897" spans="2:10" ht="12.75" customHeight="1">
      <c r="B897" s="185" t="s">
        <v>363</v>
      </c>
      <c r="C897" s="186">
        <v>1000</v>
      </c>
      <c r="D897" s="186">
        <v>1004</v>
      </c>
      <c r="E897" s="181" t="s">
        <v>686</v>
      </c>
      <c r="F897" s="139" t="s">
        <v>362</v>
      </c>
      <c r="G897" s="139"/>
      <c r="H897" s="140">
        <f>H898</f>
        <v>71.6</v>
      </c>
      <c r="I897" s="140">
        <f>I898</f>
        <v>71.6</v>
      </c>
      <c r="J897" s="140">
        <f>J898</f>
        <v>71.6</v>
      </c>
    </row>
    <row r="898" spans="2:10" ht="14.25" customHeight="1">
      <c r="B898" s="185" t="s">
        <v>315</v>
      </c>
      <c r="C898" s="186">
        <v>1000</v>
      </c>
      <c r="D898" s="186">
        <v>1004</v>
      </c>
      <c r="E898" s="181" t="s">
        <v>686</v>
      </c>
      <c r="F898" s="139" t="s">
        <v>362</v>
      </c>
      <c r="G898" s="139" t="s">
        <v>376</v>
      </c>
      <c r="H898" s="140">
        <f>'Прил. 7'!I459</f>
        <v>71.6</v>
      </c>
      <c r="I898" s="140">
        <f>'Прил. 7'!J459</f>
        <v>71.6</v>
      </c>
      <c r="J898" s="140">
        <f>'Прил. 7'!K459</f>
        <v>71.6</v>
      </c>
    </row>
    <row r="899" spans="2:10" ht="54" customHeight="1">
      <c r="B899" s="179" t="s">
        <v>687</v>
      </c>
      <c r="C899" s="186">
        <v>1000</v>
      </c>
      <c r="D899" s="186">
        <v>1004</v>
      </c>
      <c r="E899" s="44" t="s">
        <v>688</v>
      </c>
      <c r="F899" s="139"/>
      <c r="G899" s="139"/>
      <c r="H899" s="140">
        <f aca="true" t="shared" si="172" ref="H899:J901">H900</f>
        <v>50</v>
      </c>
      <c r="I899" s="140">
        <f t="shared" si="172"/>
        <v>50</v>
      </c>
      <c r="J899" s="140">
        <f t="shared" si="172"/>
        <v>50</v>
      </c>
    </row>
    <row r="900" spans="2:10" ht="12.75" customHeight="1">
      <c r="B900" s="179" t="s">
        <v>330</v>
      </c>
      <c r="C900" s="186">
        <v>1000</v>
      </c>
      <c r="D900" s="186">
        <v>1004</v>
      </c>
      <c r="E900" s="44" t="s">
        <v>688</v>
      </c>
      <c r="F900" s="139" t="s">
        <v>360</v>
      </c>
      <c r="G900" s="139"/>
      <c r="H900" s="140">
        <f t="shared" si="172"/>
        <v>50</v>
      </c>
      <c r="I900" s="140">
        <f t="shared" si="172"/>
        <v>50</v>
      </c>
      <c r="J900" s="140">
        <f t="shared" si="172"/>
        <v>50</v>
      </c>
    </row>
    <row r="901" spans="2:10" ht="12.75" customHeight="1">
      <c r="B901" s="179" t="s">
        <v>332</v>
      </c>
      <c r="C901" s="186">
        <v>1000</v>
      </c>
      <c r="D901" s="186">
        <v>1004</v>
      </c>
      <c r="E901" s="44" t="s">
        <v>688</v>
      </c>
      <c r="F901" s="139" t="s">
        <v>362</v>
      </c>
      <c r="G901" s="139"/>
      <c r="H901" s="140">
        <f t="shared" si="172"/>
        <v>50</v>
      </c>
      <c r="I901" s="140">
        <f t="shared" si="172"/>
        <v>50</v>
      </c>
      <c r="J901" s="140">
        <f t="shared" si="172"/>
        <v>50</v>
      </c>
    </row>
    <row r="902" spans="2:10" ht="14.25" customHeight="1">
      <c r="B902" s="179" t="s">
        <v>315</v>
      </c>
      <c r="C902" s="186">
        <v>1000</v>
      </c>
      <c r="D902" s="186">
        <v>1004</v>
      </c>
      <c r="E902" s="44" t="s">
        <v>688</v>
      </c>
      <c r="F902" s="139" t="s">
        <v>362</v>
      </c>
      <c r="G902" s="139" t="s">
        <v>376</v>
      </c>
      <c r="H902" s="140">
        <f>'Прил. 7'!I463</f>
        <v>50</v>
      </c>
      <c r="I902" s="140">
        <f>'Прил. 7'!J463</f>
        <v>50</v>
      </c>
      <c r="J902" s="140">
        <f>'Прил. 7'!K463</f>
        <v>50</v>
      </c>
    </row>
    <row r="903" spans="2:10" ht="40.5" customHeight="1">
      <c r="B903" s="122" t="s">
        <v>213</v>
      </c>
      <c r="C903" s="186">
        <v>1000</v>
      </c>
      <c r="D903" s="186">
        <v>1004</v>
      </c>
      <c r="E903" s="193" t="s">
        <v>689</v>
      </c>
      <c r="F903" s="139"/>
      <c r="G903" s="139"/>
      <c r="H903" s="140">
        <f aca="true" t="shared" si="173" ref="H903:J905">H904</f>
        <v>50</v>
      </c>
      <c r="I903" s="140">
        <f t="shared" si="173"/>
        <v>50</v>
      </c>
      <c r="J903" s="140">
        <f t="shared" si="173"/>
        <v>50</v>
      </c>
    </row>
    <row r="904" spans="2:10" ht="12.75" customHeight="1">
      <c r="B904" s="179" t="s">
        <v>361</v>
      </c>
      <c r="C904" s="186">
        <v>1000</v>
      </c>
      <c r="D904" s="186">
        <v>1004</v>
      </c>
      <c r="E904" s="193" t="s">
        <v>689</v>
      </c>
      <c r="F904" s="139" t="s">
        <v>360</v>
      </c>
      <c r="G904" s="139"/>
      <c r="H904" s="140">
        <f t="shared" si="173"/>
        <v>50</v>
      </c>
      <c r="I904" s="140">
        <f t="shared" si="173"/>
        <v>50</v>
      </c>
      <c r="J904" s="140">
        <f t="shared" si="173"/>
        <v>50</v>
      </c>
    </row>
    <row r="905" spans="2:10" ht="12.75" customHeight="1">
      <c r="B905" s="179" t="s">
        <v>656</v>
      </c>
      <c r="C905" s="186">
        <v>1000</v>
      </c>
      <c r="D905" s="186">
        <v>1004</v>
      </c>
      <c r="E905" s="193" t="s">
        <v>689</v>
      </c>
      <c r="F905" s="139" t="s">
        <v>657</v>
      </c>
      <c r="G905" s="139"/>
      <c r="H905" s="140">
        <f t="shared" si="173"/>
        <v>50</v>
      </c>
      <c r="I905" s="140">
        <f t="shared" si="173"/>
        <v>50</v>
      </c>
      <c r="J905" s="140">
        <f t="shared" si="173"/>
        <v>50</v>
      </c>
    </row>
    <row r="906" spans="2:10" ht="14.25" customHeight="1">
      <c r="B906" s="179" t="s">
        <v>315</v>
      </c>
      <c r="C906" s="186">
        <v>1000</v>
      </c>
      <c r="D906" s="186">
        <v>1004</v>
      </c>
      <c r="E906" s="193" t="s">
        <v>689</v>
      </c>
      <c r="F906" s="139" t="s">
        <v>657</v>
      </c>
      <c r="G906" s="139">
        <v>3</v>
      </c>
      <c r="H906" s="140">
        <f>'Прил. 7'!I474</f>
        <v>50</v>
      </c>
      <c r="I906" s="140">
        <f>'Прил. 7'!J474</f>
        <v>50</v>
      </c>
      <c r="J906" s="140">
        <f>'Прил. 7'!K474</f>
        <v>50</v>
      </c>
    </row>
    <row r="907" spans="2:10" ht="40.5" customHeight="1">
      <c r="B907" s="179" t="s">
        <v>690</v>
      </c>
      <c r="C907" s="186">
        <v>1000</v>
      </c>
      <c r="D907" s="186">
        <v>1004</v>
      </c>
      <c r="E907" s="44" t="s">
        <v>691</v>
      </c>
      <c r="F907" s="139"/>
      <c r="G907" s="139"/>
      <c r="H907" s="140">
        <f>H908+H911</f>
        <v>2184.8</v>
      </c>
      <c r="I907" s="140">
        <f aca="true" t="shared" si="174" ref="I907:J909">I908</f>
        <v>1683.4</v>
      </c>
      <c r="J907" s="140">
        <f t="shared" si="174"/>
        <v>2184.8</v>
      </c>
    </row>
    <row r="908" spans="2:10" ht="15.75" customHeight="1">
      <c r="B908" s="179" t="s">
        <v>456</v>
      </c>
      <c r="C908" s="186">
        <v>1000</v>
      </c>
      <c r="D908" s="186">
        <v>1004</v>
      </c>
      <c r="E908" s="44" t="s">
        <v>691</v>
      </c>
      <c r="F908" s="139" t="s">
        <v>438</v>
      </c>
      <c r="G908" s="139"/>
      <c r="H908" s="140">
        <f>H909</f>
        <v>2184.8</v>
      </c>
      <c r="I908" s="140">
        <f t="shared" si="174"/>
        <v>1683.4</v>
      </c>
      <c r="J908" s="140">
        <f t="shared" si="174"/>
        <v>2184.8</v>
      </c>
    </row>
    <row r="909" spans="2:10" ht="12.75" customHeight="1">
      <c r="B909" s="122" t="s">
        <v>439</v>
      </c>
      <c r="C909" s="186">
        <v>1000</v>
      </c>
      <c r="D909" s="186">
        <v>1004</v>
      </c>
      <c r="E909" s="44" t="s">
        <v>691</v>
      </c>
      <c r="F909" s="139" t="s">
        <v>440</v>
      </c>
      <c r="G909" s="139"/>
      <c r="H909" s="140">
        <f>H910</f>
        <v>2184.8</v>
      </c>
      <c r="I909" s="140">
        <f t="shared" si="174"/>
        <v>1683.4</v>
      </c>
      <c r="J909" s="140">
        <f t="shared" si="174"/>
        <v>2184.8</v>
      </c>
    </row>
    <row r="910" spans="2:10" ht="14.25" customHeight="1">
      <c r="B910" s="179" t="s">
        <v>315</v>
      </c>
      <c r="C910" s="186">
        <v>1000</v>
      </c>
      <c r="D910" s="186">
        <v>1004</v>
      </c>
      <c r="E910" s="44" t="s">
        <v>691</v>
      </c>
      <c r="F910" s="139" t="s">
        <v>440</v>
      </c>
      <c r="G910" s="139" t="s">
        <v>376</v>
      </c>
      <c r="H910" s="140">
        <f>'Прил. 7'!I86</f>
        <v>2184.8</v>
      </c>
      <c r="I910" s="140">
        <f>'Прил. 7'!J86</f>
        <v>1683.4</v>
      </c>
      <c r="J910" s="140">
        <f>'Прил. 7'!K86</f>
        <v>2184.8</v>
      </c>
    </row>
    <row r="911" spans="2:10" ht="42.75" hidden="1">
      <c r="B911" s="179" t="s">
        <v>690</v>
      </c>
      <c r="C911" s="186">
        <v>1000</v>
      </c>
      <c r="D911" s="186">
        <v>1004</v>
      </c>
      <c r="E911" s="14" t="s">
        <v>692</v>
      </c>
      <c r="F911" s="139"/>
      <c r="G911" s="139"/>
      <c r="H911" s="140">
        <f>H912</f>
        <v>0</v>
      </c>
      <c r="I911" s="140">
        <v>0</v>
      </c>
      <c r="J911" s="140">
        <v>0</v>
      </c>
    </row>
    <row r="912" spans="2:10" ht="28.5" hidden="1">
      <c r="B912" s="179" t="s">
        <v>456</v>
      </c>
      <c r="C912" s="186">
        <v>1000</v>
      </c>
      <c r="D912" s="186">
        <v>1004</v>
      </c>
      <c r="E912" s="14" t="s">
        <v>692</v>
      </c>
      <c r="F912" s="139" t="s">
        <v>438</v>
      </c>
      <c r="G912" s="139"/>
      <c r="H912" s="140">
        <f>H913</f>
        <v>0</v>
      </c>
      <c r="I912" s="140">
        <v>0</v>
      </c>
      <c r="J912" s="140">
        <v>0</v>
      </c>
    </row>
    <row r="913" spans="2:10" ht="14.25" customHeight="1" hidden="1">
      <c r="B913" s="329" t="s">
        <v>439</v>
      </c>
      <c r="C913" s="186">
        <v>1000</v>
      </c>
      <c r="D913" s="186">
        <v>1004</v>
      </c>
      <c r="E913" s="14" t="s">
        <v>692</v>
      </c>
      <c r="F913" s="139" t="s">
        <v>440</v>
      </c>
      <c r="G913" s="139"/>
      <c r="H913" s="140">
        <f>H914</f>
        <v>0</v>
      </c>
      <c r="I913" s="140">
        <v>0</v>
      </c>
      <c r="J913" s="140">
        <v>0</v>
      </c>
    </row>
    <row r="914" spans="2:10" ht="14.25" customHeight="1" hidden="1">
      <c r="B914" s="179" t="s">
        <v>315</v>
      </c>
      <c r="C914" s="186">
        <v>1000</v>
      </c>
      <c r="D914" s="186">
        <v>1004</v>
      </c>
      <c r="E914" s="14" t="s">
        <v>692</v>
      </c>
      <c r="F914" s="139" t="s">
        <v>440</v>
      </c>
      <c r="G914" s="139" t="s">
        <v>376</v>
      </c>
      <c r="H914" s="140">
        <f>'Прил. 7'!I90</f>
        <v>0</v>
      </c>
      <c r="I914" s="140">
        <f>'Прил. 7'!J90</f>
        <v>0</v>
      </c>
      <c r="J914" s="140">
        <f>'Прил. 7'!K90</f>
        <v>0</v>
      </c>
    </row>
    <row r="915" spans="2:10" ht="12.75" customHeight="1">
      <c r="B915" s="177" t="s">
        <v>291</v>
      </c>
      <c r="C915" s="178" t="s">
        <v>284</v>
      </c>
      <c r="D915" s="178" t="s">
        <v>292</v>
      </c>
      <c r="E915" s="139"/>
      <c r="F915" s="139"/>
      <c r="G915" s="139"/>
      <c r="H915" s="140">
        <f>H916+H928+H932+H936</f>
        <v>1126.7</v>
      </c>
      <c r="I915" s="140">
        <f>I916</f>
        <v>1076.7</v>
      </c>
      <c r="J915" s="140">
        <f>J916</f>
        <v>1076.7</v>
      </c>
    </row>
    <row r="916" spans="2:10" ht="12.75" customHeight="1">
      <c r="B916" s="179" t="s">
        <v>318</v>
      </c>
      <c r="C916" s="139" t="s">
        <v>284</v>
      </c>
      <c r="D916" s="139" t="s">
        <v>292</v>
      </c>
      <c r="E916" s="193" t="s">
        <v>319</v>
      </c>
      <c r="F916" s="139"/>
      <c r="G916" s="139"/>
      <c r="H916" s="140">
        <f>H917+H921</f>
        <v>1126.7</v>
      </c>
      <c r="I916" s="140">
        <f>I921</f>
        <v>1076.7</v>
      </c>
      <c r="J916" s="140">
        <f>J921</f>
        <v>1076.7</v>
      </c>
    </row>
    <row r="917" spans="2:10" ht="28.5">
      <c r="B917" s="330" t="s">
        <v>693</v>
      </c>
      <c r="C917" s="306" t="s">
        <v>284</v>
      </c>
      <c r="D917" s="306" t="s">
        <v>292</v>
      </c>
      <c r="E917" s="201" t="s">
        <v>386</v>
      </c>
      <c r="F917" s="197"/>
      <c r="G917" s="197"/>
      <c r="H917" s="140">
        <f aca="true" t="shared" si="175" ref="H917:J919">H918</f>
        <v>50</v>
      </c>
      <c r="I917" s="140">
        <f t="shared" si="175"/>
        <v>0</v>
      </c>
      <c r="J917" s="140">
        <f t="shared" si="175"/>
        <v>0</v>
      </c>
    </row>
    <row r="918" spans="2:10" ht="12.75" customHeight="1">
      <c r="B918" s="331" t="s">
        <v>322</v>
      </c>
      <c r="C918" s="306" t="s">
        <v>284</v>
      </c>
      <c r="D918" s="306" t="s">
        <v>292</v>
      </c>
      <c r="E918" s="201" t="s">
        <v>386</v>
      </c>
      <c r="F918" s="197"/>
      <c r="G918" s="197"/>
      <c r="H918" s="309">
        <f t="shared" si="175"/>
        <v>50</v>
      </c>
      <c r="I918" s="309">
        <f t="shared" si="175"/>
        <v>0</v>
      </c>
      <c r="J918" s="309">
        <f t="shared" si="175"/>
        <v>0</v>
      </c>
    </row>
    <row r="919" spans="2:10" ht="12.75" customHeight="1">
      <c r="B919" s="332" t="s">
        <v>324</v>
      </c>
      <c r="C919" s="306" t="s">
        <v>284</v>
      </c>
      <c r="D919" s="306" t="s">
        <v>292</v>
      </c>
      <c r="E919" s="201" t="s">
        <v>386</v>
      </c>
      <c r="F919" s="306" t="s">
        <v>323</v>
      </c>
      <c r="G919" s="197"/>
      <c r="H919" s="140">
        <f t="shared" si="175"/>
        <v>50</v>
      </c>
      <c r="I919" s="140">
        <f t="shared" si="175"/>
        <v>0</v>
      </c>
      <c r="J919" s="140">
        <f t="shared" si="175"/>
        <v>0</v>
      </c>
    </row>
    <row r="920" spans="2:10" ht="12.75" customHeight="1">
      <c r="B920" s="332" t="s">
        <v>314</v>
      </c>
      <c r="C920" s="306" t="s">
        <v>284</v>
      </c>
      <c r="D920" s="306" t="s">
        <v>292</v>
      </c>
      <c r="E920" s="201" t="s">
        <v>386</v>
      </c>
      <c r="F920" s="306" t="s">
        <v>325</v>
      </c>
      <c r="G920" s="306" t="s">
        <v>338</v>
      </c>
      <c r="H920" s="140">
        <f>'Прил. 7'!I480</f>
        <v>50</v>
      </c>
      <c r="I920" s="140">
        <f>'Прил. 7'!J480</f>
        <v>0</v>
      </c>
      <c r="J920" s="140">
        <f>'Прил. 7'!K480</f>
        <v>0</v>
      </c>
    </row>
    <row r="921" spans="2:10" ht="15.75" customHeight="1">
      <c r="B921" s="122" t="s">
        <v>693</v>
      </c>
      <c r="C921" s="139" t="s">
        <v>284</v>
      </c>
      <c r="D921" s="139" t="s">
        <v>292</v>
      </c>
      <c r="E921" s="181" t="s">
        <v>694</v>
      </c>
      <c r="F921" s="139"/>
      <c r="G921" s="139"/>
      <c r="H921" s="140">
        <f>H922+H925</f>
        <v>1076.7</v>
      </c>
      <c r="I921" s="140">
        <f>I922+I925</f>
        <v>1076.7</v>
      </c>
      <c r="J921" s="140">
        <f>J922+J925</f>
        <v>1076.7</v>
      </c>
    </row>
    <row r="922" spans="2:10" ht="41.25" customHeight="1">
      <c r="B922" s="179" t="s">
        <v>322</v>
      </c>
      <c r="C922" s="139" t="s">
        <v>284</v>
      </c>
      <c r="D922" s="139" t="s">
        <v>292</v>
      </c>
      <c r="E922" s="181" t="s">
        <v>694</v>
      </c>
      <c r="F922" s="139" t="s">
        <v>323</v>
      </c>
      <c r="G922" s="139"/>
      <c r="H922" s="140">
        <f aca="true" t="shared" si="176" ref="H922:J923">H923</f>
        <v>1035</v>
      </c>
      <c r="I922" s="140">
        <f t="shared" si="176"/>
        <v>1035</v>
      </c>
      <c r="J922" s="140">
        <f t="shared" si="176"/>
        <v>1035</v>
      </c>
    </row>
    <row r="923" spans="2:10" ht="12.75" customHeight="1">
      <c r="B923" s="179" t="s">
        <v>324</v>
      </c>
      <c r="C923" s="139" t="s">
        <v>284</v>
      </c>
      <c r="D923" s="139" t="s">
        <v>292</v>
      </c>
      <c r="E923" s="181" t="s">
        <v>694</v>
      </c>
      <c r="F923" s="139" t="s">
        <v>325</v>
      </c>
      <c r="G923" s="139"/>
      <c r="H923" s="140">
        <f t="shared" si="176"/>
        <v>1035</v>
      </c>
      <c r="I923" s="140">
        <f t="shared" si="176"/>
        <v>1035</v>
      </c>
      <c r="J923" s="140">
        <f t="shared" si="176"/>
        <v>1035</v>
      </c>
    </row>
    <row r="924" spans="2:10" ht="14.25" customHeight="1">
      <c r="B924" s="179" t="s">
        <v>315</v>
      </c>
      <c r="C924" s="139" t="s">
        <v>284</v>
      </c>
      <c r="D924" s="139" t="s">
        <v>292</v>
      </c>
      <c r="E924" s="181" t="s">
        <v>694</v>
      </c>
      <c r="F924" s="139" t="s">
        <v>325</v>
      </c>
      <c r="G924" s="139">
        <v>3</v>
      </c>
      <c r="H924" s="140">
        <f>'Прил. 7'!I484</f>
        <v>1035</v>
      </c>
      <c r="I924" s="140">
        <f>'Прил. 7'!J484</f>
        <v>1035</v>
      </c>
      <c r="J924" s="140">
        <f>'Прил. 7'!K484</f>
        <v>1035</v>
      </c>
    </row>
    <row r="925" spans="2:10" ht="12.75" customHeight="1">
      <c r="B925" s="179" t="s">
        <v>330</v>
      </c>
      <c r="C925" s="139" t="s">
        <v>284</v>
      </c>
      <c r="D925" s="139" t="s">
        <v>292</v>
      </c>
      <c r="E925" s="181" t="s">
        <v>694</v>
      </c>
      <c r="F925" s="139" t="s">
        <v>331</v>
      </c>
      <c r="G925" s="139"/>
      <c r="H925" s="140">
        <f aca="true" t="shared" si="177" ref="H925:J926">H926</f>
        <v>41.7</v>
      </c>
      <c r="I925" s="140">
        <f t="shared" si="177"/>
        <v>41.7</v>
      </c>
      <c r="J925" s="140">
        <f t="shared" si="177"/>
        <v>41.7</v>
      </c>
    </row>
    <row r="926" spans="2:10" ht="12.75" customHeight="1">
      <c r="B926" s="179" t="s">
        <v>332</v>
      </c>
      <c r="C926" s="139" t="s">
        <v>284</v>
      </c>
      <c r="D926" s="139" t="s">
        <v>292</v>
      </c>
      <c r="E926" s="181" t="s">
        <v>694</v>
      </c>
      <c r="F926" s="139" t="s">
        <v>333</v>
      </c>
      <c r="G926" s="139"/>
      <c r="H926" s="140">
        <f t="shared" si="177"/>
        <v>41.7</v>
      </c>
      <c r="I926" s="140">
        <f t="shared" si="177"/>
        <v>41.7</v>
      </c>
      <c r="J926" s="140">
        <f t="shared" si="177"/>
        <v>41.7</v>
      </c>
    </row>
    <row r="927" spans="2:10" ht="12.75" customHeight="1">
      <c r="B927" s="179" t="s">
        <v>315</v>
      </c>
      <c r="C927" s="139" t="s">
        <v>284</v>
      </c>
      <c r="D927" s="139" t="s">
        <v>292</v>
      </c>
      <c r="E927" s="181" t="s">
        <v>694</v>
      </c>
      <c r="F927" s="139" t="s">
        <v>333</v>
      </c>
      <c r="G927" s="139">
        <v>3</v>
      </c>
      <c r="H927" s="140">
        <f>'Прил. 7'!I487</f>
        <v>41.7</v>
      </c>
      <c r="I927" s="140">
        <f>'Прил. 7'!J487</f>
        <v>41.7</v>
      </c>
      <c r="J927" s="140">
        <f>'Прил. 7'!K487</f>
        <v>41.7</v>
      </c>
    </row>
    <row r="928" spans="2:10" ht="41.25" customHeight="1" hidden="1">
      <c r="B928" s="182" t="s">
        <v>326</v>
      </c>
      <c r="C928" s="139" t="s">
        <v>284</v>
      </c>
      <c r="D928" s="139" t="s">
        <v>292</v>
      </c>
      <c r="E928" s="193" t="s">
        <v>327</v>
      </c>
      <c r="F928" s="139"/>
      <c r="G928" s="139"/>
      <c r="H928" s="140">
        <f aca="true" t="shared" si="178" ref="H928:J930">H929</f>
        <v>0</v>
      </c>
      <c r="I928" s="140">
        <f t="shared" si="178"/>
        <v>0</v>
      </c>
      <c r="J928" s="140">
        <f t="shared" si="178"/>
        <v>0</v>
      </c>
    </row>
    <row r="929" spans="2:10" ht="41.25" customHeight="1" hidden="1">
      <c r="B929" s="184" t="s">
        <v>322</v>
      </c>
      <c r="C929" s="139" t="s">
        <v>284</v>
      </c>
      <c r="D929" s="139" t="s">
        <v>292</v>
      </c>
      <c r="E929" s="193" t="s">
        <v>327</v>
      </c>
      <c r="F929" s="139" t="s">
        <v>323</v>
      </c>
      <c r="G929" s="139"/>
      <c r="H929" s="140">
        <f t="shared" si="178"/>
        <v>0</v>
      </c>
      <c r="I929" s="140">
        <f t="shared" si="178"/>
        <v>0</v>
      </c>
      <c r="J929" s="140">
        <f t="shared" si="178"/>
        <v>0</v>
      </c>
    </row>
    <row r="930" spans="2:10" ht="12.75" customHeight="1" hidden="1">
      <c r="B930" s="185" t="s">
        <v>324</v>
      </c>
      <c r="C930" s="139" t="s">
        <v>284</v>
      </c>
      <c r="D930" s="139" t="s">
        <v>292</v>
      </c>
      <c r="E930" s="193" t="s">
        <v>327</v>
      </c>
      <c r="F930" s="139" t="s">
        <v>325</v>
      </c>
      <c r="G930" s="139"/>
      <c r="H930" s="140">
        <f t="shared" si="178"/>
        <v>0</v>
      </c>
      <c r="I930" s="140">
        <f t="shared" si="178"/>
        <v>0</v>
      </c>
      <c r="J930" s="140">
        <f t="shared" si="178"/>
        <v>0</v>
      </c>
    </row>
    <row r="931" spans="2:10" ht="12.75" customHeight="1" hidden="1">
      <c r="B931" s="185" t="s">
        <v>315</v>
      </c>
      <c r="C931" s="139" t="s">
        <v>284</v>
      </c>
      <c r="D931" s="139" t="s">
        <v>292</v>
      </c>
      <c r="E931" s="193" t="s">
        <v>327</v>
      </c>
      <c r="F931" s="139" t="s">
        <v>325</v>
      </c>
      <c r="G931" s="139">
        <v>3</v>
      </c>
      <c r="H931" s="140">
        <f>'Прил. 7'!I491</f>
        <v>0</v>
      </c>
      <c r="I931" s="140">
        <f>'Прил. 7'!J491</f>
        <v>0</v>
      </c>
      <c r="J931" s="140">
        <f>'Прил. 7'!K491</f>
        <v>0</v>
      </c>
    </row>
    <row r="932" spans="2:10" ht="85.5" hidden="1">
      <c r="B932" s="333" t="s">
        <v>398</v>
      </c>
      <c r="C932" s="209" t="s">
        <v>284</v>
      </c>
      <c r="D932" s="209" t="s">
        <v>292</v>
      </c>
      <c r="E932" s="226" t="s">
        <v>319</v>
      </c>
      <c r="F932" s="209"/>
      <c r="G932" s="209"/>
      <c r="H932" s="140">
        <f aca="true" t="shared" si="179" ref="H932:J934">H933</f>
        <v>0</v>
      </c>
      <c r="I932" s="140">
        <f t="shared" si="179"/>
        <v>0</v>
      </c>
      <c r="J932" s="140">
        <f t="shared" si="179"/>
        <v>0</v>
      </c>
    </row>
    <row r="933" spans="2:10" ht="12.75" customHeight="1" hidden="1">
      <c r="B933" s="334" t="s">
        <v>330</v>
      </c>
      <c r="C933" s="209" t="s">
        <v>284</v>
      </c>
      <c r="D933" s="209" t="s">
        <v>292</v>
      </c>
      <c r="E933" s="226" t="s">
        <v>399</v>
      </c>
      <c r="F933" s="209" t="s">
        <v>331</v>
      </c>
      <c r="G933" s="209"/>
      <c r="H933" s="140">
        <f t="shared" si="179"/>
        <v>0</v>
      </c>
      <c r="I933" s="140">
        <f t="shared" si="179"/>
        <v>0</v>
      </c>
      <c r="J933" s="140">
        <f t="shared" si="179"/>
        <v>0</v>
      </c>
    </row>
    <row r="934" spans="2:10" ht="12.75" customHeight="1" hidden="1">
      <c r="B934" s="334" t="s">
        <v>332</v>
      </c>
      <c r="C934" s="209" t="s">
        <v>284</v>
      </c>
      <c r="D934" s="209" t="s">
        <v>292</v>
      </c>
      <c r="E934" s="226" t="s">
        <v>399</v>
      </c>
      <c r="F934" s="209" t="s">
        <v>333</v>
      </c>
      <c r="G934" s="209"/>
      <c r="H934" s="140">
        <f t="shared" si="179"/>
        <v>0</v>
      </c>
      <c r="I934" s="140">
        <f t="shared" si="179"/>
        <v>0</v>
      </c>
      <c r="J934" s="140">
        <f t="shared" si="179"/>
        <v>0</v>
      </c>
    </row>
    <row r="935" spans="2:10" ht="12.75" customHeight="1" hidden="1">
      <c r="B935" s="335" t="s">
        <v>316</v>
      </c>
      <c r="C935" s="209" t="s">
        <v>284</v>
      </c>
      <c r="D935" s="209" t="s">
        <v>292</v>
      </c>
      <c r="E935" s="226" t="s">
        <v>399</v>
      </c>
      <c r="F935" s="209" t="s">
        <v>333</v>
      </c>
      <c r="G935" s="209" t="s">
        <v>348</v>
      </c>
      <c r="H935" s="140">
        <f>'Прил. 7'!I495</f>
        <v>0</v>
      </c>
      <c r="I935" s="140">
        <f>'Прил. 7'!J495</f>
        <v>0</v>
      </c>
      <c r="J935" s="140">
        <f>'Прил. 7'!K495</f>
        <v>0</v>
      </c>
    </row>
    <row r="936" spans="2:10" ht="99.75" hidden="1">
      <c r="B936" s="333" t="s">
        <v>695</v>
      </c>
      <c r="C936" s="209" t="s">
        <v>284</v>
      </c>
      <c r="D936" s="209" t="s">
        <v>292</v>
      </c>
      <c r="E936" s="226" t="s">
        <v>319</v>
      </c>
      <c r="F936" s="209"/>
      <c r="G936" s="209"/>
      <c r="H936" s="140">
        <f>H937+H940</f>
        <v>0</v>
      </c>
      <c r="I936" s="140">
        <f>I937+I940</f>
        <v>0</v>
      </c>
      <c r="J936" s="140">
        <f>J937+J940</f>
        <v>0</v>
      </c>
    </row>
    <row r="937" spans="2:10" ht="12.75" customHeight="1" hidden="1">
      <c r="B937" s="334" t="s">
        <v>330</v>
      </c>
      <c r="C937" s="209" t="s">
        <v>284</v>
      </c>
      <c r="D937" s="209" t="s">
        <v>292</v>
      </c>
      <c r="E937" s="226" t="s">
        <v>696</v>
      </c>
      <c r="F937" s="209" t="s">
        <v>331</v>
      </c>
      <c r="G937" s="209"/>
      <c r="H937" s="140">
        <f aca="true" t="shared" si="180" ref="H937:J938">H938</f>
        <v>0</v>
      </c>
      <c r="I937" s="140">
        <f t="shared" si="180"/>
        <v>0</v>
      </c>
      <c r="J937" s="140">
        <f t="shared" si="180"/>
        <v>0</v>
      </c>
    </row>
    <row r="938" spans="2:10" ht="12.75" customHeight="1" hidden="1">
      <c r="B938" s="334" t="s">
        <v>332</v>
      </c>
      <c r="C938" s="209" t="s">
        <v>284</v>
      </c>
      <c r="D938" s="209" t="s">
        <v>292</v>
      </c>
      <c r="E938" s="226" t="s">
        <v>696</v>
      </c>
      <c r="F938" s="209" t="s">
        <v>333</v>
      </c>
      <c r="G938" s="209"/>
      <c r="H938" s="140">
        <f t="shared" si="180"/>
        <v>0</v>
      </c>
      <c r="I938" s="140">
        <f t="shared" si="180"/>
        <v>0</v>
      </c>
      <c r="J938" s="140">
        <f t="shared" si="180"/>
        <v>0</v>
      </c>
    </row>
    <row r="939" spans="2:10" ht="12.75" customHeight="1" hidden="1">
      <c r="B939" s="336" t="s">
        <v>315</v>
      </c>
      <c r="C939" s="209" t="s">
        <v>284</v>
      </c>
      <c r="D939" s="209" t="s">
        <v>292</v>
      </c>
      <c r="E939" s="226" t="s">
        <v>696</v>
      </c>
      <c r="F939" s="209" t="s">
        <v>333</v>
      </c>
      <c r="G939" s="209" t="s">
        <v>376</v>
      </c>
      <c r="H939" s="140">
        <f>'Прил. 7'!I499</f>
        <v>0</v>
      </c>
      <c r="I939" s="140">
        <f>'Прил. 7'!J499</f>
        <v>0</v>
      </c>
      <c r="J939" s="140">
        <f>'Прил. 7'!K499</f>
        <v>0</v>
      </c>
    </row>
    <row r="940" spans="2:10" ht="12.75" customHeight="1" hidden="1">
      <c r="B940" s="337" t="s">
        <v>334</v>
      </c>
      <c r="C940" s="209" t="s">
        <v>284</v>
      </c>
      <c r="D940" s="209" t="s">
        <v>292</v>
      </c>
      <c r="E940" s="226" t="s">
        <v>696</v>
      </c>
      <c r="F940" s="209" t="s">
        <v>335</v>
      </c>
      <c r="G940" s="209"/>
      <c r="H940" s="140">
        <f aca="true" t="shared" si="181" ref="H940:J941">H941</f>
        <v>0</v>
      </c>
      <c r="I940" s="140">
        <f t="shared" si="181"/>
        <v>0</v>
      </c>
      <c r="J940" s="140">
        <f t="shared" si="181"/>
        <v>0</v>
      </c>
    </row>
    <row r="941" spans="2:10" ht="12.75" customHeight="1" hidden="1">
      <c r="B941" s="337" t="s">
        <v>336</v>
      </c>
      <c r="C941" s="209" t="s">
        <v>284</v>
      </c>
      <c r="D941" s="209" t="s">
        <v>292</v>
      </c>
      <c r="E941" s="226" t="s">
        <v>696</v>
      </c>
      <c r="F941" s="209" t="s">
        <v>337</v>
      </c>
      <c r="G941" s="209"/>
      <c r="H941" s="140">
        <f t="shared" si="181"/>
        <v>0</v>
      </c>
      <c r="I941" s="140">
        <f t="shared" si="181"/>
        <v>0</v>
      </c>
      <c r="J941" s="140">
        <f t="shared" si="181"/>
        <v>0</v>
      </c>
    </row>
    <row r="942" spans="2:10" ht="12.75" customHeight="1" hidden="1">
      <c r="B942" s="336" t="s">
        <v>315</v>
      </c>
      <c r="C942" s="209" t="s">
        <v>284</v>
      </c>
      <c r="D942" s="209" t="s">
        <v>292</v>
      </c>
      <c r="E942" s="226" t="s">
        <v>696</v>
      </c>
      <c r="F942" s="209" t="s">
        <v>337</v>
      </c>
      <c r="G942" s="209" t="s">
        <v>376</v>
      </c>
      <c r="H942" s="140">
        <f>'Прил. 7'!I502</f>
        <v>0</v>
      </c>
      <c r="I942" s="140">
        <f>'Прил. 7'!J502</f>
        <v>0</v>
      </c>
      <c r="J942" s="140">
        <f>'Прил. 7'!K502</f>
        <v>0</v>
      </c>
    </row>
    <row r="943" spans="2:10" ht="12.75" customHeight="1">
      <c r="B943" s="176" t="s">
        <v>293</v>
      </c>
      <c r="C943" s="138" t="s">
        <v>294</v>
      </c>
      <c r="D943" s="138"/>
      <c r="E943" s="138"/>
      <c r="F943" s="138"/>
      <c r="G943" s="138"/>
      <c r="H943" s="136">
        <f>H946</f>
        <v>352.5</v>
      </c>
      <c r="I943" s="136">
        <f>I946</f>
        <v>355</v>
      </c>
      <c r="J943" s="136">
        <f>J946</f>
        <v>400</v>
      </c>
    </row>
    <row r="944" spans="2:10" ht="12.75" customHeight="1">
      <c r="B944" s="176" t="s">
        <v>314</v>
      </c>
      <c r="C944" s="138"/>
      <c r="D944" s="138"/>
      <c r="E944" s="138"/>
      <c r="F944" s="138"/>
      <c r="G944" s="138" t="s">
        <v>338</v>
      </c>
      <c r="H944" s="136">
        <f>H951+H957+H954</f>
        <v>352.5</v>
      </c>
      <c r="I944" s="136">
        <f>I951+I957+I954</f>
        <v>355</v>
      </c>
      <c r="J944" s="136">
        <f>J951+J957+J954</f>
        <v>400</v>
      </c>
    </row>
    <row r="945" spans="2:10" ht="12.75" customHeight="1">
      <c r="B945" s="176" t="s">
        <v>315</v>
      </c>
      <c r="C945" s="138"/>
      <c r="D945" s="138"/>
      <c r="E945" s="138"/>
      <c r="F945" s="138"/>
      <c r="G945" s="138" t="s">
        <v>376</v>
      </c>
      <c r="H945" s="136"/>
      <c r="I945" s="140"/>
      <c r="J945" s="136">
        <f>J961</f>
        <v>0</v>
      </c>
    </row>
    <row r="946" spans="2:10" ht="12.75" customHeight="1">
      <c r="B946" s="231" t="s">
        <v>295</v>
      </c>
      <c r="C946" s="178" t="s">
        <v>294</v>
      </c>
      <c r="D946" s="178" t="s">
        <v>296</v>
      </c>
      <c r="E946" s="138"/>
      <c r="F946" s="138"/>
      <c r="G946" s="138"/>
      <c r="H946" s="136">
        <f aca="true" t="shared" si="182" ref="H946:J947">H947</f>
        <v>352.5</v>
      </c>
      <c r="I946" s="136">
        <f t="shared" si="182"/>
        <v>355</v>
      </c>
      <c r="J946" s="136">
        <f t="shared" si="182"/>
        <v>400</v>
      </c>
    </row>
    <row r="947" spans="2:10" ht="27.75" customHeight="1">
      <c r="B947" s="212" t="s">
        <v>697</v>
      </c>
      <c r="C947" s="139" t="s">
        <v>294</v>
      </c>
      <c r="D947" s="139" t="s">
        <v>296</v>
      </c>
      <c r="E947" s="181" t="s">
        <v>698</v>
      </c>
      <c r="F947" s="139"/>
      <c r="G947" s="139"/>
      <c r="H947" s="140">
        <f t="shared" si="182"/>
        <v>352.5</v>
      </c>
      <c r="I947" s="140">
        <f t="shared" si="182"/>
        <v>355</v>
      </c>
      <c r="J947" s="140">
        <f t="shared" si="182"/>
        <v>400</v>
      </c>
    </row>
    <row r="948" spans="2:10" ht="12.75" customHeight="1">
      <c r="B948" s="185" t="s">
        <v>342</v>
      </c>
      <c r="C948" s="139" t="s">
        <v>294</v>
      </c>
      <c r="D948" s="139" t="s">
        <v>296</v>
      </c>
      <c r="E948" s="181" t="s">
        <v>699</v>
      </c>
      <c r="F948" s="139"/>
      <c r="G948" s="139"/>
      <c r="H948" s="140">
        <f>H949+H955+H952</f>
        <v>352.5</v>
      </c>
      <c r="I948" s="140">
        <f>I949+I955</f>
        <v>355</v>
      </c>
      <c r="J948" s="140">
        <f>J949+J955</f>
        <v>400</v>
      </c>
    </row>
    <row r="949" spans="2:10" ht="12.75" customHeight="1">
      <c r="B949" s="188" t="s">
        <v>330</v>
      </c>
      <c r="C949" s="139" t="s">
        <v>294</v>
      </c>
      <c r="D949" s="139" t="s">
        <v>296</v>
      </c>
      <c r="E949" s="181" t="s">
        <v>699</v>
      </c>
      <c r="F949" s="139" t="s">
        <v>331</v>
      </c>
      <c r="G949" s="139"/>
      <c r="H949" s="140">
        <f aca="true" t="shared" si="183" ref="H949:J950">H950</f>
        <v>342.5</v>
      </c>
      <c r="I949" s="140">
        <f t="shared" si="183"/>
        <v>355</v>
      </c>
      <c r="J949" s="140">
        <f t="shared" si="183"/>
        <v>400</v>
      </c>
    </row>
    <row r="950" spans="2:10" ht="12.75" customHeight="1">
      <c r="B950" s="188" t="s">
        <v>332</v>
      </c>
      <c r="C950" s="139" t="s">
        <v>294</v>
      </c>
      <c r="D950" s="139" t="s">
        <v>296</v>
      </c>
      <c r="E950" s="181" t="s">
        <v>699</v>
      </c>
      <c r="F950" s="139" t="s">
        <v>333</v>
      </c>
      <c r="G950" s="139"/>
      <c r="H950" s="140">
        <f t="shared" si="183"/>
        <v>342.5</v>
      </c>
      <c r="I950" s="140">
        <f t="shared" si="183"/>
        <v>355</v>
      </c>
      <c r="J950" s="140">
        <f t="shared" si="183"/>
        <v>400</v>
      </c>
    </row>
    <row r="951" spans="2:10" ht="12.75" customHeight="1">
      <c r="B951" s="189" t="s">
        <v>314</v>
      </c>
      <c r="C951" s="139" t="s">
        <v>294</v>
      </c>
      <c r="D951" s="139" t="s">
        <v>296</v>
      </c>
      <c r="E951" s="181" t="s">
        <v>699</v>
      </c>
      <c r="F951" s="139" t="s">
        <v>333</v>
      </c>
      <c r="G951" s="139" t="s">
        <v>338</v>
      </c>
      <c r="H951" s="140">
        <f>'Прил. 7'!I1069</f>
        <v>342.5</v>
      </c>
      <c r="I951" s="140">
        <f>'Прил. 7'!J1069</f>
        <v>355</v>
      </c>
      <c r="J951" s="140">
        <f>'Прил. 7'!K1069</f>
        <v>400</v>
      </c>
    </row>
    <row r="952" spans="2:10" ht="12.75" customHeight="1" hidden="1">
      <c r="B952" s="185" t="s">
        <v>361</v>
      </c>
      <c r="C952" s="139" t="s">
        <v>294</v>
      </c>
      <c r="D952" s="139" t="s">
        <v>296</v>
      </c>
      <c r="E952" s="181" t="s">
        <v>699</v>
      </c>
      <c r="F952" s="139" t="s">
        <v>360</v>
      </c>
      <c r="G952" s="139"/>
      <c r="H952" s="140">
        <f aca="true" t="shared" si="184" ref="H952:J953">H953</f>
        <v>0</v>
      </c>
      <c r="I952" s="140">
        <f t="shared" si="184"/>
        <v>0</v>
      </c>
      <c r="J952" s="140">
        <f t="shared" si="184"/>
        <v>0</v>
      </c>
    </row>
    <row r="953" spans="2:10" ht="12.75" customHeight="1" hidden="1">
      <c r="B953" s="194" t="s">
        <v>700</v>
      </c>
      <c r="C953" s="139" t="s">
        <v>294</v>
      </c>
      <c r="D953" s="139" t="s">
        <v>296</v>
      </c>
      <c r="E953" s="181" t="s">
        <v>699</v>
      </c>
      <c r="F953" s="139" t="s">
        <v>365</v>
      </c>
      <c r="G953" s="139"/>
      <c r="H953" s="140">
        <f t="shared" si="184"/>
        <v>0</v>
      </c>
      <c r="I953" s="140">
        <f t="shared" si="184"/>
        <v>0</v>
      </c>
      <c r="J953" s="140">
        <f t="shared" si="184"/>
        <v>0</v>
      </c>
    </row>
    <row r="954" spans="2:10" ht="12.75" customHeight="1" hidden="1">
      <c r="B954" s="194" t="s">
        <v>700</v>
      </c>
      <c r="C954" s="139" t="s">
        <v>294</v>
      </c>
      <c r="D954" s="139" t="s">
        <v>296</v>
      </c>
      <c r="E954" s="181" t="s">
        <v>699</v>
      </c>
      <c r="F954" s="139" t="s">
        <v>365</v>
      </c>
      <c r="G954" s="139" t="s">
        <v>338</v>
      </c>
      <c r="H954" s="140">
        <f>'Прил. 7'!I1072</f>
        <v>0</v>
      </c>
      <c r="I954" s="140">
        <f>'Прил. 7'!J1072</f>
        <v>0</v>
      </c>
      <c r="J954" s="140">
        <f>'Прил. 7'!K1072</f>
        <v>0</v>
      </c>
    </row>
    <row r="955" spans="2:10" ht="14.25" customHeight="1">
      <c r="B955" s="187" t="s">
        <v>334</v>
      </c>
      <c r="C955" s="139" t="s">
        <v>294</v>
      </c>
      <c r="D955" s="139" t="s">
        <v>296</v>
      </c>
      <c r="E955" s="181" t="s">
        <v>699</v>
      </c>
      <c r="F955" s="139" t="s">
        <v>335</v>
      </c>
      <c r="G955" s="139"/>
      <c r="H955" s="140">
        <f aca="true" t="shared" si="185" ref="H955:J956">H956</f>
        <v>10</v>
      </c>
      <c r="I955" s="140">
        <f t="shared" si="185"/>
        <v>0</v>
      </c>
      <c r="J955" s="140">
        <f t="shared" si="185"/>
        <v>0</v>
      </c>
    </row>
    <row r="956" spans="2:10" ht="14.25" customHeight="1">
      <c r="B956" s="187" t="s">
        <v>336</v>
      </c>
      <c r="C956" s="139" t="s">
        <v>294</v>
      </c>
      <c r="D956" s="139" t="s">
        <v>296</v>
      </c>
      <c r="E956" s="181" t="s">
        <v>699</v>
      </c>
      <c r="F956" s="139" t="s">
        <v>337</v>
      </c>
      <c r="G956" s="139"/>
      <c r="H956" s="140">
        <f t="shared" si="185"/>
        <v>10</v>
      </c>
      <c r="I956" s="140">
        <f t="shared" si="185"/>
        <v>0</v>
      </c>
      <c r="J956" s="140">
        <f t="shared" si="185"/>
        <v>0</v>
      </c>
    </row>
    <row r="957" spans="2:10" ht="14.25" customHeight="1">
      <c r="B957" s="189" t="s">
        <v>314</v>
      </c>
      <c r="C957" s="139" t="s">
        <v>294</v>
      </c>
      <c r="D957" s="139" t="s">
        <v>296</v>
      </c>
      <c r="E957" s="181" t="s">
        <v>699</v>
      </c>
      <c r="F957" s="139" t="s">
        <v>337</v>
      </c>
      <c r="G957" s="139" t="s">
        <v>338</v>
      </c>
      <c r="H957" s="140">
        <f>'Прил. 7'!I1075</f>
        <v>10</v>
      </c>
      <c r="I957" s="140">
        <f>'Прил. 7'!J1075</f>
        <v>0</v>
      </c>
      <c r="J957" s="140">
        <f>'Прил. 7'!K1075</f>
        <v>0</v>
      </c>
    </row>
    <row r="958" spans="2:10" ht="14.25" customHeight="1" hidden="1">
      <c r="B958" s="206" t="s">
        <v>701</v>
      </c>
      <c r="C958" s="200" t="s">
        <v>294</v>
      </c>
      <c r="D958" s="200" t="s">
        <v>296</v>
      </c>
      <c r="E958" s="203" t="s">
        <v>702</v>
      </c>
      <c r="F958" s="197"/>
      <c r="G958" s="197"/>
      <c r="H958" s="198">
        <f aca="true" t="shared" si="186" ref="H958:J960">H959</f>
        <v>0</v>
      </c>
      <c r="I958" s="198">
        <f t="shared" si="186"/>
        <v>0</v>
      </c>
      <c r="J958" s="198">
        <f t="shared" si="186"/>
        <v>0</v>
      </c>
    </row>
    <row r="959" spans="2:10" ht="12.75" customHeight="1" hidden="1">
      <c r="B959" s="205" t="s">
        <v>330</v>
      </c>
      <c r="C959" s="200" t="s">
        <v>294</v>
      </c>
      <c r="D959" s="200" t="s">
        <v>296</v>
      </c>
      <c r="E959" s="203" t="s">
        <v>702</v>
      </c>
      <c r="F959" s="200" t="s">
        <v>331</v>
      </c>
      <c r="G959" s="197"/>
      <c r="H959" s="198">
        <f t="shared" si="186"/>
        <v>0</v>
      </c>
      <c r="I959" s="198">
        <f t="shared" si="186"/>
        <v>0</v>
      </c>
      <c r="J959" s="198">
        <f t="shared" si="186"/>
        <v>0</v>
      </c>
    </row>
    <row r="960" spans="2:10" ht="12.75" customHeight="1" hidden="1">
      <c r="B960" s="205" t="s">
        <v>332</v>
      </c>
      <c r="C960" s="200" t="s">
        <v>294</v>
      </c>
      <c r="D960" s="200" t="s">
        <v>296</v>
      </c>
      <c r="E960" s="203" t="s">
        <v>702</v>
      </c>
      <c r="F960" s="200" t="s">
        <v>333</v>
      </c>
      <c r="G960" s="197"/>
      <c r="H960" s="198">
        <f t="shared" si="186"/>
        <v>0</v>
      </c>
      <c r="I960" s="198">
        <f t="shared" si="186"/>
        <v>0</v>
      </c>
      <c r="J960" s="198">
        <f t="shared" si="186"/>
        <v>0</v>
      </c>
    </row>
    <row r="961" spans="2:10" ht="12.75" customHeight="1" hidden="1">
      <c r="B961" s="199" t="s">
        <v>315</v>
      </c>
      <c r="C961" s="200" t="s">
        <v>294</v>
      </c>
      <c r="D961" s="200" t="s">
        <v>296</v>
      </c>
      <c r="E961" s="203" t="s">
        <v>702</v>
      </c>
      <c r="F961" s="200" t="s">
        <v>333</v>
      </c>
      <c r="G961" s="200" t="s">
        <v>376</v>
      </c>
      <c r="H961" s="198">
        <f>'Прил. 7'!I1079</f>
        <v>0</v>
      </c>
      <c r="I961" s="198">
        <f>'Прил. 7'!J1079</f>
        <v>0</v>
      </c>
      <c r="J961" s="198">
        <f>'Прил. 7'!K1079</f>
        <v>0</v>
      </c>
    </row>
    <row r="962" spans="2:10" ht="15" customHeight="1">
      <c r="B962" s="279" t="s">
        <v>297</v>
      </c>
      <c r="C962" s="135">
        <v>1300</v>
      </c>
      <c r="D962" s="133"/>
      <c r="E962" s="191"/>
      <c r="F962" s="191"/>
      <c r="G962" s="191"/>
      <c r="H962" s="136">
        <f>H964</f>
        <v>300</v>
      </c>
      <c r="I962" s="136">
        <f>I964</f>
        <v>0</v>
      </c>
      <c r="J962" s="136">
        <f>J964</f>
        <v>0</v>
      </c>
    </row>
    <row r="963" spans="2:10" ht="15" customHeight="1">
      <c r="B963" s="176" t="s">
        <v>314</v>
      </c>
      <c r="C963" s="133"/>
      <c r="D963" s="133"/>
      <c r="E963" s="138"/>
      <c r="F963" s="138"/>
      <c r="G963" s="138" t="s">
        <v>338</v>
      </c>
      <c r="H963" s="136">
        <f>H968</f>
        <v>300</v>
      </c>
      <c r="I963" s="136">
        <f>I968</f>
        <v>0</v>
      </c>
      <c r="J963" s="136">
        <f>J968</f>
        <v>0</v>
      </c>
    </row>
    <row r="964" spans="2:10" ht="15" customHeight="1">
      <c r="B964" s="188" t="s">
        <v>318</v>
      </c>
      <c r="C964" s="133">
        <v>1300</v>
      </c>
      <c r="D964" s="133">
        <v>1301</v>
      </c>
      <c r="E964" s="139" t="s">
        <v>319</v>
      </c>
      <c r="F964" s="191"/>
      <c r="G964" s="191"/>
      <c r="H964" s="140">
        <f aca="true" t="shared" si="187" ref="H964:J967">H965</f>
        <v>300</v>
      </c>
      <c r="I964" s="140">
        <f t="shared" si="187"/>
        <v>0</v>
      </c>
      <c r="J964" s="140">
        <f t="shared" si="187"/>
        <v>0</v>
      </c>
    </row>
    <row r="965" spans="2:10" ht="15" customHeight="1">
      <c r="B965" s="189" t="s">
        <v>703</v>
      </c>
      <c r="C965" s="133">
        <v>1300</v>
      </c>
      <c r="D965" s="133">
        <v>1301</v>
      </c>
      <c r="E965" s="133" t="s">
        <v>704</v>
      </c>
      <c r="F965" s="191"/>
      <c r="G965" s="191"/>
      <c r="H965" s="140">
        <f t="shared" si="187"/>
        <v>300</v>
      </c>
      <c r="I965" s="140">
        <f t="shared" si="187"/>
        <v>0</v>
      </c>
      <c r="J965" s="140">
        <f t="shared" si="187"/>
        <v>0</v>
      </c>
    </row>
    <row r="966" spans="2:10" ht="15" customHeight="1">
      <c r="B966" s="189" t="s">
        <v>705</v>
      </c>
      <c r="C966" s="133">
        <v>1300</v>
      </c>
      <c r="D966" s="133">
        <v>1301</v>
      </c>
      <c r="E966" s="133" t="s">
        <v>704</v>
      </c>
      <c r="F966" s="133">
        <v>700</v>
      </c>
      <c r="G966" s="191"/>
      <c r="H966" s="140">
        <f t="shared" si="187"/>
        <v>300</v>
      </c>
      <c r="I966" s="140">
        <f t="shared" si="187"/>
        <v>0</v>
      </c>
      <c r="J966" s="140">
        <f t="shared" si="187"/>
        <v>0</v>
      </c>
    </row>
    <row r="967" spans="2:10" ht="15" customHeight="1">
      <c r="B967" s="189" t="s">
        <v>706</v>
      </c>
      <c r="C967" s="133">
        <v>1300</v>
      </c>
      <c r="D967" s="133">
        <v>1301</v>
      </c>
      <c r="E967" s="133" t="s">
        <v>704</v>
      </c>
      <c r="F967" s="133">
        <v>730</v>
      </c>
      <c r="G967" s="191"/>
      <c r="H967" s="140">
        <f t="shared" si="187"/>
        <v>300</v>
      </c>
      <c r="I967" s="140">
        <f t="shared" si="187"/>
        <v>0</v>
      </c>
      <c r="J967" s="140">
        <f t="shared" si="187"/>
        <v>0</v>
      </c>
    </row>
    <row r="968" spans="2:10" ht="14.25" customHeight="1">
      <c r="B968" s="189" t="s">
        <v>314</v>
      </c>
      <c r="C968" s="133">
        <v>1300</v>
      </c>
      <c r="D968" s="133">
        <v>1301</v>
      </c>
      <c r="E968" s="133" t="s">
        <v>704</v>
      </c>
      <c r="F968" s="133">
        <v>730</v>
      </c>
      <c r="G968" s="133">
        <v>2</v>
      </c>
      <c r="H968" s="140">
        <f>'Прил. 7'!I614</f>
        <v>300</v>
      </c>
      <c r="I968" s="140">
        <f>'Прил. 7'!J614</f>
        <v>0</v>
      </c>
      <c r="J968" s="140">
        <f>'Прил. 7'!K614</f>
        <v>0</v>
      </c>
    </row>
    <row r="969" spans="2:10" ht="27.75" customHeight="1">
      <c r="B969" s="253" t="s">
        <v>299</v>
      </c>
      <c r="C969" s="138" t="s">
        <v>300</v>
      </c>
      <c r="D969" s="138"/>
      <c r="E969" s="138"/>
      <c r="F969" s="138"/>
      <c r="G969" s="138"/>
      <c r="H969" s="136">
        <f>H972+H978+H984</f>
        <v>6727.1</v>
      </c>
      <c r="I969" s="136">
        <f>I972+I978+I984</f>
        <v>4727.1</v>
      </c>
      <c r="J969" s="136">
        <f>J972+J978+J984</f>
        <v>4727.1</v>
      </c>
    </row>
    <row r="970" spans="2:10" ht="12.75" customHeight="1">
      <c r="B970" s="176" t="s">
        <v>314</v>
      </c>
      <c r="C970" s="138"/>
      <c r="D970" s="138"/>
      <c r="E970" s="138"/>
      <c r="F970" s="138"/>
      <c r="G970" s="138" t="s">
        <v>338</v>
      </c>
      <c r="H970" s="136">
        <f>H983+H989</f>
        <v>2000</v>
      </c>
      <c r="I970" s="136">
        <f>I983+I989</f>
        <v>0</v>
      </c>
      <c r="J970" s="136">
        <f>J983+J989</f>
        <v>0</v>
      </c>
    </row>
    <row r="971" spans="2:10" ht="12.75" customHeight="1">
      <c r="B971" s="176" t="s">
        <v>315</v>
      </c>
      <c r="C971" s="138"/>
      <c r="D971" s="138"/>
      <c r="E971" s="138"/>
      <c r="F971" s="138"/>
      <c r="G971" s="138" t="s">
        <v>376</v>
      </c>
      <c r="H971" s="136">
        <f>H977</f>
        <v>4727.1</v>
      </c>
      <c r="I971" s="136">
        <f>I977</f>
        <v>4727.1</v>
      </c>
      <c r="J971" s="136">
        <f>J977</f>
        <v>4727.1</v>
      </c>
    </row>
    <row r="972" spans="2:10" ht="27.75" customHeight="1">
      <c r="B972" s="179" t="s">
        <v>301</v>
      </c>
      <c r="C972" s="139" t="s">
        <v>300</v>
      </c>
      <c r="D972" s="139" t="s">
        <v>302</v>
      </c>
      <c r="E972" s="139"/>
      <c r="F972" s="139"/>
      <c r="G972" s="139"/>
      <c r="H972" s="140">
        <f aca="true" t="shared" si="188" ref="H972:J976">H973</f>
        <v>4727.1</v>
      </c>
      <c r="I972" s="140">
        <f t="shared" si="188"/>
        <v>4727.1</v>
      </c>
      <c r="J972" s="140">
        <f t="shared" si="188"/>
        <v>4727.1</v>
      </c>
    </row>
    <row r="973" spans="2:10" ht="12.75" customHeight="1">
      <c r="B973" s="188" t="s">
        <v>318</v>
      </c>
      <c r="C973" s="139" t="s">
        <v>300</v>
      </c>
      <c r="D973" s="139" t="s">
        <v>302</v>
      </c>
      <c r="E973" s="139" t="s">
        <v>319</v>
      </c>
      <c r="F973" s="139"/>
      <c r="G973" s="139"/>
      <c r="H973" s="140">
        <f t="shared" si="188"/>
        <v>4727.1</v>
      </c>
      <c r="I973" s="140">
        <f t="shared" si="188"/>
        <v>4727.1</v>
      </c>
      <c r="J973" s="140">
        <f t="shared" si="188"/>
        <v>4727.1</v>
      </c>
    </row>
    <row r="974" spans="2:10" ht="27.75" customHeight="1">
      <c r="B974" s="122" t="s">
        <v>707</v>
      </c>
      <c r="C974" s="139" t="s">
        <v>300</v>
      </c>
      <c r="D974" s="139" t="s">
        <v>302</v>
      </c>
      <c r="E974" s="181" t="s">
        <v>708</v>
      </c>
      <c r="F974" s="139"/>
      <c r="G974" s="139"/>
      <c r="H974" s="140">
        <f t="shared" si="188"/>
        <v>4727.1</v>
      </c>
      <c r="I974" s="140">
        <f t="shared" si="188"/>
        <v>4727.1</v>
      </c>
      <c r="J974" s="140">
        <f t="shared" si="188"/>
        <v>4727.1</v>
      </c>
    </row>
    <row r="975" spans="2:10" ht="12.75" customHeight="1">
      <c r="B975" s="179" t="s">
        <v>402</v>
      </c>
      <c r="C975" s="139" t="s">
        <v>300</v>
      </c>
      <c r="D975" s="139" t="s">
        <v>302</v>
      </c>
      <c r="E975" s="181" t="s">
        <v>708</v>
      </c>
      <c r="F975" s="139" t="s">
        <v>403</v>
      </c>
      <c r="G975" s="139"/>
      <c r="H975" s="140">
        <f t="shared" si="188"/>
        <v>4727.1</v>
      </c>
      <c r="I975" s="140">
        <f t="shared" si="188"/>
        <v>4727.1</v>
      </c>
      <c r="J975" s="140">
        <f t="shared" si="188"/>
        <v>4727.1</v>
      </c>
    </row>
    <row r="976" spans="2:10" ht="12.75" customHeight="1">
      <c r="B976" s="179" t="s">
        <v>709</v>
      </c>
      <c r="C976" s="139" t="s">
        <v>300</v>
      </c>
      <c r="D976" s="139" t="s">
        <v>302</v>
      </c>
      <c r="E976" s="181" t="s">
        <v>708</v>
      </c>
      <c r="F976" s="139" t="s">
        <v>710</v>
      </c>
      <c r="G976" s="139"/>
      <c r="H976" s="140">
        <f t="shared" si="188"/>
        <v>4727.1</v>
      </c>
      <c r="I976" s="140">
        <f t="shared" si="188"/>
        <v>4727.1</v>
      </c>
      <c r="J976" s="140">
        <f t="shared" si="188"/>
        <v>4727.1</v>
      </c>
    </row>
    <row r="977" spans="2:10" ht="14.25" customHeight="1">
      <c r="B977" s="179" t="s">
        <v>315</v>
      </c>
      <c r="C977" s="139" t="s">
        <v>300</v>
      </c>
      <c r="D977" s="139" t="s">
        <v>302</v>
      </c>
      <c r="E977" s="181" t="s">
        <v>708</v>
      </c>
      <c r="F977" s="139" t="s">
        <v>710</v>
      </c>
      <c r="G977" s="139">
        <v>3</v>
      </c>
      <c r="H977" s="140">
        <f>'Прил. 7'!I621</f>
        <v>4727.1</v>
      </c>
      <c r="I977" s="140">
        <f>'Прил. 7'!J621</f>
        <v>4727.1</v>
      </c>
      <c r="J977" s="140">
        <f>'Прил. 7'!K621</f>
        <v>4727.1</v>
      </c>
    </row>
    <row r="978" spans="2:10" ht="12.75" customHeight="1" hidden="1">
      <c r="B978" s="185" t="s">
        <v>303</v>
      </c>
      <c r="C978" s="139" t="s">
        <v>300</v>
      </c>
      <c r="D978" s="139" t="s">
        <v>304</v>
      </c>
      <c r="E978" s="139"/>
      <c r="F978" s="139"/>
      <c r="G978" s="139"/>
      <c r="H978" s="140">
        <f aca="true" t="shared" si="189" ref="H978:J982">H979</f>
        <v>0</v>
      </c>
      <c r="I978" s="140">
        <f t="shared" si="189"/>
        <v>0</v>
      </c>
      <c r="J978" s="140">
        <f t="shared" si="189"/>
        <v>0</v>
      </c>
    </row>
    <row r="979" spans="2:10" ht="12.75" customHeight="1" hidden="1">
      <c r="B979" s="188" t="s">
        <v>318</v>
      </c>
      <c r="C979" s="139" t="s">
        <v>300</v>
      </c>
      <c r="D979" s="139" t="s">
        <v>304</v>
      </c>
      <c r="E979" s="139" t="s">
        <v>319</v>
      </c>
      <c r="F979" s="139"/>
      <c r="G979" s="139"/>
      <c r="H979" s="140">
        <f t="shared" si="189"/>
        <v>0</v>
      </c>
      <c r="I979" s="140">
        <f t="shared" si="189"/>
        <v>0</v>
      </c>
      <c r="J979" s="140">
        <f t="shared" si="189"/>
        <v>0</v>
      </c>
    </row>
    <row r="980" spans="2:10" ht="27.75" customHeight="1" hidden="1">
      <c r="B980" s="179" t="s">
        <v>711</v>
      </c>
      <c r="C980" s="139" t="s">
        <v>300</v>
      </c>
      <c r="D980" s="139" t="s">
        <v>304</v>
      </c>
      <c r="E980" s="181" t="s">
        <v>712</v>
      </c>
      <c r="F980" s="139"/>
      <c r="G980" s="139"/>
      <c r="H980" s="140">
        <f t="shared" si="189"/>
        <v>0</v>
      </c>
      <c r="I980" s="140">
        <f t="shared" si="189"/>
        <v>0</v>
      </c>
      <c r="J980" s="140">
        <f t="shared" si="189"/>
        <v>0</v>
      </c>
    </row>
    <row r="981" spans="2:10" ht="12.75" customHeight="1" hidden="1">
      <c r="B981" s="179" t="s">
        <v>402</v>
      </c>
      <c r="C981" s="139" t="s">
        <v>300</v>
      </c>
      <c r="D981" s="139" t="s">
        <v>304</v>
      </c>
      <c r="E981" s="181" t="s">
        <v>712</v>
      </c>
      <c r="F981" s="139" t="s">
        <v>403</v>
      </c>
      <c r="G981" s="139"/>
      <c r="H981" s="140">
        <f t="shared" si="189"/>
        <v>0</v>
      </c>
      <c r="I981" s="140">
        <f t="shared" si="189"/>
        <v>0</v>
      </c>
      <c r="J981" s="140">
        <f t="shared" si="189"/>
        <v>0</v>
      </c>
    </row>
    <row r="982" spans="2:10" ht="12.75" customHeight="1" hidden="1">
      <c r="B982" s="179" t="s">
        <v>709</v>
      </c>
      <c r="C982" s="139" t="s">
        <v>300</v>
      </c>
      <c r="D982" s="139" t="s">
        <v>304</v>
      </c>
      <c r="E982" s="181" t="s">
        <v>712</v>
      </c>
      <c r="F982" s="139" t="s">
        <v>710</v>
      </c>
      <c r="G982" s="139"/>
      <c r="H982" s="140">
        <f t="shared" si="189"/>
        <v>0</v>
      </c>
      <c r="I982" s="140">
        <f t="shared" si="189"/>
        <v>0</v>
      </c>
      <c r="J982" s="140">
        <f t="shared" si="189"/>
        <v>0</v>
      </c>
    </row>
    <row r="983" spans="2:10" ht="14.25" customHeight="1" hidden="1">
      <c r="B983" s="179" t="s">
        <v>314</v>
      </c>
      <c r="C983" s="139" t="s">
        <v>300</v>
      </c>
      <c r="D983" s="139" t="s">
        <v>304</v>
      </c>
      <c r="E983" s="181" t="s">
        <v>712</v>
      </c>
      <c r="F983" s="139" t="s">
        <v>710</v>
      </c>
      <c r="G983" s="139">
        <v>2</v>
      </c>
      <c r="H983" s="140">
        <f>'Прил. 7'!I627</f>
        <v>0</v>
      </c>
      <c r="I983" s="140">
        <f>'Прил. 7'!J627</f>
        <v>0</v>
      </c>
      <c r="J983" s="140">
        <f>'Прил. 7'!K627</f>
        <v>0</v>
      </c>
    </row>
    <row r="984" spans="2:10" ht="14.25" customHeight="1">
      <c r="B984" s="338" t="s">
        <v>305</v>
      </c>
      <c r="C984" s="196" t="s">
        <v>300</v>
      </c>
      <c r="D984" s="196" t="s">
        <v>306</v>
      </c>
      <c r="E984" s="234"/>
      <c r="F984" s="196"/>
      <c r="G984" s="196"/>
      <c r="H984" s="140">
        <f aca="true" t="shared" si="190" ref="H984:J988">H985</f>
        <v>2000</v>
      </c>
      <c r="I984" s="140">
        <f t="shared" si="190"/>
        <v>0</v>
      </c>
      <c r="J984" s="140">
        <f t="shared" si="190"/>
        <v>0</v>
      </c>
    </row>
    <row r="985" spans="2:10" ht="14.25" customHeight="1">
      <c r="B985" s="301" t="s">
        <v>318</v>
      </c>
      <c r="C985" s="200" t="s">
        <v>300</v>
      </c>
      <c r="D985" s="200" t="s">
        <v>306</v>
      </c>
      <c r="E985" s="200" t="s">
        <v>319</v>
      </c>
      <c r="F985" s="197"/>
      <c r="G985" s="197"/>
      <c r="H985" s="140">
        <f t="shared" si="190"/>
        <v>2000</v>
      </c>
      <c r="I985" s="140">
        <f t="shared" si="190"/>
        <v>0</v>
      </c>
      <c r="J985" s="140">
        <f t="shared" si="190"/>
        <v>0</v>
      </c>
    </row>
    <row r="986" spans="2:10" ht="14.25" customHeight="1">
      <c r="B986" s="339" t="s">
        <v>713</v>
      </c>
      <c r="C986" s="200" t="s">
        <v>300</v>
      </c>
      <c r="D986" s="340" t="s">
        <v>306</v>
      </c>
      <c r="E986" s="341" t="s">
        <v>714</v>
      </c>
      <c r="F986" s="197"/>
      <c r="G986" s="197"/>
      <c r="H986" s="140">
        <f t="shared" si="190"/>
        <v>2000</v>
      </c>
      <c r="I986" s="140">
        <f t="shared" si="190"/>
        <v>0</v>
      </c>
      <c r="J986" s="140">
        <f t="shared" si="190"/>
        <v>0</v>
      </c>
    </row>
    <row r="987" spans="2:10" ht="14.25" customHeight="1">
      <c r="B987" s="342" t="s">
        <v>500</v>
      </c>
      <c r="C987" s="200" t="s">
        <v>300</v>
      </c>
      <c r="D987" s="340" t="s">
        <v>306</v>
      </c>
      <c r="E987" s="341" t="s">
        <v>714</v>
      </c>
      <c r="F987" s="200" t="s">
        <v>403</v>
      </c>
      <c r="G987" s="197"/>
      <c r="H987" s="140">
        <f t="shared" si="190"/>
        <v>2000</v>
      </c>
      <c r="I987" s="140">
        <f t="shared" si="190"/>
        <v>0</v>
      </c>
      <c r="J987" s="140">
        <f t="shared" si="190"/>
        <v>0</v>
      </c>
    </row>
    <row r="988" spans="2:10" ht="14.25" customHeight="1">
      <c r="B988" s="342" t="s">
        <v>501</v>
      </c>
      <c r="C988" s="200" t="s">
        <v>300</v>
      </c>
      <c r="D988" s="340" t="s">
        <v>306</v>
      </c>
      <c r="E988" s="341" t="s">
        <v>714</v>
      </c>
      <c r="F988" s="200" t="s">
        <v>421</v>
      </c>
      <c r="G988" s="197"/>
      <c r="H988" s="140">
        <f t="shared" si="190"/>
        <v>2000</v>
      </c>
      <c r="I988" s="140">
        <f t="shared" si="190"/>
        <v>0</v>
      </c>
      <c r="J988" s="140">
        <f t="shared" si="190"/>
        <v>0</v>
      </c>
    </row>
    <row r="989" spans="2:10" ht="14.25" customHeight="1">
      <c r="B989" s="343" t="s">
        <v>314</v>
      </c>
      <c r="C989" s="200" t="s">
        <v>300</v>
      </c>
      <c r="D989" s="340" t="s">
        <v>306</v>
      </c>
      <c r="E989" s="341" t="s">
        <v>714</v>
      </c>
      <c r="F989" s="200" t="s">
        <v>421</v>
      </c>
      <c r="G989" s="200" t="s">
        <v>338</v>
      </c>
      <c r="H989" s="140">
        <f>'Прил. 7'!I633</f>
        <v>2000</v>
      </c>
      <c r="I989" s="140">
        <f>'Прил. 7'!J633</f>
        <v>0</v>
      </c>
      <c r="J989" s="140">
        <f>'Прил. 7'!K633</f>
        <v>0</v>
      </c>
    </row>
    <row r="990" spans="2:10" ht="12.75" customHeight="1">
      <c r="B990" s="344" t="s">
        <v>307</v>
      </c>
      <c r="C990" s="135">
        <v>9900</v>
      </c>
      <c r="D990" s="135"/>
      <c r="E990" s="135"/>
      <c r="F990" s="135"/>
      <c r="G990" s="345"/>
      <c r="H990" s="345">
        <f aca="true" t="shared" si="191" ref="H990:H996">H991</f>
        <v>0</v>
      </c>
      <c r="I990" s="346">
        <f aca="true" t="shared" si="192" ref="I990:I996">I991</f>
        <v>3512.1</v>
      </c>
      <c r="J990" s="346">
        <f aca="true" t="shared" si="193" ref="J990:J996">J991</f>
        <v>6833.3</v>
      </c>
    </row>
    <row r="991" spans="2:10" ht="12.75" customHeight="1">
      <c r="B991" s="347" t="s">
        <v>314</v>
      </c>
      <c r="C991" s="135"/>
      <c r="D991" s="135"/>
      <c r="E991" s="135"/>
      <c r="F991" s="135"/>
      <c r="G991" s="280">
        <v>2</v>
      </c>
      <c r="H991" s="280">
        <f t="shared" si="191"/>
        <v>0</v>
      </c>
      <c r="I991" s="281">
        <f t="shared" si="192"/>
        <v>3512.1</v>
      </c>
      <c r="J991" s="281">
        <f t="shared" si="193"/>
        <v>6833.3</v>
      </c>
    </row>
    <row r="992" spans="2:10" ht="12.75" customHeight="1">
      <c r="B992" s="348" t="s">
        <v>307</v>
      </c>
      <c r="C992" s="154">
        <v>9900</v>
      </c>
      <c r="D992" s="154">
        <v>9999</v>
      </c>
      <c r="E992" s="154"/>
      <c r="F992" s="154"/>
      <c r="G992" s="280"/>
      <c r="H992" s="280">
        <f t="shared" si="191"/>
        <v>0</v>
      </c>
      <c r="I992" s="281">
        <f t="shared" si="192"/>
        <v>3512.1</v>
      </c>
      <c r="J992" s="281">
        <f t="shared" si="193"/>
        <v>6833.3</v>
      </c>
    </row>
    <row r="993" spans="2:10" ht="12.75" customHeight="1">
      <c r="B993" s="349" t="s">
        <v>318</v>
      </c>
      <c r="C993" s="154">
        <v>9900</v>
      </c>
      <c r="D993" s="154">
        <v>9999</v>
      </c>
      <c r="E993" s="139" t="s">
        <v>319</v>
      </c>
      <c r="F993" s="154"/>
      <c r="G993" s="280"/>
      <c r="H993" s="280">
        <f t="shared" si="191"/>
        <v>0</v>
      </c>
      <c r="I993" s="281">
        <f t="shared" si="192"/>
        <v>3512.1</v>
      </c>
      <c r="J993" s="281">
        <f t="shared" si="193"/>
        <v>6833.3</v>
      </c>
    </row>
    <row r="994" spans="2:10" ht="12.75" customHeight="1">
      <c r="B994" s="348" t="s">
        <v>715</v>
      </c>
      <c r="C994" s="154">
        <v>9900</v>
      </c>
      <c r="D994" s="154">
        <v>9999</v>
      </c>
      <c r="E994" s="139" t="s">
        <v>716</v>
      </c>
      <c r="F994" s="154"/>
      <c r="G994" s="280"/>
      <c r="H994" s="280">
        <f t="shared" si="191"/>
        <v>0</v>
      </c>
      <c r="I994" s="281">
        <f t="shared" si="192"/>
        <v>3512.1</v>
      </c>
      <c r="J994" s="281">
        <f t="shared" si="193"/>
        <v>6833.3</v>
      </c>
    </row>
    <row r="995" spans="2:10" ht="12.75" customHeight="1">
      <c r="B995" s="349" t="s">
        <v>334</v>
      </c>
      <c r="C995" s="154">
        <v>9900</v>
      </c>
      <c r="D995" s="154">
        <v>9999</v>
      </c>
      <c r="E995" s="139" t="s">
        <v>716</v>
      </c>
      <c r="F995" s="154">
        <v>800</v>
      </c>
      <c r="G995" s="280"/>
      <c r="H995" s="280">
        <f t="shared" si="191"/>
        <v>0</v>
      </c>
      <c r="I995" s="281">
        <f t="shared" si="192"/>
        <v>3512.1</v>
      </c>
      <c r="J995" s="281">
        <f t="shared" si="193"/>
        <v>6833.3</v>
      </c>
    </row>
    <row r="996" spans="2:10" ht="12.75" customHeight="1">
      <c r="B996" s="349" t="s">
        <v>351</v>
      </c>
      <c r="C996" s="154">
        <v>9900</v>
      </c>
      <c r="D996" s="154">
        <v>9999</v>
      </c>
      <c r="E996" s="139" t="s">
        <v>716</v>
      </c>
      <c r="F996" s="154">
        <v>870</v>
      </c>
      <c r="G996" s="280"/>
      <c r="H996" s="280">
        <f t="shared" si="191"/>
        <v>0</v>
      </c>
      <c r="I996" s="281">
        <f t="shared" si="192"/>
        <v>3512.1</v>
      </c>
      <c r="J996" s="281">
        <f t="shared" si="193"/>
        <v>6833.3</v>
      </c>
    </row>
    <row r="997" spans="2:10" ht="12.75" customHeight="1">
      <c r="B997" s="184" t="s">
        <v>314</v>
      </c>
      <c r="C997" s="154">
        <v>9900</v>
      </c>
      <c r="D997" s="154">
        <v>9999</v>
      </c>
      <c r="E997" s="139" t="s">
        <v>716</v>
      </c>
      <c r="F997" s="154">
        <v>870</v>
      </c>
      <c r="G997" s="280">
        <v>2</v>
      </c>
      <c r="H997" s="280">
        <f>'Прил. 7'!I641</f>
        <v>0</v>
      </c>
      <c r="I997" s="281">
        <f>'Прил. 7'!J641</f>
        <v>3512.1</v>
      </c>
      <c r="J997" s="281">
        <f>'Прил. 7'!K641</f>
        <v>6833.3</v>
      </c>
    </row>
    <row r="998" ht="12.75" customHeight="1">
      <c r="E998" s="350"/>
    </row>
  </sheetData>
  <sheetProtection selectLockedCells="1" selectUnlockedCells="1"/>
  <mergeCells count="8">
    <mergeCell ref="B8:J8"/>
    <mergeCell ref="B10:J10"/>
    <mergeCell ref="B1:J1"/>
    <mergeCell ref="B2:J2"/>
    <mergeCell ref="B3:J3"/>
    <mergeCell ref="G5:J5"/>
    <mergeCell ref="C6:J6"/>
    <mergeCell ref="B7:J7"/>
  </mergeCells>
  <printOptions/>
  <pageMargins left="0.5513888888888889" right="0.19652777777777777" top="0.5513888888888889" bottom="0.27569444444444446" header="0.5118110236220472" footer="0.5118110236220472"/>
  <pageSetup fitToHeight="7" fitToWidth="1" horizontalDpi="300" verticalDpi="300" orientation="portrait" paperSize="9" scale="49" r:id="rId1"/>
  <rowBreaks count="1" manualBreakCount="1">
    <brk id="17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IV1186"/>
  <sheetViews>
    <sheetView zoomScale="85" zoomScaleNormal="85" zoomScalePageLayoutView="0" workbookViewId="0" topLeftCell="A1">
      <selection activeCell="B4" sqref="B4"/>
    </sheetView>
  </sheetViews>
  <sheetFormatPr defaultColWidth="5.75390625" defaultRowHeight="12.75"/>
  <cols>
    <col min="1" max="1" width="5.75390625" style="351" customWidth="1"/>
    <col min="2" max="2" width="106.75390625" style="352" customWidth="1"/>
    <col min="3" max="3" width="4.75390625" style="353" customWidth="1"/>
    <col min="4" max="4" width="8.75390625" style="354" customWidth="1"/>
    <col min="5" max="5" width="5.75390625" style="354" customWidth="1"/>
    <col min="6" max="6" width="17.75390625" style="354" customWidth="1"/>
    <col min="7" max="7" width="5.875" style="354" customWidth="1"/>
    <col min="8" max="8" width="3.375" style="354" customWidth="1"/>
    <col min="9" max="9" width="11.125" style="355" customWidth="1"/>
    <col min="10" max="10" width="11.625" style="355" customWidth="1"/>
    <col min="11" max="11" width="12.875" style="355" customWidth="1"/>
    <col min="12" max="12" width="10.75390625" style="356" customWidth="1"/>
    <col min="13" max="13" width="11.625" style="356" customWidth="1"/>
    <col min="14" max="14" width="9.375" style="356" customWidth="1"/>
    <col min="15" max="15" width="7.75390625" style="356" customWidth="1"/>
    <col min="16" max="16" width="7.75390625" style="357" customWidth="1"/>
    <col min="17" max="17" width="8.75390625" style="357" customWidth="1"/>
    <col min="18" max="18" width="5.75390625" style="357" customWidth="1"/>
    <col min="19" max="19" width="10.75390625" style="357" customWidth="1"/>
    <col min="20" max="31" width="5.75390625" style="357" customWidth="1"/>
    <col min="32" max="66" width="5.75390625" style="358" customWidth="1"/>
    <col min="67" max="16384" width="5.75390625" style="359" customWidth="1"/>
  </cols>
  <sheetData>
    <row r="1" spans="1:11" s="3" customFormat="1" ht="12.75" customHeight="1">
      <c r="A1" s="4"/>
      <c r="B1" s="561" t="s">
        <v>717</v>
      </c>
      <c r="C1" s="561"/>
      <c r="D1" s="561"/>
      <c r="E1" s="561"/>
      <c r="F1" s="561"/>
      <c r="G1" s="561"/>
      <c r="H1" s="561"/>
      <c r="I1" s="561"/>
      <c r="J1" s="561"/>
      <c r="K1" s="561"/>
    </row>
    <row r="2" spans="1:11" s="3" customFormat="1" ht="12.75" customHeight="1">
      <c r="A2" s="4"/>
      <c r="B2" s="559" t="s">
        <v>1</v>
      </c>
      <c r="C2" s="559"/>
      <c r="D2" s="559"/>
      <c r="E2" s="559"/>
      <c r="F2" s="559"/>
      <c r="G2" s="559"/>
      <c r="H2" s="559"/>
      <c r="I2" s="559"/>
      <c r="J2" s="559"/>
      <c r="K2" s="559"/>
    </row>
    <row r="3" spans="1:11" s="3" customFormat="1" ht="12.75" customHeight="1">
      <c r="A3" s="4"/>
      <c r="B3" s="560" t="s">
        <v>799</v>
      </c>
      <c r="C3" s="560"/>
      <c r="D3" s="560"/>
      <c r="E3" s="560"/>
      <c r="F3" s="560"/>
      <c r="G3" s="560"/>
      <c r="H3" s="560"/>
      <c r="I3" s="560"/>
      <c r="J3" s="560"/>
      <c r="K3" s="560"/>
    </row>
    <row r="4" spans="2:14" ht="12.75" customHeight="1">
      <c r="B4" s="360"/>
      <c r="C4" s="361"/>
      <c r="D4" s="362"/>
      <c r="E4" s="362"/>
      <c r="F4" s="362"/>
      <c r="G4" s="363"/>
      <c r="H4" s="363"/>
      <c r="I4" s="363"/>
      <c r="J4" s="363"/>
      <c r="K4" s="363"/>
      <c r="L4" s="364"/>
      <c r="M4" s="364"/>
      <c r="N4" s="364"/>
    </row>
    <row r="5" spans="2:14" ht="12.75" customHeight="1">
      <c r="B5" s="360"/>
      <c r="C5" s="361"/>
      <c r="D5" s="362"/>
      <c r="E5" s="362"/>
      <c r="F5" s="362"/>
      <c r="G5" s="579" t="s">
        <v>718</v>
      </c>
      <c r="H5" s="579"/>
      <c r="I5" s="579"/>
      <c r="J5" s="579"/>
      <c r="K5" s="579"/>
      <c r="L5" s="364"/>
      <c r="M5" s="364"/>
      <c r="N5" s="364"/>
    </row>
    <row r="6" spans="2:14" ht="12.75" customHeight="1">
      <c r="B6" s="580" t="s">
        <v>49</v>
      </c>
      <c r="C6" s="580"/>
      <c r="D6" s="580"/>
      <c r="E6" s="580"/>
      <c r="F6" s="580"/>
      <c r="G6" s="580"/>
      <c r="H6" s="580"/>
      <c r="I6" s="580"/>
      <c r="J6" s="580"/>
      <c r="K6" s="580"/>
      <c r="L6" s="364"/>
      <c r="M6" s="364"/>
      <c r="N6" s="364"/>
    </row>
    <row r="7" spans="2:14" ht="12.75" customHeight="1">
      <c r="B7" s="554" t="s">
        <v>4</v>
      </c>
      <c r="C7" s="554"/>
      <c r="D7" s="554"/>
      <c r="E7" s="554"/>
      <c r="F7" s="554"/>
      <c r="G7" s="554"/>
      <c r="H7" s="554"/>
      <c r="I7" s="554"/>
      <c r="J7" s="554"/>
      <c r="K7" s="554"/>
      <c r="L7" s="364"/>
      <c r="M7" s="364"/>
      <c r="N7" s="364"/>
    </row>
    <row r="8" spans="2:14" ht="12.75" customHeight="1">
      <c r="B8" s="554" t="s">
        <v>217</v>
      </c>
      <c r="C8" s="554"/>
      <c r="D8" s="554"/>
      <c r="E8" s="554"/>
      <c r="F8" s="554"/>
      <c r="G8" s="554"/>
      <c r="H8" s="554"/>
      <c r="I8" s="554"/>
      <c r="J8" s="554"/>
      <c r="K8" s="554"/>
      <c r="L8" s="364"/>
      <c r="M8" s="364"/>
      <c r="N8" s="364"/>
    </row>
    <row r="9" spans="2:14" ht="12.75" customHeight="1">
      <c r="B9" s="365"/>
      <c r="C9" s="366"/>
      <c r="D9" s="367"/>
      <c r="E9" s="367"/>
      <c r="F9" s="367"/>
      <c r="G9" s="367"/>
      <c r="H9" s="367"/>
      <c r="I9" s="368"/>
      <c r="L9" s="364"/>
      <c r="M9" s="364"/>
      <c r="N9" s="364"/>
    </row>
    <row r="10" spans="2:14" ht="12.75" customHeight="1">
      <c r="B10" s="577" t="s">
        <v>719</v>
      </c>
      <c r="C10" s="577"/>
      <c r="D10" s="577"/>
      <c r="E10" s="577"/>
      <c r="F10" s="577"/>
      <c r="G10" s="577"/>
      <c r="H10" s="577"/>
      <c r="I10" s="577"/>
      <c r="L10" s="364"/>
      <c r="M10" s="364"/>
      <c r="N10" s="364"/>
    </row>
    <row r="11" spans="2:14" ht="12.75" customHeight="1">
      <c r="B11" s="351"/>
      <c r="C11" s="351"/>
      <c r="K11" s="369" t="s">
        <v>219</v>
      </c>
      <c r="L11" s="364"/>
      <c r="M11" s="364"/>
      <c r="N11" s="364"/>
    </row>
    <row r="12" spans="2:14" ht="36" customHeight="1">
      <c r="B12" s="370" t="s">
        <v>220</v>
      </c>
      <c r="C12" s="201" t="s">
        <v>720</v>
      </c>
      <c r="D12" s="371" t="s">
        <v>221</v>
      </c>
      <c r="E12" s="371" t="s">
        <v>222</v>
      </c>
      <c r="F12" s="371" t="s">
        <v>310</v>
      </c>
      <c r="G12" s="371" t="s">
        <v>311</v>
      </c>
      <c r="H12" s="372" t="s">
        <v>312</v>
      </c>
      <c r="I12" s="373" t="s">
        <v>11</v>
      </c>
      <c r="J12" s="373" t="s">
        <v>12</v>
      </c>
      <c r="K12" s="373" t="s">
        <v>13</v>
      </c>
      <c r="L12" s="364"/>
      <c r="M12" s="374"/>
      <c r="N12" s="374"/>
    </row>
    <row r="13" spans="2:14" ht="14.25" customHeight="1">
      <c r="B13" s="375" t="s">
        <v>215</v>
      </c>
      <c r="C13" s="376"/>
      <c r="D13" s="377"/>
      <c r="E13" s="377"/>
      <c r="F13" s="377"/>
      <c r="G13" s="377"/>
      <c r="H13" s="377"/>
      <c r="I13" s="229">
        <f>I19+I91+I503+I642+I677+I801+I1080+I661</f>
        <v>356688.99999999994</v>
      </c>
      <c r="J13" s="229">
        <f>J19+J91+J503+J642+J677+J801+J1080+J661</f>
        <v>309426.28</v>
      </c>
      <c r="K13" s="229">
        <f>K19+K91+K503+K642+K677+K801+K1080+K661</f>
        <v>257695.90000000002</v>
      </c>
      <c r="L13" s="378"/>
      <c r="M13" s="364"/>
      <c r="N13" s="374"/>
    </row>
    <row r="14" spans="2:14" ht="12.75" customHeight="1" hidden="1">
      <c r="B14" s="375" t="s">
        <v>721</v>
      </c>
      <c r="C14" s="376"/>
      <c r="D14" s="377"/>
      <c r="E14" s="377"/>
      <c r="F14" s="377"/>
      <c r="G14" s="377"/>
      <c r="H14" s="377">
        <v>1</v>
      </c>
      <c r="I14" s="229">
        <f>I92+I504+I643+I678+I802+I1082</f>
        <v>0</v>
      </c>
      <c r="J14" s="229">
        <f>J92+J504+J643+J678+J802+J1082</f>
        <v>0</v>
      </c>
      <c r="K14" s="229">
        <f>K92+K504+K643+K678+K802+K1082</f>
        <v>0</v>
      </c>
      <c r="L14" s="364"/>
      <c r="M14" s="364"/>
      <c r="N14" s="364"/>
    </row>
    <row r="15" spans="2:14" ht="12.75" customHeight="1">
      <c r="B15" s="375" t="s">
        <v>314</v>
      </c>
      <c r="C15" s="376"/>
      <c r="D15" s="377"/>
      <c r="E15" s="377"/>
      <c r="F15" s="377"/>
      <c r="G15" s="377"/>
      <c r="H15" s="377">
        <v>2</v>
      </c>
      <c r="I15" s="229">
        <f>I20+I93+I505+I644+I679+I803+I1083+I663</f>
        <v>152838.99999999997</v>
      </c>
      <c r="J15" s="229">
        <f>J20+J93+J505+J644+J679+J803+J1083+J663</f>
        <v>131061.57999999999</v>
      </c>
      <c r="K15" s="229">
        <f>K20+K93+K505+K644+K679+K803+K1083+K663</f>
        <v>141921.4</v>
      </c>
      <c r="L15" s="364"/>
      <c r="M15" s="364"/>
      <c r="N15" s="374"/>
    </row>
    <row r="16" spans="2:14" ht="12.75" customHeight="1">
      <c r="B16" s="375" t="s">
        <v>315</v>
      </c>
      <c r="C16" s="376"/>
      <c r="D16" s="377"/>
      <c r="E16" s="377"/>
      <c r="F16" s="377"/>
      <c r="G16" s="377"/>
      <c r="H16" s="377">
        <v>3</v>
      </c>
      <c r="I16" s="229">
        <f aca="true" t="shared" si="0" ref="I16:K17">I21+I94+I506+I645+I680+I804+I1084</f>
        <v>190331.9</v>
      </c>
      <c r="J16" s="229">
        <f t="shared" si="0"/>
        <v>118504.29999999999</v>
      </c>
      <c r="K16" s="229">
        <f t="shared" si="0"/>
        <v>101902.39999999998</v>
      </c>
      <c r="L16" s="364"/>
      <c r="M16" s="364"/>
      <c r="N16" s="364"/>
    </row>
    <row r="17" spans="2:14" ht="12.75" customHeight="1">
      <c r="B17" s="375" t="s">
        <v>316</v>
      </c>
      <c r="C17" s="376"/>
      <c r="D17" s="377"/>
      <c r="E17" s="377"/>
      <c r="F17" s="377"/>
      <c r="G17" s="377"/>
      <c r="H17" s="377">
        <v>4</v>
      </c>
      <c r="I17" s="229">
        <f t="shared" si="0"/>
        <v>13518.1</v>
      </c>
      <c r="J17" s="229">
        <f t="shared" si="0"/>
        <v>59860.399999999994</v>
      </c>
      <c r="K17" s="229">
        <f t="shared" si="0"/>
        <v>13872.1</v>
      </c>
      <c r="L17" s="364"/>
      <c r="M17" s="364"/>
      <c r="N17" s="364"/>
    </row>
    <row r="18" spans="2:14" ht="12.75" customHeight="1" hidden="1">
      <c r="B18" s="379" t="s">
        <v>317</v>
      </c>
      <c r="C18" s="376"/>
      <c r="D18" s="377"/>
      <c r="E18" s="377"/>
      <c r="F18" s="377"/>
      <c r="G18" s="377"/>
      <c r="H18" s="377">
        <v>6</v>
      </c>
      <c r="I18" s="229">
        <f>I96+I508+I647+I682+I806+I1086</f>
        <v>0</v>
      </c>
      <c r="J18" s="229">
        <f>J96+J508+J647+J682+J806+J1086</f>
        <v>0</v>
      </c>
      <c r="K18" s="229">
        <f>K96+K508+K647+K682+K806+K1086</f>
        <v>0</v>
      </c>
      <c r="L18" s="364"/>
      <c r="M18" s="364"/>
      <c r="N18" s="364"/>
    </row>
    <row r="19" spans="2:14" ht="27.75" customHeight="1">
      <c r="B19" s="286" t="s">
        <v>722</v>
      </c>
      <c r="C19" s="380">
        <v>163</v>
      </c>
      <c r="D19" s="377"/>
      <c r="E19" s="377"/>
      <c r="F19" s="377"/>
      <c r="G19" s="377"/>
      <c r="H19" s="377"/>
      <c r="I19" s="229">
        <f>I23+I81+I62+I55</f>
        <v>7307.799999999999</v>
      </c>
      <c r="J19" s="229">
        <f>J23+J81+J62+J55</f>
        <v>6780.3</v>
      </c>
      <c r="K19" s="229">
        <f>K23+K81+K62+K55</f>
        <v>4640.8</v>
      </c>
      <c r="L19" s="378"/>
      <c r="M19" s="364"/>
      <c r="N19" s="364"/>
    </row>
    <row r="20" spans="2:14" ht="12.75" customHeight="1">
      <c r="B20" s="375" t="s">
        <v>314</v>
      </c>
      <c r="C20" s="376"/>
      <c r="D20" s="377"/>
      <c r="E20" s="377"/>
      <c r="F20" s="377"/>
      <c r="G20" s="377"/>
      <c r="H20" s="377">
        <v>2</v>
      </c>
      <c r="I20" s="229">
        <f>I29+I32+I35+I51+I44+I80+I68+I61+I54+I47+I73</f>
        <v>5123</v>
      </c>
      <c r="J20" s="229">
        <f>J29+J32+J35+J51+J44+J80+J68+J61</f>
        <v>5096.9</v>
      </c>
      <c r="K20" s="229">
        <f>K29+K32+K35+K51+K44+K80+K68+K61</f>
        <v>2456</v>
      </c>
      <c r="L20" s="364"/>
      <c r="M20" s="364"/>
      <c r="N20" s="364"/>
    </row>
    <row r="21" spans="2:14" ht="12.75" customHeight="1">
      <c r="B21" s="375" t="s">
        <v>315</v>
      </c>
      <c r="C21" s="376"/>
      <c r="D21" s="377"/>
      <c r="E21" s="377"/>
      <c r="F21" s="377"/>
      <c r="G21" s="377"/>
      <c r="H21" s="377">
        <v>3</v>
      </c>
      <c r="I21" s="229">
        <f>I86+I90+I39+I74</f>
        <v>2184.8</v>
      </c>
      <c r="J21" s="229">
        <f>J86+J90+J39</f>
        <v>1683.4</v>
      </c>
      <c r="K21" s="229">
        <f>K86+K90+K39</f>
        <v>2184.8</v>
      </c>
      <c r="L21" s="364"/>
      <c r="M21" s="364"/>
      <c r="N21" s="364"/>
    </row>
    <row r="22" spans="2:14" ht="12.75" customHeight="1" hidden="1">
      <c r="B22" s="205" t="s">
        <v>316</v>
      </c>
      <c r="C22" s="381"/>
      <c r="D22" s="371"/>
      <c r="E22" s="371"/>
      <c r="F22" s="371"/>
      <c r="G22" s="371"/>
      <c r="H22" s="371">
        <v>4</v>
      </c>
      <c r="I22" s="198"/>
      <c r="J22" s="198"/>
      <c r="K22" s="198"/>
      <c r="L22" s="364"/>
      <c r="M22" s="364"/>
      <c r="N22" s="364"/>
    </row>
    <row r="23" spans="2:14" ht="12.75" customHeight="1">
      <c r="B23" s="379" t="s">
        <v>223</v>
      </c>
      <c r="C23" s="382"/>
      <c r="D23" s="218" t="s">
        <v>224</v>
      </c>
      <c r="E23" s="218"/>
      <c r="F23" s="218"/>
      <c r="G23" s="218"/>
      <c r="H23" s="218"/>
      <c r="I23" s="229">
        <f>I24+I40</f>
        <v>2203.1</v>
      </c>
      <c r="J23" s="229">
        <f>J24+J40</f>
        <v>2215.5</v>
      </c>
      <c r="K23" s="229">
        <f>K24+K40</f>
        <v>2341</v>
      </c>
      <c r="L23" s="364"/>
      <c r="M23" s="364"/>
      <c r="N23" s="364"/>
    </row>
    <row r="24" spans="2:14" ht="26.25" customHeight="1">
      <c r="B24" s="195" t="s">
        <v>229</v>
      </c>
      <c r="C24" s="383"/>
      <c r="D24" s="196" t="s">
        <v>224</v>
      </c>
      <c r="E24" s="196" t="s">
        <v>230</v>
      </c>
      <c r="F24" s="218"/>
      <c r="G24" s="218"/>
      <c r="H24" s="218"/>
      <c r="I24" s="229">
        <f>I25+I36</f>
        <v>1961.4</v>
      </c>
      <c r="J24" s="229">
        <f>J25</f>
        <v>2065.5</v>
      </c>
      <c r="K24" s="229">
        <f>K25</f>
        <v>2183</v>
      </c>
      <c r="L24" s="364"/>
      <c r="M24" s="364"/>
      <c r="N24" s="364"/>
    </row>
    <row r="25" spans="2:16" ht="12.75" customHeight="1">
      <c r="B25" s="199" t="s">
        <v>318</v>
      </c>
      <c r="C25" s="384"/>
      <c r="D25" s="200" t="s">
        <v>224</v>
      </c>
      <c r="E25" s="200" t="s">
        <v>230</v>
      </c>
      <c r="F25" s="200" t="s">
        <v>319</v>
      </c>
      <c r="G25" s="200"/>
      <c r="H25" s="371"/>
      <c r="I25" s="198">
        <f>I26</f>
        <v>1961.4</v>
      </c>
      <c r="J25" s="198">
        <f>J26</f>
        <v>2065.5</v>
      </c>
      <c r="K25" s="198">
        <f>K26</f>
        <v>2183</v>
      </c>
      <c r="L25" s="364"/>
      <c r="M25" s="364"/>
      <c r="N25" s="364"/>
      <c r="P25" s="356"/>
    </row>
    <row r="26" spans="2:14" ht="14.25" customHeight="1">
      <c r="B26" s="202" t="s">
        <v>344</v>
      </c>
      <c r="C26" s="384"/>
      <c r="D26" s="200" t="s">
        <v>224</v>
      </c>
      <c r="E26" s="200" t="s">
        <v>230</v>
      </c>
      <c r="F26" s="203" t="s">
        <v>345</v>
      </c>
      <c r="G26" s="200"/>
      <c r="H26" s="371"/>
      <c r="I26" s="198">
        <f>I27+I30+I33</f>
        <v>1961.4</v>
      </c>
      <c r="J26" s="198">
        <f>J27+J30+J33</f>
        <v>2065.5</v>
      </c>
      <c r="K26" s="198">
        <f>K27+K30+K33</f>
        <v>2183</v>
      </c>
      <c r="L26" s="364"/>
      <c r="M26" s="364"/>
      <c r="N26" s="364"/>
    </row>
    <row r="27" spans="2:14" ht="29.25" customHeight="1">
      <c r="B27" s="204" t="s">
        <v>322</v>
      </c>
      <c r="C27" s="384"/>
      <c r="D27" s="200" t="s">
        <v>224</v>
      </c>
      <c r="E27" s="200" t="s">
        <v>230</v>
      </c>
      <c r="F27" s="203" t="s">
        <v>345</v>
      </c>
      <c r="G27" s="200" t="s">
        <v>323</v>
      </c>
      <c r="H27" s="371"/>
      <c r="I27" s="198">
        <f aca="true" t="shared" si="1" ref="I27:K28">I28</f>
        <v>1897.9</v>
      </c>
      <c r="J27" s="198">
        <f t="shared" si="1"/>
        <v>2002</v>
      </c>
      <c r="K27" s="198">
        <f t="shared" si="1"/>
        <v>2112</v>
      </c>
      <c r="L27" s="364"/>
      <c r="M27" s="364"/>
      <c r="N27" s="364"/>
    </row>
    <row r="28" spans="2:14" ht="12.75" customHeight="1">
      <c r="B28" s="199" t="s">
        <v>324</v>
      </c>
      <c r="C28" s="384"/>
      <c r="D28" s="200" t="s">
        <v>224</v>
      </c>
      <c r="E28" s="200" t="s">
        <v>230</v>
      </c>
      <c r="F28" s="203" t="s">
        <v>345</v>
      </c>
      <c r="G28" s="200" t="s">
        <v>325</v>
      </c>
      <c r="H28" s="371"/>
      <c r="I28" s="198">
        <f t="shared" si="1"/>
        <v>1897.9</v>
      </c>
      <c r="J28" s="198">
        <f t="shared" si="1"/>
        <v>2002</v>
      </c>
      <c r="K28" s="198">
        <f t="shared" si="1"/>
        <v>2112</v>
      </c>
      <c r="L28" s="364"/>
      <c r="M28" s="364"/>
      <c r="N28" s="364"/>
    </row>
    <row r="29" spans="2:14" ht="14.25" customHeight="1">
      <c r="B29" s="199" t="s">
        <v>314</v>
      </c>
      <c r="C29" s="384"/>
      <c r="D29" s="200" t="s">
        <v>224</v>
      </c>
      <c r="E29" s="200" t="s">
        <v>230</v>
      </c>
      <c r="F29" s="203" t="s">
        <v>345</v>
      </c>
      <c r="G29" s="200" t="s">
        <v>325</v>
      </c>
      <c r="H29" s="371">
        <v>2</v>
      </c>
      <c r="I29" s="198">
        <v>1897.9</v>
      </c>
      <c r="J29" s="198">
        <v>2002</v>
      </c>
      <c r="K29" s="198">
        <v>2112</v>
      </c>
      <c r="L29" s="364"/>
      <c r="M29" s="364"/>
      <c r="N29" s="364"/>
    </row>
    <row r="30" spans="2:14" ht="14.25" customHeight="1">
      <c r="B30" s="205" t="s">
        <v>330</v>
      </c>
      <c r="C30" s="384"/>
      <c r="D30" s="200" t="s">
        <v>224</v>
      </c>
      <c r="E30" s="200" t="s">
        <v>230</v>
      </c>
      <c r="F30" s="203" t="s">
        <v>345</v>
      </c>
      <c r="G30" s="200" t="s">
        <v>331</v>
      </c>
      <c r="H30" s="371"/>
      <c r="I30" s="198">
        <f aca="true" t="shared" si="2" ref="I30:K31">I31</f>
        <v>62</v>
      </c>
      <c r="J30" s="198">
        <f t="shared" si="2"/>
        <v>62</v>
      </c>
      <c r="K30" s="198">
        <f t="shared" si="2"/>
        <v>68</v>
      </c>
      <c r="L30" s="364"/>
      <c r="M30" s="364"/>
      <c r="N30" s="364"/>
    </row>
    <row r="31" spans="2:14" ht="14.25" customHeight="1">
      <c r="B31" s="205" t="s">
        <v>332</v>
      </c>
      <c r="C31" s="384"/>
      <c r="D31" s="200" t="s">
        <v>224</v>
      </c>
      <c r="E31" s="200" t="s">
        <v>230</v>
      </c>
      <c r="F31" s="203" t="s">
        <v>345</v>
      </c>
      <c r="G31" s="200" t="s">
        <v>333</v>
      </c>
      <c r="H31" s="371"/>
      <c r="I31" s="198">
        <f t="shared" si="2"/>
        <v>62</v>
      </c>
      <c r="J31" s="198">
        <f t="shared" si="2"/>
        <v>62</v>
      </c>
      <c r="K31" s="198">
        <f t="shared" si="2"/>
        <v>68</v>
      </c>
      <c r="L31" s="364"/>
      <c r="M31" s="364"/>
      <c r="N31" s="364"/>
    </row>
    <row r="32" spans="2:14" ht="14.25" customHeight="1">
      <c r="B32" s="199" t="s">
        <v>314</v>
      </c>
      <c r="C32" s="384"/>
      <c r="D32" s="200" t="s">
        <v>224</v>
      </c>
      <c r="E32" s="200" t="s">
        <v>230</v>
      </c>
      <c r="F32" s="203" t="s">
        <v>345</v>
      </c>
      <c r="G32" s="200" t="s">
        <v>333</v>
      </c>
      <c r="H32" s="371">
        <v>2</v>
      </c>
      <c r="I32" s="198">
        <v>62</v>
      </c>
      <c r="J32" s="198">
        <v>62</v>
      </c>
      <c r="K32" s="198">
        <v>68</v>
      </c>
      <c r="L32" s="364"/>
      <c r="M32" s="364"/>
      <c r="N32" s="364"/>
    </row>
    <row r="33" spans="2:14" ht="14.25" customHeight="1">
      <c r="B33" s="206" t="s">
        <v>334</v>
      </c>
      <c r="C33" s="384"/>
      <c r="D33" s="200" t="s">
        <v>224</v>
      </c>
      <c r="E33" s="200" t="s">
        <v>230</v>
      </c>
      <c r="F33" s="203" t="s">
        <v>345</v>
      </c>
      <c r="G33" s="237">
        <v>800</v>
      </c>
      <c r="H33" s="371"/>
      <c r="I33" s="198">
        <f aca="true" t="shared" si="3" ref="I33:K34">I34</f>
        <v>1.5</v>
      </c>
      <c r="J33" s="198">
        <f t="shared" si="3"/>
        <v>1.5</v>
      </c>
      <c r="K33" s="198">
        <f t="shared" si="3"/>
        <v>3</v>
      </c>
      <c r="L33" s="364"/>
      <c r="M33" s="364"/>
      <c r="N33" s="364"/>
    </row>
    <row r="34" spans="2:14" ht="14.25" customHeight="1">
      <c r="B34" s="206" t="s">
        <v>336</v>
      </c>
      <c r="C34" s="384"/>
      <c r="D34" s="200" t="s">
        <v>224</v>
      </c>
      <c r="E34" s="200" t="s">
        <v>230</v>
      </c>
      <c r="F34" s="203" t="s">
        <v>345</v>
      </c>
      <c r="G34" s="237">
        <v>850</v>
      </c>
      <c r="H34" s="371"/>
      <c r="I34" s="198">
        <f t="shared" si="3"/>
        <v>1.5</v>
      </c>
      <c r="J34" s="198">
        <f t="shared" si="3"/>
        <v>1.5</v>
      </c>
      <c r="K34" s="198">
        <f t="shared" si="3"/>
        <v>3</v>
      </c>
      <c r="L34" s="364"/>
      <c r="M34" s="364"/>
      <c r="N34" s="364"/>
    </row>
    <row r="35" spans="2:14" ht="14.25" customHeight="1">
      <c r="B35" s="206" t="s">
        <v>314</v>
      </c>
      <c r="C35" s="382"/>
      <c r="D35" s="200" t="s">
        <v>224</v>
      </c>
      <c r="E35" s="200" t="s">
        <v>230</v>
      </c>
      <c r="F35" s="203" t="s">
        <v>345</v>
      </c>
      <c r="G35" s="237">
        <v>850</v>
      </c>
      <c r="H35" s="200" t="s">
        <v>338</v>
      </c>
      <c r="I35" s="198">
        <v>1.5</v>
      </c>
      <c r="J35" s="198">
        <v>1.5</v>
      </c>
      <c r="K35" s="198">
        <v>3</v>
      </c>
      <c r="L35" s="364"/>
      <c r="M35" s="364"/>
      <c r="N35" s="364"/>
    </row>
    <row r="36" spans="2:14" ht="39.75" customHeight="1" hidden="1">
      <c r="B36" s="385" t="s">
        <v>326</v>
      </c>
      <c r="C36" s="386"/>
      <c r="D36" s="200" t="s">
        <v>224</v>
      </c>
      <c r="E36" s="200" t="s">
        <v>230</v>
      </c>
      <c r="F36" s="203" t="s">
        <v>327</v>
      </c>
      <c r="G36" s="200"/>
      <c r="H36" s="200"/>
      <c r="I36" s="198">
        <f aca="true" t="shared" si="4" ref="I36:K38">I37</f>
        <v>0</v>
      </c>
      <c r="J36" s="198">
        <f t="shared" si="4"/>
        <v>0</v>
      </c>
      <c r="K36" s="198">
        <f t="shared" si="4"/>
        <v>0</v>
      </c>
      <c r="L36" s="364"/>
      <c r="M36" s="364"/>
      <c r="N36" s="364"/>
    </row>
    <row r="37" spans="2:14" ht="41.25" customHeight="1" hidden="1">
      <c r="B37" s="266" t="s">
        <v>322</v>
      </c>
      <c r="C37" s="386"/>
      <c r="D37" s="200" t="s">
        <v>224</v>
      </c>
      <c r="E37" s="200" t="s">
        <v>230</v>
      </c>
      <c r="F37" s="203" t="s">
        <v>327</v>
      </c>
      <c r="G37" s="200" t="s">
        <v>323</v>
      </c>
      <c r="H37" s="200"/>
      <c r="I37" s="198">
        <f t="shared" si="4"/>
        <v>0</v>
      </c>
      <c r="J37" s="198">
        <f t="shared" si="4"/>
        <v>0</v>
      </c>
      <c r="K37" s="198">
        <f t="shared" si="4"/>
        <v>0</v>
      </c>
      <c r="L37" s="364"/>
      <c r="M37" s="364"/>
      <c r="N37" s="364"/>
    </row>
    <row r="38" spans="2:14" ht="14.25" customHeight="1" hidden="1">
      <c r="B38" s="199" t="s">
        <v>324</v>
      </c>
      <c r="C38" s="386"/>
      <c r="D38" s="200" t="s">
        <v>224</v>
      </c>
      <c r="E38" s="200" t="s">
        <v>230</v>
      </c>
      <c r="F38" s="203" t="s">
        <v>327</v>
      </c>
      <c r="G38" s="200" t="s">
        <v>325</v>
      </c>
      <c r="H38" s="200"/>
      <c r="I38" s="198">
        <f t="shared" si="4"/>
        <v>0</v>
      </c>
      <c r="J38" s="198">
        <f t="shared" si="4"/>
        <v>0</v>
      </c>
      <c r="K38" s="198">
        <f t="shared" si="4"/>
        <v>0</v>
      </c>
      <c r="L38" s="364"/>
      <c r="M38" s="364"/>
      <c r="N38" s="364"/>
    </row>
    <row r="39" spans="2:14" ht="14.25" customHeight="1" hidden="1">
      <c r="B39" s="199" t="s">
        <v>315</v>
      </c>
      <c r="C39" s="386"/>
      <c r="D39" s="200" t="s">
        <v>224</v>
      </c>
      <c r="E39" s="200" t="s">
        <v>230</v>
      </c>
      <c r="F39" s="203" t="s">
        <v>327</v>
      </c>
      <c r="G39" s="200" t="s">
        <v>325</v>
      </c>
      <c r="H39" s="200">
        <v>3</v>
      </c>
      <c r="I39" s="198"/>
      <c r="J39" s="198"/>
      <c r="K39" s="198"/>
      <c r="L39" s="364"/>
      <c r="M39" s="364"/>
      <c r="N39" s="364"/>
    </row>
    <row r="40" spans="2:14" ht="14.25" customHeight="1">
      <c r="B40" s="387" t="s">
        <v>237</v>
      </c>
      <c r="C40" s="383"/>
      <c r="D40" s="196" t="s">
        <v>224</v>
      </c>
      <c r="E40" s="196" t="s">
        <v>238</v>
      </c>
      <c r="F40" s="203"/>
      <c r="G40" s="237"/>
      <c r="H40" s="200"/>
      <c r="I40" s="198">
        <f>I44+I51+I54+I47</f>
        <v>241.7</v>
      </c>
      <c r="J40" s="198">
        <f>J44+J51</f>
        <v>150</v>
      </c>
      <c r="K40" s="198">
        <f>K44+K51</f>
        <v>158</v>
      </c>
      <c r="L40" s="364"/>
      <c r="M40" s="364"/>
      <c r="N40" s="364"/>
    </row>
    <row r="41" spans="2:14" ht="27.75" customHeight="1">
      <c r="B41" s="204" t="s">
        <v>385</v>
      </c>
      <c r="C41" s="384"/>
      <c r="D41" s="200" t="s">
        <v>224</v>
      </c>
      <c r="E41" s="200" t="s">
        <v>238</v>
      </c>
      <c r="F41" s="203" t="s">
        <v>386</v>
      </c>
      <c r="G41" s="237"/>
      <c r="H41" s="200"/>
      <c r="I41" s="198">
        <f aca="true" t="shared" si="5" ref="I41:K43">I42</f>
        <v>139.7</v>
      </c>
      <c r="J41" s="198">
        <f t="shared" si="5"/>
        <v>45</v>
      </c>
      <c r="K41" s="198">
        <f t="shared" si="5"/>
        <v>50</v>
      </c>
      <c r="L41" s="364"/>
      <c r="M41" s="364"/>
      <c r="N41" s="364"/>
    </row>
    <row r="42" spans="2:14" ht="14.25" customHeight="1">
      <c r="B42" s="205" t="s">
        <v>330</v>
      </c>
      <c r="C42" s="388"/>
      <c r="D42" s="200" t="s">
        <v>224</v>
      </c>
      <c r="E42" s="200" t="s">
        <v>238</v>
      </c>
      <c r="F42" s="203" t="s">
        <v>386</v>
      </c>
      <c r="G42" s="371">
        <v>200</v>
      </c>
      <c r="H42" s="371"/>
      <c r="I42" s="198">
        <f t="shared" si="5"/>
        <v>139.7</v>
      </c>
      <c r="J42" s="198">
        <f t="shared" si="5"/>
        <v>45</v>
      </c>
      <c r="K42" s="198">
        <f t="shared" si="5"/>
        <v>50</v>
      </c>
      <c r="L42" s="364"/>
      <c r="M42" s="364"/>
      <c r="N42" s="364"/>
    </row>
    <row r="43" spans="2:14" ht="14.25" customHeight="1">
      <c r="B43" s="205" t="s">
        <v>332</v>
      </c>
      <c r="C43" s="384"/>
      <c r="D43" s="200" t="s">
        <v>224</v>
      </c>
      <c r="E43" s="200" t="s">
        <v>238</v>
      </c>
      <c r="F43" s="203" t="s">
        <v>386</v>
      </c>
      <c r="G43" s="371">
        <v>240</v>
      </c>
      <c r="H43" s="371"/>
      <c r="I43" s="198">
        <f t="shared" si="5"/>
        <v>139.7</v>
      </c>
      <c r="J43" s="198">
        <f t="shared" si="5"/>
        <v>45</v>
      </c>
      <c r="K43" s="198">
        <f t="shared" si="5"/>
        <v>50</v>
      </c>
      <c r="L43" s="364"/>
      <c r="M43" s="364"/>
      <c r="N43" s="364"/>
    </row>
    <row r="44" spans="2:14" ht="14.25" customHeight="1">
      <c r="B44" s="199" t="s">
        <v>314</v>
      </c>
      <c r="C44" s="384"/>
      <c r="D44" s="200" t="s">
        <v>224</v>
      </c>
      <c r="E44" s="200" t="s">
        <v>238</v>
      </c>
      <c r="F44" s="203" t="s">
        <v>386</v>
      </c>
      <c r="G44" s="371">
        <v>240</v>
      </c>
      <c r="H44" s="371">
        <v>2</v>
      </c>
      <c r="I44" s="198">
        <v>139.7</v>
      </c>
      <c r="J44" s="198">
        <v>45</v>
      </c>
      <c r="K44" s="198">
        <v>50</v>
      </c>
      <c r="L44" s="364"/>
      <c r="M44" s="364"/>
      <c r="N44" s="364"/>
    </row>
    <row r="45" spans="2:14" ht="14.25" customHeight="1" hidden="1">
      <c r="B45" s="206" t="s">
        <v>334</v>
      </c>
      <c r="C45" s="384"/>
      <c r="D45" s="200" t="s">
        <v>224</v>
      </c>
      <c r="E45" s="200" t="s">
        <v>238</v>
      </c>
      <c r="F45" s="203" t="s">
        <v>386</v>
      </c>
      <c r="G45" s="237">
        <v>800</v>
      </c>
      <c r="H45" s="371"/>
      <c r="I45" s="198">
        <f aca="true" t="shared" si="6" ref="I45:K46">I46</f>
        <v>0</v>
      </c>
      <c r="J45" s="198">
        <f t="shared" si="6"/>
        <v>0</v>
      </c>
      <c r="K45" s="198">
        <f t="shared" si="6"/>
        <v>0</v>
      </c>
      <c r="L45" s="364"/>
      <c r="M45" s="364"/>
      <c r="N45" s="364"/>
    </row>
    <row r="46" spans="2:14" ht="14.25" customHeight="1" hidden="1">
      <c r="B46" s="206" t="s">
        <v>336</v>
      </c>
      <c r="C46" s="384"/>
      <c r="D46" s="200" t="s">
        <v>224</v>
      </c>
      <c r="E46" s="200" t="s">
        <v>238</v>
      </c>
      <c r="F46" s="203" t="s">
        <v>386</v>
      </c>
      <c r="G46" s="237">
        <v>850</v>
      </c>
      <c r="H46" s="371"/>
      <c r="I46" s="198">
        <f t="shared" si="6"/>
        <v>0</v>
      </c>
      <c r="J46" s="198">
        <f t="shared" si="6"/>
        <v>0</v>
      </c>
      <c r="K46" s="198">
        <f t="shared" si="6"/>
        <v>0</v>
      </c>
      <c r="L46" s="364"/>
      <c r="M46" s="364"/>
      <c r="N46" s="364"/>
    </row>
    <row r="47" spans="2:14" ht="14.25" customHeight="1" hidden="1">
      <c r="B47" s="206" t="s">
        <v>314</v>
      </c>
      <c r="C47" s="384"/>
      <c r="D47" s="200" t="s">
        <v>224</v>
      </c>
      <c r="E47" s="200" t="s">
        <v>238</v>
      </c>
      <c r="F47" s="203" t="s">
        <v>386</v>
      </c>
      <c r="G47" s="237">
        <v>850</v>
      </c>
      <c r="H47" s="200" t="s">
        <v>338</v>
      </c>
      <c r="I47" s="198"/>
      <c r="J47" s="198"/>
      <c r="K47" s="198"/>
      <c r="L47" s="364"/>
      <c r="M47" s="364"/>
      <c r="N47" s="364"/>
    </row>
    <row r="48" spans="2:14" ht="27.75" customHeight="1">
      <c r="B48" s="220" t="s">
        <v>383</v>
      </c>
      <c r="C48" s="381"/>
      <c r="D48" s="200" t="s">
        <v>224</v>
      </c>
      <c r="E48" s="200" t="s">
        <v>238</v>
      </c>
      <c r="F48" s="203" t="s">
        <v>384</v>
      </c>
      <c r="G48" s="371"/>
      <c r="H48" s="200"/>
      <c r="I48" s="198">
        <f aca="true" t="shared" si="7" ref="I48:K50">I49</f>
        <v>102</v>
      </c>
      <c r="J48" s="198">
        <f t="shared" si="7"/>
        <v>105</v>
      </c>
      <c r="K48" s="198">
        <f t="shared" si="7"/>
        <v>108</v>
      </c>
      <c r="L48" s="364"/>
      <c r="M48" s="364"/>
      <c r="N48" s="364"/>
    </row>
    <row r="49" spans="2:14" ht="14.25" customHeight="1">
      <c r="B49" s="205" t="s">
        <v>330</v>
      </c>
      <c r="C49" s="382"/>
      <c r="D49" s="200" t="s">
        <v>224</v>
      </c>
      <c r="E49" s="200" t="s">
        <v>238</v>
      </c>
      <c r="F49" s="203" t="s">
        <v>384</v>
      </c>
      <c r="G49" s="371">
        <v>200</v>
      </c>
      <c r="H49" s="200"/>
      <c r="I49" s="198">
        <f t="shared" si="7"/>
        <v>102</v>
      </c>
      <c r="J49" s="198">
        <f t="shared" si="7"/>
        <v>105</v>
      </c>
      <c r="K49" s="198">
        <f t="shared" si="7"/>
        <v>108</v>
      </c>
      <c r="L49" s="364"/>
      <c r="M49" s="364"/>
      <c r="N49" s="364"/>
    </row>
    <row r="50" spans="2:14" ht="14.25" customHeight="1">
      <c r="B50" s="205" t="s">
        <v>332</v>
      </c>
      <c r="C50" s="381"/>
      <c r="D50" s="200" t="s">
        <v>224</v>
      </c>
      <c r="E50" s="200" t="s">
        <v>238</v>
      </c>
      <c r="F50" s="203" t="s">
        <v>384</v>
      </c>
      <c r="G50" s="371">
        <v>240</v>
      </c>
      <c r="H50" s="200"/>
      <c r="I50" s="198">
        <f t="shared" si="7"/>
        <v>102</v>
      </c>
      <c r="J50" s="198">
        <f t="shared" si="7"/>
        <v>105</v>
      </c>
      <c r="K50" s="198">
        <f t="shared" si="7"/>
        <v>108</v>
      </c>
      <c r="L50" s="364"/>
      <c r="M50" s="364"/>
      <c r="N50" s="364"/>
    </row>
    <row r="51" spans="2:14" ht="14.25" customHeight="1">
      <c r="B51" s="199" t="s">
        <v>314</v>
      </c>
      <c r="C51" s="381"/>
      <c r="D51" s="200" t="s">
        <v>224</v>
      </c>
      <c r="E51" s="200" t="s">
        <v>238</v>
      </c>
      <c r="F51" s="203" t="s">
        <v>384</v>
      </c>
      <c r="G51" s="371">
        <v>240</v>
      </c>
      <c r="H51" s="200" t="s">
        <v>338</v>
      </c>
      <c r="I51" s="198">
        <v>102</v>
      </c>
      <c r="J51" s="198">
        <v>105</v>
      </c>
      <c r="K51" s="198">
        <v>108</v>
      </c>
      <c r="L51" s="364"/>
      <c r="M51" s="364"/>
      <c r="N51" s="364"/>
    </row>
    <row r="52" spans="2:14" ht="14.25" customHeight="1" hidden="1">
      <c r="B52" s="206" t="s">
        <v>334</v>
      </c>
      <c r="C52" s="381"/>
      <c r="D52" s="200" t="s">
        <v>224</v>
      </c>
      <c r="E52" s="200" t="s">
        <v>238</v>
      </c>
      <c r="F52" s="203" t="s">
        <v>384</v>
      </c>
      <c r="G52" s="371">
        <v>800</v>
      </c>
      <c r="H52" s="200"/>
      <c r="I52" s="198">
        <f aca="true" t="shared" si="8" ref="I52:K53">I53</f>
        <v>0</v>
      </c>
      <c r="J52" s="198">
        <f t="shared" si="8"/>
        <v>0</v>
      </c>
      <c r="K52" s="198">
        <f t="shared" si="8"/>
        <v>0</v>
      </c>
      <c r="L52" s="364"/>
      <c r="M52" s="364"/>
      <c r="N52" s="364"/>
    </row>
    <row r="53" spans="2:14" ht="14.25" customHeight="1" hidden="1">
      <c r="B53" s="206" t="s">
        <v>336</v>
      </c>
      <c r="C53" s="381"/>
      <c r="D53" s="200" t="s">
        <v>224</v>
      </c>
      <c r="E53" s="200" t="s">
        <v>238</v>
      </c>
      <c r="F53" s="203" t="s">
        <v>384</v>
      </c>
      <c r="G53" s="371">
        <v>850</v>
      </c>
      <c r="H53" s="200"/>
      <c r="I53" s="198">
        <f t="shared" si="8"/>
        <v>0</v>
      </c>
      <c r="J53" s="198">
        <f t="shared" si="8"/>
        <v>0</v>
      </c>
      <c r="K53" s="198">
        <f t="shared" si="8"/>
        <v>0</v>
      </c>
      <c r="L53" s="364"/>
      <c r="M53" s="364"/>
      <c r="N53" s="364"/>
    </row>
    <row r="54" spans="2:14" ht="14.25" customHeight="1" hidden="1">
      <c r="B54" s="206" t="s">
        <v>314</v>
      </c>
      <c r="C54" s="381"/>
      <c r="D54" s="200" t="s">
        <v>224</v>
      </c>
      <c r="E54" s="200" t="s">
        <v>238</v>
      </c>
      <c r="F54" s="203" t="s">
        <v>384</v>
      </c>
      <c r="G54" s="371">
        <v>850</v>
      </c>
      <c r="H54" s="200" t="s">
        <v>338</v>
      </c>
      <c r="I54" s="198"/>
      <c r="J54" s="198"/>
      <c r="K54" s="198"/>
      <c r="L54" s="364"/>
      <c r="M54" s="364"/>
      <c r="N54" s="364"/>
    </row>
    <row r="55" spans="2:14" ht="14.25" customHeight="1">
      <c r="B55" s="379" t="s">
        <v>243</v>
      </c>
      <c r="C55" s="384"/>
      <c r="D55" s="218" t="s">
        <v>244</v>
      </c>
      <c r="E55" s="218"/>
      <c r="F55" s="218"/>
      <c r="G55" s="218"/>
      <c r="H55" s="218"/>
      <c r="I55" s="198">
        <f aca="true" t="shared" si="9" ref="I55:I60">I56</f>
        <v>2780.4</v>
      </c>
      <c r="J55" s="198">
        <f aca="true" t="shared" si="10" ref="J55:J60">J56</f>
        <v>2781.4</v>
      </c>
      <c r="K55" s="198">
        <f aca="true" t="shared" si="11" ref="K55:K60">K56</f>
        <v>0</v>
      </c>
      <c r="L55" s="364"/>
      <c r="M55" s="364"/>
      <c r="N55" s="364"/>
    </row>
    <row r="56" spans="2:14" ht="14.25" customHeight="1">
      <c r="B56" s="389" t="s">
        <v>249</v>
      </c>
      <c r="C56" s="384"/>
      <c r="D56" s="196" t="s">
        <v>244</v>
      </c>
      <c r="E56" s="196" t="s">
        <v>250</v>
      </c>
      <c r="F56" s="200"/>
      <c r="G56" s="371"/>
      <c r="H56" s="200"/>
      <c r="I56" s="198">
        <f t="shared" si="9"/>
        <v>2780.4</v>
      </c>
      <c r="J56" s="198">
        <f t="shared" si="10"/>
        <v>2781.4</v>
      </c>
      <c r="K56" s="198">
        <f t="shared" si="11"/>
        <v>0</v>
      </c>
      <c r="L56" s="364"/>
      <c r="M56" s="364"/>
      <c r="N56" s="364"/>
    </row>
    <row r="57" spans="2:14" ht="27.75" customHeight="1">
      <c r="B57" s="390" t="s">
        <v>410</v>
      </c>
      <c r="C57" s="384"/>
      <c r="D57" s="200" t="s">
        <v>244</v>
      </c>
      <c r="E57" s="200" t="s">
        <v>250</v>
      </c>
      <c r="F57" s="391" t="s">
        <v>411</v>
      </c>
      <c r="G57" s="371"/>
      <c r="H57" s="200"/>
      <c r="I57" s="198">
        <f t="shared" si="9"/>
        <v>2780.4</v>
      </c>
      <c r="J57" s="198">
        <f t="shared" si="10"/>
        <v>2781.4</v>
      </c>
      <c r="K57" s="198">
        <f t="shared" si="11"/>
        <v>0</v>
      </c>
      <c r="L57" s="364"/>
      <c r="M57" s="364"/>
      <c r="N57" s="364"/>
    </row>
    <row r="58" spans="2:14" ht="27.75" customHeight="1">
      <c r="B58" s="392" t="s">
        <v>428</v>
      </c>
      <c r="C58" s="384"/>
      <c r="D58" s="200" t="s">
        <v>244</v>
      </c>
      <c r="E58" s="200" t="s">
        <v>250</v>
      </c>
      <c r="F58" s="391" t="s">
        <v>429</v>
      </c>
      <c r="G58" s="200"/>
      <c r="H58" s="200"/>
      <c r="I58" s="198">
        <f t="shared" si="9"/>
        <v>2780.4</v>
      </c>
      <c r="J58" s="198">
        <f t="shared" si="10"/>
        <v>2781.4</v>
      </c>
      <c r="K58" s="198">
        <f t="shared" si="11"/>
        <v>0</v>
      </c>
      <c r="L58" s="364"/>
      <c r="M58" s="364"/>
      <c r="N58" s="364"/>
    </row>
    <row r="59" spans="2:14" ht="15.75" customHeight="1">
      <c r="B59" s="205" t="s">
        <v>330</v>
      </c>
      <c r="C59" s="384"/>
      <c r="D59" s="200" t="s">
        <v>244</v>
      </c>
      <c r="E59" s="200" t="s">
        <v>250</v>
      </c>
      <c r="F59" s="391" t="s">
        <v>429</v>
      </c>
      <c r="G59" s="200" t="s">
        <v>331</v>
      </c>
      <c r="H59" s="200"/>
      <c r="I59" s="198">
        <f t="shared" si="9"/>
        <v>2780.4</v>
      </c>
      <c r="J59" s="198">
        <f t="shared" si="10"/>
        <v>2781.4</v>
      </c>
      <c r="K59" s="198">
        <f t="shared" si="11"/>
        <v>0</v>
      </c>
      <c r="L59" s="364"/>
      <c r="M59" s="364"/>
      <c r="N59" s="364"/>
    </row>
    <row r="60" spans="2:14" ht="14.25" customHeight="1">
      <c r="B60" s="205" t="s">
        <v>332</v>
      </c>
      <c r="C60" s="381"/>
      <c r="D60" s="200" t="s">
        <v>244</v>
      </c>
      <c r="E60" s="200" t="s">
        <v>250</v>
      </c>
      <c r="F60" s="391" t="s">
        <v>429</v>
      </c>
      <c r="G60" s="200" t="s">
        <v>333</v>
      </c>
      <c r="H60" s="200"/>
      <c r="I60" s="198">
        <f t="shared" si="9"/>
        <v>2780.4</v>
      </c>
      <c r="J60" s="198">
        <f t="shared" si="10"/>
        <v>2781.4</v>
      </c>
      <c r="K60" s="198">
        <f t="shared" si="11"/>
        <v>0</v>
      </c>
      <c r="L60" s="364"/>
      <c r="M60" s="364"/>
      <c r="N60" s="364"/>
    </row>
    <row r="61" spans="2:14" ht="14.25" customHeight="1">
      <c r="B61" s="199" t="s">
        <v>314</v>
      </c>
      <c r="C61" s="381"/>
      <c r="D61" s="200" t="s">
        <v>244</v>
      </c>
      <c r="E61" s="200" t="s">
        <v>250</v>
      </c>
      <c r="F61" s="391" t="s">
        <v>429</v>
      </c>
      <c r="G61" s="200" t="s">
        <v>333</v>
      </c>
      <c r="H61" s="200" t="s">
        <v>338</v>
      </c>
      <c r="I61" s="198">
        <v>2780.4</v>
      </c>
      <c r="J61" s="198">
        <v>2781.4</v>
      </c>
      <c r="K61" s="198"/>
      <c r="L61" s="364"/>
      <c r="M61" s="364"/>
      <c r="N61" s="364"/>
    </row>
    <row r="62" spans="2:14" ht="14.25" customHeight="1">
      <c r="B62" s="379" t="s">
        <v>251</v>
      </c>
      <c r="C62" s="388"/>
      <c r="D62" s="218" t="s">
        <v>252</v>
      </c>
      <c r="E62" s="218"/>
      <c r="F62" s="287"/>
      <c r="G62" s="377"/>
      <c r="H62" s="218"/>
      <c r="I62" s="229">
        <f>I75+I63</f>
        <v>139.5</v>
      </c>
      <c r="J62" s="229">
        <f>J75+J63</f>
        <v>100</v>
      </c>
      <c r="K62" s="229">
        <f>K75+K63</f>
        <v>115</v>
      </c>
      <c r="L62" s="364"/>
      <c r="M62" s="364"/>
      <c r="N62" s="364"/>
    </row>
    <row r="63" spans="2:14" ht="14.25" customHeight="1">
      <c r="B63" s="389" t="s">
        <v>253</v>
      </c>
      <c r="C63" s="388"/>
      <c r="D63" s="196" t="s">
        <v>252</v>
      </c>
      <c r="E63" s="196" t="s">
        <v>254</v>
      </c>
      <c r="F63" s="203"/>
      <c r="G63" s="377"/>
      <c r="H63" s="218"/>
      <c r="I63" s="198">
        <f>I64+I69</f>
        <v>113.9</v>
      </c>
      <c r="J63" s="198">
        <f aca="true" t="shared" si="12" ref="J63:K67">J64</f>
        <v>100</v>
      </c>
      <c r="K63" s="198">
        <f t="shared" si="12"/>
        <v>115</v>
      </c>
      <c r="L63" s="364"/>
      <c r="M63" s="364"/>
      <c r="N63" s="364"/>
    </row>
    <row r="64" spans="2:14" ht="14.25" customHeight="1">
      <c r="B64" s="199" t="s">
        <v>318</v>
      </c>
      <c r="C64" s="388"/>
      <c r="D64" s="200" t="s">
        <v>252</v>
      </c>
      <c r="E64" s="196" t="s">
        <v>254</v>
      </c>
      <c r="F64" s="203" t="s">
        <v>433</v>
      </c>
      <c r="G64" s="377"/>
      <c r="H64" s="218"/>
      <c r="I64" s="198">
        <f>I65</f>
        <v>113.9</v>
      </c>
      <c r="J64" s="198">
        <f t="shared" si="12"/>
        <v>100</v>
      </c>
      <c r="K64" s="198">
        <f t="shared" si="12"/>
        <v>115</v>
      </c>
      <c r="L64" s="364"/>
      <c r="M64" s="364"/>
      <c r="N64" s="364"/>
    </row>
    <row r="65" spans="2:14" ht="42.75">
      <c r="B65" s="204" t="s">
        <v>432</v>
      </c>
      <c r="C65" s="388"/>
      <c r="D65" s="200" t="s">
        <v>252</v>
      </c>
      <c r="E65" s="196" t="s">
        <v>254</v>
      </c>
      <c r="F65" s="203" t="s">
        <v>433</v>
      </c>
      <c r="G65" s="377"/>
      <c r="H65" s="218"/>
      <c r="I65" s="198">
        <f>I66</f>
        <v>113.9</v>
      </c>
      <c r="J65" s="198">
        <f t="shared" si="12"/>
        <v>100</v>
      </c>
      <c r="K65" s="198">
        <f t="shared" si="12"/>
        <v>115</v>
      </c>
      <c r="L65" s="364"/>
      <c r="M65" s="364"/>
      <c r="N65" s="364"/>
    </row>
    <row r="66" spans="2:14" ht="14.25" customHeight="1">
      <c r="B66" s="205" t="s">
        <v>330</v>
      </c>
      <c r="C66" s="388"/>
      <c r="D66" s="200" t="s">
        <v>252</v>
      </c>
      <c r="E66" s="196" t="s">
        <v>254</v>
      </c>
      <c r="F66" s="203" t="s">
        <v>433</v>
      </c>
      <c r="G66" s="371">
        <v>200</v>
      </c>
      <c r="H66" s="218"/>
      <c r="I66" s="198">
        <f>I67</f>
        <v>113.9</v>
      </c>
      <c r="J66" s="198">
        <f t="shared" si="12"/>
        <v>100</v>
      </c>
      <c r="K66" s="198">
        <f t="shared" si="12"/>
        <v>115</v>
      </c>
      <c r="L66" s="364"/>
      <c r="M66" s="364"/>
      <c r="N66" s="364"/>
    </row>
    <row r="67" spans="2:14" ht="14.25" customHeight="1">
      <c r="B67" s="205" t="s">
        <v>332</v>
      </c>
      <c r="C67" s="388"/>
      <c r="D67" s="200" t="s">
        <v>252</v>
      </c>
      <c r="E67" s="196" t="s">
        <v>254</v>
      </c>
      <c r="F67" s="203" t="s">
        <v>433</v>
      </c>
      <c r="G67" s="371">
        <v>240</v>
      </c>
      <c r="H67" s="218"/>
      <c r="I67" s="198">
        <f>I68</f>
        <v>113.9</v>
      </c>
      <c r="J67" s="198">
        <f t="shared" si="12"/>
        <v>100</v>
      </c>
      <c r="K67" s="198">
        <f t="shared" si="12"/>
        <v>115</v>
      </c>
      <c r="L67" s="364"/>
      <c r="M67" s="364"/>
      <c r="N67" s="364"/>
    </row>
    <row r="68" spans="2:14" ht="14.25" customHeight="1">
      <c r="B68" s="199" t="s">
        <v>314</v>
      </c>
      <c r="C68" s="388"/>
      <c r="D68" s="200" t="s">
        <v>252</v>
      </c>
      <c r="E68" s="196" t="s">
        <v>254</v>
      </c>
      <c r="F68" s="203" t="s">
        <v>433</v>
      </c>
      <c r="G68" s="371">
        <v>240</v>
      </c>
      <c r="H68" s="200" t="s">
        <v>338</v>
      </c>
      <c r="I68" s="198">
        <v>113.9</v>
      </c>
      <c r="J68" s="198">
        <v>100</v>
      </c>
      <c r="K68" s="198">
        <v>115</v>
      </c>
      <c r="L68" s="364"/>
      <c r="M68" s="364"/>
      <c r="N68" s="364"/>
    </row>
    <row r="69" spans="2:14" ht="14.25" customHeight="1" hidden="1">
      <c r="B69" s="179" t="s">
        <v>444</v>
      </c>
      <c r="C69" s="388"/>
      <c r="D69" s="200" t="s">
        <v>252</v>
      </c>
      <c r="E69" s="200" t="s">
        <v>254</v>
      </c>
      <c r="F69" s="393" t="s">
        <v>445</v>
      </c>
      <c r="G69" s="200"/>
      <c r="H69" s="200"/>
      <c r="I69" s="198">
        <f aca="true" t="shared" si="13" ref="I69:K71">I70</f>
        <v>0</v>
      </c>
      <c r="J69" s="198">
        <f t="shared" si="13"/>
        <v>0</v>
      </c>
      <c r="K69" s="198">
        <f t="shared" si="13"/>
        <v>0</v>
      </c>
      <c r="L69" s="364"/>
      <c r="M69" s="364"/>
      <c r="N69" s="364"/>
    </row>
    <row r="70" spans="2:14" ht="14.25" customHeight="1" hidden="1">
      <c r="B70" s="247" t="s">
        <v>437</v>
      </c>
      <c r="C70" s="388"/>
      <c r="D70" s="200" t="s">
        <v>252</v>
      </c>
      <c r="E70" s="200" t="s">
        <v>254</v>
      </c>
      <c r="F70" s="393" t="s">
        <v>445</v>
      </c>
      <c r="G70" s="394" t="s">
        <v>438</v>
      </c>
      <c r="H70" s="200"/>
      <c r="I70" s="198">
        <f t="shared" si="13"/>
        <v>0</v>
      </c>
      <c r="J70" s="198">
        <f t="shared" si="13"/>
        <v>0</v>
      </c>
      <c r="K70" s="198">
        <f t="shared" si="13"/>
        <v>0</v>
      </c>
      <c r="L70" s="364"/>
      <c r="M70" s="364"/>
      <c r="N70" s="364"/>
    </row>
    <row r="71" spans="2:14" ht="14.25" customHeight="1" hidden="1">
      <c r="B71" s="249" t="s">
        <v>439</v>
      </c>
      <c r="C71" s="388"/>
      <c r="D71" s="200" t="s">
        <v>252</v>
      </c>
      <c r="E71" s="200" t="s">
        <v>254</v>
      </c>
      <c r="F71" s="393" t="s">
        <v>445</v>
      </c>
      <c r="G71" s="395" t="s">
        <v>440</v>
      </c>
      <c r="H71" s="200"/>
      <c r="I71" s="198">
        <f t="shared" si="13"/>
        <v>0</v>
      </c>
      <c r="J71" s="198">
        <f t="shared" si="13"/>
        <v>0</v>
      </c>
      <c r="K71" s="198">
        <f t="shared" si="13"/>
        <v>0</v>
      </c>
      <c r="L71" s="364"/>
      <c r="M71" s="364"/>
      <c r="N71" s="364"/>
    </row>
    <row r="72" spans="2:14" ht="28.5" hidden="1">
      <c r="B72" s="249" t="s">
        <v>441</v>
      </c>
      <c r="C72" s="388"/>
      <c r="D72" s="200" t="s">
        <v>252</v>
      </c>
      <c r="E72" s="200" t="s">
        <v>254</v>
      </c>
      <c r="F72" s="393" t="s">
        <v>445</v>
      </c>
      <c r="G72" s="395" t="s">
        <v>442</v>
      </c>
      <c r="H72" s="200"/>
      <c r="I72" s="198">
        <f>I73+I74</f>
        <v>0</v>
      </c>
      <c r="J72" s="198">
        <f>J73+J74</f>
        <v>0</v>
      </c>
      <c r="K72" s="198">
        <f>K73+K74</f>
        <v>0</v>
      </c>
      <c r="L72" s="364"/>
      <c r="M72" s="364"/>
      <c r="N72" s="364"/>
    </row>
    <row r="73" spans="2:14" ht="14.25" customHeight="1" hidden="1">
      <c r="B73" s="179" t="s">
        <v>314</v>
      </c>
      <c r="C73" s="388"/>
      <c r="D73" s="200" t="s">
        <v>252</v>
      </c>
      <c r="E73" s="200" t="s">
        <v>254</v>
      </c>
      <c r="F73" s="393" t="s">
        <v>446</v>
      </c>
      <c r="G73" s="200" t="s">
        <v>442</v>
      </c>
      <c r="H73" s="200" t="s">
        <v>443</v>
      </c>
      <c r="I73" s="198"/>
      <c r="J73" s="198"/>
      <c r="K73" s="198"/>
      <c r="L73" s="364"/>
      <c r="M73" s="364"/>
      <c r="N73" s="364"/>
    </row>
    <row r="74" spans="2:14" ht="14.25" customHeight="1" hidden="1">
      <c r="B74" s="179" t="s">
        <v>315</v>
      </c>
      <c r="C74" s="388"/>
      <c r="D74" s="200" t="s">
        <v>252</v>
      </c>
      <c r="E74" s="200" t="s">
        <v>254</v>
      </c>
      <c r="F74" s="393" t="s">
        <v>445</v>
      </c>
      <c r="G74" s="200" t="s">
        <v>442</v>
      </c>
      <c r="H74" s="200" t="s">
        <v>376</v>
      </c>
      <c r="I74" s="198"/>
      <c r="J74" s="198"/>
      <c r="K74" s="198"/>
      <c r="L74" s="364"/>
      <c r="M74" s="364"/>
      <c r="N74" s="364"/>
    </row>
    <row r="75" spans="2:14" ht="14.25" customHeight="1">
      <c r="B75" s="396" t="s">
        <v>255</v>
      </c>
      <c r="C75" s="388"/>
      <c r="D75" s="196" t="s">
        <v>252</v>
      </c>
      <c r="E75" s="196" t="s">
        <v>256</v>
      </c>
      <c r="F75" s="200"/>
      <c r="G75" s="371"/>
      <c r="H75" s="200"/>
      <c r="I75" s="198">
        <f aca="true" t="shared" si="14" ref="I75:K79">I76</f>
        <v>25.6</v>
      </c>
      <c r="J75" s="198">
        <f t="shared" si="14"/>
        <v>0</v>
      </c>
      <c r="K75" s="198">
        <f t="shared" si="14"/>
        <v>0</v>
      </c>
      <c r="L75" s="364"/>
      <c r="M75" s="364"/>
      <c r="N75" s="364"/>
    </row>
    <row r="76" spans="2:14" ht="27.75" customHeight="1">
      <c r="B76" s="286" t="s">
        <v>450</v>
      </c>
      <c r="C76" s="381"/>
      <c r="D76" s="200" t="s">
        <v>252</v>
      </c>
      <c r="E76" s="200" t="s">
        <v>256</v>
      </c>
      <c r="F76" s="203" t="s">
        <v>451</v>
      </c>
      <c r="G76" s="371"/>
      <c r="H76" s="200"/>
      <c r="I76" s="198">
        <f t="shared" si="14"/>
        <v>25.6</v>
      </c>
      <c r="J76" s="198">
        <f t="shared" si="14"/>
        <v>0</v>
      </c>
      <c r="K76" s="198">
        <f t="shared" si="14"/>
        <v>0</v>
      </c>
      <c r="L76" s="364"/>
      <c r="M76" s="364"/>
      <c r="N76" s="364"/>
    </row>
    <row r="77" spans="2:14" ht="27.75" customHeight="1">
      <c r="B77" s="392" t="s">
        <v>723</v>
      </c>
      <c r="C77" s="386"/>
      <c r="D77" s="200" t="s">
        <v>252</v>
      </c>
      <c r="E77" s="200" t="s">
        <v>256</v>
      </c>
      <c r="F77" s="203" t="s">
        <v>462</v>
      </c>
      <c r="G77" s="200"/>
      <c r="H77" s="200"/>
      <c r="I77" s="198">
        <f t="shared" si="14"/>
        <v>25.6</v>
      </c>
      <c r="J77" s="198">
        <f t="shared" si="14"/>
        <v>0</v>
      </c>
      <c r="K77" s="198">
        <f t="shared" si="14"/>
        <v>0</v>
      </c>
      <c r="L77" s="364"/>
      <c r="M77" s="364"/>
      <c r="N77" s="364"/>
    </row>
    <row r="78" spans="2:14" ht="14.25" customHeight="1">
      <c r="B78" s="205" t="s">
        <v>330</v>
      </c>
      <c r="C78" s="386"/>
      <c r="D78" s="200" t="s">
        <v>252</v>
      </c>
      <c r="E78" s="200" t="s">
        <v>256</v>
      </c>
      <c r="F78" s="203" t="s">
        <v>462</v>
      </c>
      <c r="G78" s="200" t="s">
        <v>331</v>
      </c>
      <c r="H78" s="200"/>
      <c r="I78" s="198">
        <f t="shared" si="14"/>
        <v>25.6</v>
      </c>
      <c r="J78" s="198">
        <f t="shared" si="14"/>
        <v>0</v>
      </c>
      <c r="K78" s="198">
        <f t="shared" si="14"/>
        <v>0</v>
      </c>
      <c r="L78" s="364"/>
      <c r="M78" s="364"/>
      <c r="N78" s="364"/>
    </row>
    <row r="79" spans="2:14" ht="14.25" customHeight="1">
      <c r="B79" s="205" t="s">
        <v>332</v>
      </c>
      <c r="C79" s="386"/>
      <c r="D79" s="200" t="s">
        <v>252</v>
      </c>
      <c r="E79" s="200" t="s">
        <v>256</v>
      </c>
      <c r="F79" s="203" t="s">
        <v>462</v>
      </c>
      <c r="G79" s="200" t="s">
        <v>333</v>
      </c>
      <c r="H79" s="200"/>
      <c r="I79" s="198">
        <f t="shared" si="14"/>
        <v>25.6</v>
      </c>
      <c r="J79" s="198">
        <f t="shared" si="14"/>
        <v>0</v>
      </c>
      <c r="K79" s="198">
        <f t="shared" si="14"/>
        <v>0</v>
      </c>
      <c r="L79" s="364"/>
      <c r="M79" s="364"/>
      <c r="N79" s="364"/>
    </row>
    <row r="80" spans="2:14" ht="14.25" customHeight="1">
      <c r="B80" s="199" t="s">
        <v>314</v>
      </c>
      <c r="C80" s="386"/>
      <c r="D80" s="200" t="s">
        <v>252</v>
      </c>
      <c r="E80" s="200" t="s">
        <v>256</v>
      </c>
      <c r="F80" s="203" t="s">
        <v>462</v>
      </c>
      <c r="G80" s="200" t="s">
        <v>333</v>
      </c>
      <c r="H80" s="200" t="s">
        <v>338</v>
      </c>
      <c r="I80" s="198">
        <v>25.6</v>
      </c>
      <c r="J80" s="198"/>
      <c r="K80" s="198"/>
      <c r="L80" s="364"/>
      <c r="M80" s="364"/>
      <c r="N80" s="364"/>
    </row>
    <row r="81" spans="2:14" ht="14.25" customHeight="1">
      <c r="B81" s="379" t="s">
        <v>283</v>
      </c>
      <c r="C81" s="376"/>
      <c r="D81" s="218" t="s">
        <v>284</v>
      </c>
      <c r="E81" s="218"/>
      <c r="F81" s="287"/>
      <c r="G81" s="377"/>
      <c r="H81" s="218"/>
      <c r="I81" s="229">
        <f>I82</f>
        <v>2184.8</v>
      </c>
      <c r="J81" s="229">
        <f>J82</f>
        <v>1683.4</v>
      </c>
      <c r="K81" s="229">
        <f>K82</f>
        <v>2184.8</v>
      </c>
      <c r="L81" s="364"/>
      <c r="M81" s="364"/>
      <c r="N81" s="364"/>
    </row>
    <row r="82" spans="2:14" ht="14.25" customHeight="1">
      <c r="B82" s="389" t="s">
        <v>289</v>
      </c>
      <c r="C82" s="397"/>
      <c r="D82" s="196" t="s">
        <v>284</v>
      </c>
      <c r="E82" s="196" t="s">
        <v>290</v>
      </c>
      <c r="F82" s="203"/>
      <c r="G82" s="371"/>
      <c r="H82" s="200"/>
      <c r="I82" s="198">
        <f>I83+I87</f>
        <v>2184.8</v>
      </c>
      <c r="J82" s="198">
        <f aca="true" t="shared" si="15" ref="J82:K85">J83</f>
        <v>1683.4</v>
      </c>
      <c r="K82" s="198">
        <f t="shared" si="15"/>
        <v>2184.8</v>
      </c>
      <c r="L82" s="364"/>
      <c r="M82" s="364"/>
      <c r="N82" s="364"/>
    </row>
    <row r="83" spans="2:14" ht="32.25" customHeight="1">
      <c r="B83" s="204" t="s">
        <v>690</v>
      </c>
      <c r="C83" s="381"/>
      <c r="D83" s="201">
        <v>1000</v>
      </c>
      <c r="E83" s="201">
        <v>1004</v>
      </c>
      <c r="F83" s="272" t="s">
        <v>691</v>
      </c>
      <c r="G83" s="200"/>
      <c r="H83" s="200"/>
      <c r="I83" s="198">
        <f>I84</f>
        <v>2184.8</v>
      </c>
      <c r="J83" s="198">
        <f t="shared" si="15"/>
        <v>1683.4</v>
      </c>
      <c r="K83" s="198">
        <f t="shared" si="15"/>
        <v>2184.8</v>
      </c>
      <c r="L83" s="364"/>
      <c r="M83" s="364"/>
      <c r="N83" s="364"/>
    </row>
    <row r="84" spans="2:14" ht="28.5">
      <c r="B84" s="205" t="s">
        <v>456</v>
      </c>
      <c r="C84" s="384"/>
      <c r="D84" s="201">
        <v>1000</v>
      </c>
      <c r="E84" s="201">
        <v>1004</v>
      </c>
      <c r="F84" s="272" t="s">
        <v>691</v>
      </c>
      <c r="G84" s="200" t="s">
        <v>438</v>
      </c>
      <c r="H84" s="200"/>
      <c r="I84" s="198">
        <f>I85</f>
        <v>2184.8</v>
      </c>
      <c r="J84" s="198">
        <f t="shared" si="15"/>
        <v>1683.4</v>
      </c>
      <c r="K84" s="198">
        <f t="shared" si="15"/>
        <v>2184.8</v>
      </c>
      <c r="L84" s="364"/>
      <c r="M84" s="364"/>
      <c r="N84" s="364"/>
    </row>
    <row r="85" spans="2:14" ht="14.25" customHeight="1">
      <c r="B85" s="255" t="s">
        <v>439</v>
      </c>
      <c r="C85" s="388"/>
      <c r="D85" s="201">
        <v>1000</v>
      </c>
      <c r="E85" s="201">
        <v>1004</v>
      </c>
      <c r="F85" s="272" t="s">
        <v>691</v>
      </c>
      <c r="G85" s="200" t="s">
        <v>440</v>
      </c>
      <c r="H85" s="200"/>
      <c r="I85" s="198">
        <f>I86</f>
        <v>2184.8</v>
      </c>
      <c r="J85" s="198">
        <f t="shared" si="15"/>
        <v>1683.4</v>
      </c>
      <c r="K85" s="198">
        <f t="shared" si="15"/>
        <v>2184.8</v>
      </c>
      <c r="L85" s="364"/>
      <c r="M85" s="364"/>
      <c r="N85" s="364"/>
    </row>
    <row r="86" spans="2:14" ht="12.75" customHeight="1">
      <c r="B86" s="199" t="s">
        <v>315</v>
      </c>
      <c r="C86" s="388"/>
      <c r="D86" s="201">
        <v>1000</v>
      </c>
      <c r="E86" s="201">
        <v>1004</v>
      </c>
      <c r="F86" s="272" t="s">
        <v>691</v>
      </c>
      <c r="G86" s="200" t="s">
        <v>440</v>
      </c>
      <c r="H86" s="200" t="s">
        <v>376</v>
      </c>
      <c r="I86" s="198">
        <v>2184.8</v>
      </c>
      <c r="J86" s="198">
        <v>1683.4</v>
      </c>
      <c r="K86" s="198">
        <v>2184.8</v>
      </c>
      <c r="L86" s="364"/>
      <c r="M86" s="364"/>
      <c r="N86" s="364"/>
    </row>
    <row r="87" spans="2:14" ht="28.5" customHeight="1" hidden="1">
      <c r="B87" s="204" t="s">
        <v>690</v>
      </c>
      <c r="C87" s="388"/>
      <c r="D87" s="201">
        <v>1000</v>
      </c>
      <c r="E87" s="201">
        <v>1004</v>
      </c>
      <c r="F87" s="272" t="s">
        <v>692</v>
      </c>
      <c r="G87" s="200"/>
      <c r="H87" s="200"/>
      <c r="I87" s="198">
        <f>I88</f>
        <v>0</v>
      </c>
      <c r="J87" s="198">
        <v>0</v>
      </c>
      <c r="K87" s="198">
        <v>0</v>
      </c>
      <c r="L87" s="364"/>
      <c r="M87" s="364"/>
      <c r="N87" s="364"/>
    </row>
    <row r="88" spans="2:14" ht="28.5" hidden="1">
      <c r="B88" s="205" t="s">
        <v>456</v>
      </c>
      <c r="C88" s="388"/>
      <c r="D88" s="201">
        <v>1000</v>
      </c>
      <c r="E88" s="201">
        <v>1004</v>
      </c>
      <c r="F88" s="272" t="s">
        <v>692</v>
      </c>
      <c r="G88" s="200" t="s">
        <v>438</v>
      </c>
      <c r="H88" s="200"/>
      <c r="I88" s="198">
        <f>I89</f>
        <v>0</v>
      </c>
      <c r="J88" s="198">
        <v>0</v>
      </c>
      <c r="K88" s="198">
        <v>0</v>
      </c>
      <c r="L88" s="364"/>
      <c r="M88" s="364"/>
      <c r="N88" s="364"/>
    </row>
    <row r="89" spans="2:14" ht="12.75" customHeight="1" hidden="1">
      <c r="B89" s="255" t="s">
        <v>439</v>
      </c>
      <c r="C89" s="388"/>
      <c r="D89" s="201">
        <v>1000</v>
      </c>
      <c r="E89" s="201">
        <v>1004</v>
      </c>
      <c r="F89" s="272" t="s">
        <v>692</v>
      </c>
      <c r="G89" s="200" t="s">
        <v>440</v>
      </c>
      <c r="H89" s="200"/>
      <c r="I89" s="198">
        <f>I90</f>
        <v>0</v>
      </c>
      <c r="J89" s="198">
        <v>0</v>
      </c>
      <c r="K89" s="198">
        <v>0</v>
      </c>
      <c r="L89" s="364"/>
      <c r="M89" s="364"/>
      <c r="N89" s="364"/>
    </row>
    <row r="90" spans="2:14" ht="14.25" customHeight="1" hidden="1">
      <c r="B90" s="199" t="s">
        <v>315</v>
      </c>
      <c r="C90" s="388"/>
      <c r="D90" s="201">
        <v>1000</v>
      </c>
      <c r="E90" s="201">
        <v>1004</v>
      </c>
      <c r="F90" s="272" t="s">
        <v>692</v>
      </c>
      <c r="G90" s="200" t="s">
        <v>440</v>
      </c>
      <c r="H90" s="200" t="s">
        <v>376</v>
      </c>
      <c r="I90" s="198"/>
      <c r="J90" s="198"/>
      <c r="K90" s="198"/>
      <c r="L90" s="364"/>
      <c r="M90" s="364"/>
      <c r="N90" s="364"/>
    </row>
    <row r="91" spans="2:14" ht="14.25" customHeight="1">
      <c r="B91" s="379" t="s">
        <v>724</v>
      </c>
      <c r="C91" s="398" t="s">
        <v>725</v>
      </c>
      <c r="D91" s="218"/>
      <c r="E91" s="200"/>
      <c r="F91" s="200"/>
      <c r="G91" s="200"/>
      <c r="H91" s="200"/>
      <c r="I91" s="229">
        <f>I97+I235+I274+I402+I379</f>
        <v>112442.3</v>
      </c>
      <c r="J91" s="229">
        <f>J97+J235+J274+J402+J379</f>
        <v>53458.4</v>
      </c>
      <c r="K91" s="229">
        <f>K97+K235+K274+K402+K379</f>
        <v>59793.4</v>
      </c>
      <c r="L91" s="378"/>
      <c r="M91" s="364"/>
      <c r="N91" s="364"/>
    </row>
    <row r="92" spans="2:14" ht="14.25" customHeight="1" hidden="1">
      <c r="B92" s="205" t="s">
        <v>313</v>
      </c>
      <c r="C92" s="398"/>
      <c r="D92" s="218"/>
      <c r="E92" s="200"/>
      <c r="F92" s="200"/>
      <c r="G92" s="200"/>
      <c r="H92" s="200" t="s">
        <v>629</v>
      </c>
      <c r="I92" s="198"/>
      <c r="J92" s="198"/>
      <c r="K92" s="198"/>
      <c r="L92" s="364"/>
      <c r="M92" s="364"/>
      <c r="N92" s="364"/>
    </row>
    <row r="93" spans="2:14" ht="14.25" customHeight="1">
      <c r="B93" s="375" t="s">
        <v>314</v>
      </c>
      <c r="C93" s="382"/>
      <c r="D93" s="218"/>
      <c r="E93" s="218"/>
      <c r="F93" s="218"/>
      <c r="G93" s="218"/>
      <c r="H93" s="377">
        <v>2</v>
      </c>
      <c r="I93" s="229">
        <f>I103+I114+I119+I122+I125+I141+I161+I166+I210+I219+I223+I226+I230+I242+I248+I252+I256+I265+I273+I300+I304+I308+I312+I356+I408+I426+I429+I207+I260+I350+I228+I169+I343+I346+I295+I215+I217+I468+I281+I288+I213+I175+I431+I150+I362+I368+I156+I439+I316+I170+I146+I153+I180+I374+I321+I480+I269+I385+I389+I393+I397+I401+I414+I418+I422+I334</f>
        <v>47388.6</v>
      </c>
      <c r="J93" s="229">
        <f>J103+J114+J119+J122+J125+J141+J161+J166+J210+J219+J223+J226+J230+J242+J248+J252+J256+J265+J273+J300+J304+J308+J312+J356+J408+J426+J429+J207+J260+J350+J228+J169+J343+J346+J295+J215+J217+J468+J281+J288+J213+J175+J431+J150+J362+J368+J156+J439+J316+J170+J146+J153+J180+J374+J321+J480+J269+J385+J389+J393+J397+J401+J414+J418+J422</f>
        <v>29125.600000000002</v>
      </c>
      <c r="K93" s="229">
        <f>K103+K114+K119+K122+K125+K141+K161+K166+K210+K219+K223+K226+K230+K242+K248+K252+K256+K265+K273+K300+K304+K308+K312+K356+K408+K426+K429+K207+K260+K350+K228+K169+K343+K346+K295+K215+K217+K468+K281+K288+K213+K175+K431+K150+K362+K368+K156+K439+K316+K170+K146+K153+K180+K374+K321+K480+K269+K385+K389+K393+K397+K401+K414+K418+K422</f>
        <v>35419.7</v>
      </c>
      <c r="L93" s="364"/>
      <c r="M93" s="364"/>
      <c r="N93" s="364"/>
    </row>
    <row r="94" spans="2:14" ht="14.25" customHeight="1">
      <c r="B94" s="375" t="s">
        <v>315</v>
      </c>
      <c r="C94" s="382"/>
      <c r="D94" s="218"/>
      <c r="E94" s="218"/>
      <c r="F94" s="218"/>
      <c r="G94" s="218"/>
      <c r="H94" s="377">
        <v>3</v>
      </c>
      <c r="I94" s="229">
        <f>I189+I192+I196+I199+I261+I378+I453+I457+I459+I463+I474+I484+I487+I351+I203+I129+I185+I339+I469+I282+I289+I363+I369+I499+I502+I107+I491+I317+I322+I325+I330</f>
        <v>65049.59999999999</v>
      </c>
      <c r="J94" s="229">
        <f>J189+J192+J196+J199+J261+J378+J453+J457+J459+J463+J474+J484+J487+J351+J203+J129+J185+J339+J469+J282+J289+J363+J369+J499+J502+J107+J491+J317+J322</f>
        <v>24328.7</v>
      </c>
      <c r="K94" s="229">
        <f>K189+K192+K196+K199+K261+K378+K453+K457+K459+K463+K474+K484+K487+K351+K203+K129+K185+K339+K469+K282+K289+K363+K369+K499+K502+K107+K491+K317+K322</f>
        <v>24328.7</v>
      </c>
      <c r="L94" s="364"/>
      <c r="M94" s="364"/>
      <c r="N94" s="364"/>
    </row>
    <row r="95" spans="2:14" ht="14.25" customHeight="1">
      <c r="B95" s="375" t="s">
        <v>316</v>
      </c>
      <c r="C95" s="382"/>
      <c r="D95" s="218"/>
      <c r="E95" s="218"/>
      <c r="F95" s="218"/>
      <c r="G95" s="218"/>
      <c r="H95" s="377">
        <v>4</v>
      </c>
      <c r="I95" s="229">
        <f>I135+I449+I470+I435+I443+I283+I290+I364+I370+I495+I234</f>
        <v>4.1</v>
      </c>
      <c r="J95" s="229">
        <f>J135+J449+J470+J435+J443+J283+J290+J364+J370+J495+J234+J325</f>
        <v>4.1</v>
      </c>
      <c r="K95" s="229">
        <f>K135+K449+K470+K435+K443+K283+K290+K364+K370+K495+K234+K325</f>
        <v>45</v>
      </c>
      <c r="L95" s="364"/>
      <c r="M95" s="364"/>
      <c r="N95" s="364"/>
    </row>
    <row r="96" spans="2:14" ht="14.25" customHeight="1" hidden="1">
      <c r="B96" s="205" t="s">
        <v>317</v>
      </c>
      <c r="C96" s="382"/>
      <c r="D96" s="218"/>
      <c r="E96" s="200"/>
      <c r="F96" s="200"/>
      <c r="G96" s="200"/>
      <c r="H96" s="371">
        <v>6</v>
      </c>
      <c r="I96" s="198"/>
      <c r="J96" s="198"/>
      <c r="K96" s="198"/>
      <c r="L96" s="364"/>
      <c r="M96" s="364"/>
      <c r="N96" s="364"/>
    </row>
    <row r="97" spans="2:14" ht="14.25" customHeight="1">
      <c r="B97" s="379" t="s">
        <v>223</v>
      </c>
      <c r="C97" s="382"/>
      <c r="D97" s="218" t="s">
        <v>224</v>
      </c>
      <c r="E97" s="218"/>
      <c r="F97" s="218"/>
      <c r="G97" s="218"/>
      <c r="H97" s="218"/>
      <c r="I97" s="229">
        <f>I98+I108+I130+I136+I142</f>
        <v>30891.699999999997</v>
      </c>
      <c r="J97" s="229">
        <f>J98+J108+J130+J136+J142</f>
        <v>25701.9</v>
      </c>
      <c r="K97" s="229">
        <f>K98+K108+K130+K136+K142</f>
        <v>30601.9</v>
      </c>
      <c r="L97" s="364"/>
      <c r="M97" s="364"/>
      <c r="N97" s="364"/>
    </row>
    <row r="98" spans="2:14" ht="27.75" customHeight="1">
      <c r="B98" s="195" t="s">
        <v>225</v>
      </c>
      <c r="C98" s="399"/>
      <c r="D98" s="196" t="s">
        <v>224</v>
      </c>
      <c r="E98" s="196" t="s">
        <v>226</v>
      </c>
      <c r="F98" s="200"/>
      <c r="G98" s="200"/>
      <c r="H98" s="200"/>
      <c r="I98" s="198">
        <f>I99+I104</f>
        <v>1940.5</v>
      </c>
      <c r="J98" s="198">
        <f aca="true" t="shared" si="16" ref="J98:K102">J99</f>
        <v>1836</v>
      </c>
      <c r="K98" s="198">
        <f t="shared" si="16"/>
        <v>2015</v>
      </c>
      <c r="L98" s="364"/>
      <c r="M98" s="364"/>
      <c r="N98" s="364"/>
    </row>
    <row r="99" spans="2:14" ht="14.25" customHeight="1">
      <c r="B99" s="205" t="s">
        <v>318</v>
      </c>
      <c r="C99" s="381"/>
      <c r="D99" s="200" t="s">
        <v>224</v>
      </c>
      <c r="E99" s="200" t="s">
        <v>226</v>
      </c>
      <c r="F99" s="200" t="s">
        <v>319</v>
      </c>
      <c r="G99" s="200"/>
      <c r="H99" s="200"/>
      <c r="I99" s="198">
        <f>I100</f>
        <v>1940.5</v>
      </c>
      <c r="J99" s="198">
        <f t="shared" si="16"/>
        <v>1836</v>
      </c>
      <c r="K99" s="198">
        <f t="shared" si="16"/>
        <v>2015</v>
      </c>
      <c r="L99" s="364"/>
      <c r="M99" s="364"/>
      <c r="N99" s="364"/>
    </row>
    <row r="100" spans="2:14" ht="14.25" customHeight="1">
      <c r="B100" s="202" t="s">
        <v>320</v>
      </c>
      <c r="C100" s="384"/>
      <c r="D100" s="200" t="s">
        <v>224</v>
      </c>
      <c r="E100" s="200" t="s">
        <v>226</v>
      </c>
      <c r="F100" s="203" t="s">
        <v>321</v>
      </c>
      <c r="G100" s="200"/>
      <c r="H100" s="200"/>
      <c r="I100" s="198">
        <f>I101</f>
        <v>1940.5</v>
      </c>
      <c r="J100" s="198">
        <f t="shared" si="16"/>
        <v>1836</v>
      </c>
      <c r="K100" s="198">
        <f t="shared" si="16"/>
        <v>2015</v>
      </c>
      <c r="L100" s="364"/>
      <c r="M100" s="364"/>
      <c r="N100" s="364"/>
    </row>
    <row r="101" spans="2:14" ht="29.25" customHeight="1">
      <c r="B101" s="204" t="s">
        <v>322</v>
      </c>
      <c r="C101" s="384"/>
      <c r="D101" s="200" t="s">
        <v>224</v>
      </c>
      <c r="E101" s="200" t="s">
        <v>226</v>
      </c>
      <c r="F101" s="203" t="s">
        <v>321</v>
      </c>
      <c r="G101" s="200" t="s">
        <v>323</v>
      </c>
      <c r="H101" s="200"/>
      <c r="I101" s="198">
        <f>I102</f>
        <v>1940.5</v>
      </c>
      <c r="J101" s="198">
        <f t="shared" si="16"/>
        <v>1836</v>
      </c>
      <c r="K101" s="198">
        <f t="shared" si="16"/>
        <v>2015</v>
      </c>
      <c r="L101" s="364"/>
      <c r="M101" s="364"/>
      <c r="N101" s="364"/>
    </row>
    <row r="102" spans="2:14" ht="14.25" customHeight="1">
      <c r="B102" s="199" t="s">
        <v>324</v>
      </c>
      <c r="C102" s="384"/>
      <c r="D102" s="200" t="s">
        <v>224</v>
      </c>
      <c r="E102" s="200" t="s">
        <v>226</v>
      </c>
      <c r="F102" s="203" t="s">
        <v>321</v>
      </c>
      <c r="G102" s="200" t="s">
        <v>325</v>
      </c>
      <c r="H102" s="200"/>
      <c r="I102" s="198">
        <f>I103</f>
        <v>1940.5</v>
      </c>
      <c r="J102" s="198">
        <f t="shared" si="16"/>
        <v>1836</v>
      </c>
      <c r="K102" s="198">
        <f t="shared" si="16"/>
        <v>2015</v>
      </c>
      <c r="L102" s="364"/>
      <c r="M102" s="364"/>
      <c r="N102" s="364"/>
    </row>
    <row r="103" spans="2:14" ht="14.25" customHeight="1">
      <c r="B103" s="199" t="s">
        <v>314</v>
      </c>
      <c r="C103" s="384"/>
      <c r="D103" s="200" t="s">
        <v>224</v>
      </c>
      <c r="E103" s="200" t="s">
        <v>226</v>
      </c>
      <c r="F103" s="203" t="s">
        <v>321</v>
      </c>
      <c r="G103" s="200" t="s">
        <v>325</v>
      </c>
      <c r="H103" s="200">
        <v>2</v>
      </c>
      <c r="I103" s="198">
        <v>1940.5</v>
      </c>
      <c r="J103" s="198">
        <v>1836</v>
      </c>
      <c r="K103" s="198">
        <v>2015</v>
      </c>
      <c r="L103" s="364"/>
      <c r="M103" s="364"/>
      <c r="N103" s="364"/>
    </row>
    <row r="104" spans="2:14" ht="42.75" hidden="1">
      <c r="B104" s="385" t="s">
        <v>326</v>
      </c>
      <c r="C104" s="386"/>
      <c r="D104" s="200" t="s">
        <v>224</v>
      </c>
      <c r="E104" s="200" t="s">
        <v>226</v>
      </c>
      <c r="F104" s="203" t="s">
        <v>327</v>
      </c>
      <c r="G104" s="200"/>
      <c r="H104" s="200"/>
      <c r="I104" s="198">
        <f aca="true" t="shared" si="17" ref="I104:K106">I105</f>
        <v>0</v>
      </c>
      <c r="J104" s="198">
        <f t="shared" si="17"/>
        <v>0</v>
      </c>
      <c r="K104" s="198">
        <f t="shared" si="17"/>
        <v>0</v>
      </c>
      <c r="L104" s="364"/>
      <c r="M104" s="364"/>
      <c r="N104" s="364"/>
    </row>
    <row r="105" spans="2:14" ht="32.25" customHeight="1" hidden="1">
      <c r="B105" s="266" t="s">
        <v>322</v>
      </c>
      <c r="C105" s="386"/>
      <c r="D105" s="200" t="s">
        <v>224</v>
      </c>
      <c r="E105" s="200" t="s">
        <v>226</v>
      </c>
      <c r="F105" s="203" t="s">
        <v>327</v>
      </c>
      <c r="G105" s="200" t="s">
        <v>323</v>
      </c>
      <c r="H105" s="200"/>
      <c r="I105" s="198">
        <f t="shared" si="17"/>
        <v>0</v>
      </c>
      <c r="J105" s="198">
        <f t="shared" si="17"/>
        <v>0</v>
      </c>
      <c r="K105" s="198">
        <f t="shared" si="17"/>
        <v>0</v>
      </c>
      <c r="L105" s="364"/>
      <c r="M105" s="364"/>
      <c r="N105" s="364"/>
    </row>
    <row r="106" spans="2:14" ht="14.25" customHeight="1" hidden="1">
      <c r="B106" s="199" t="s">
        <v>324</v>
      </c>
      <c r="C106" s="386"/>
      <c r="D106" s="200" t="s">
        <v>224</v>
      </c>
      <c r="E106" s="200" t="s">
        <v>226</v>
      </c>
      <c r="F106" s="203" t="s">
        <v>327</v>
      </c>
      <c r="G106" s="200" t="s">
        <v>325</v>
      </c>
      <c r="H106" s="200"/>
      <c r="I106" s="198">
        <f t="shared" si="17"/>
        <v>0</v>
      </c>
      <c r="J106" s="198">
        <f t="shared" si="17"/>
        <v>0</v>
      </c>
      <c r="K106" s="198">
        <f t="shared" si="17"/>
        <v>0</v>
      </c>
      <c r="L106" s="364"/>
      <c r="M106" s="364"/>
      <c r="N106" s="364"/>
    </row>
    <row r="107" spans="2:14" ht="14.25" customHeight="1" hidden="1">
      <c r="B107" s="199" t="s">
        <v>315</v>
      </c>
      <c r="C107" s="386"/>
      <c r="D107" s="200" t="s">
        <v>224</v>
      </c>
      <c r="E107" s="200" t="s">
        <v>226</v>
      </c>
      <c r="F107" s="203" t="s">
        <v>327</v>
      </c>
      <c r="G107" s="200" t="s">
        <v>325</v>
      </c>
      <c r="H107" s="200" t="s">
        <v>348</v>
      </c>
      <c r="I107" s="198"/>
      <c r="J107" s="198"/>
      <c r="K107" s="198"/>
      <c r="L107" s="364"/>
      <c r="M107" s="364"/>
      <c r="N107" s="364"/>
    </row>
    <row r="108" spans="2:14" ht="27.75" customHeight="1">
      <c r="B108" s="195" t="s">
        <v>229</v>
      </c>
      <c r="C108" s="383"/>
      <c r="D108" s="196" t="s">
        <v>224</v>
      </c>
      <c r="E108" s="196" t="s">
        <v>230</v>
      </c>
      <c r="F108" s="201"/>
      <c r="G108" s="200"/>
      <c r="H108" s="200"/>
      <c r="I108" s="198">
        <f>I109+I115</f>
        <v>14580.1</v>
      </c>
      <c r="J108" s="198">
        <f>J109+J115</f>
        <v>14778</v>
      </c>
      <c r="K108" s="198">
        <f>K109+K115</f>
        <v>15413</v>
      </c>
      <c r="L108" s="364"/>
      <c r="M108" s="364"/>
      <c r="N108" s="364"/>
    </row>
    <row r="109" spans="2:14" ht="27.75" customHeight="1" hidden="1">
      <c r="B109" s="286" t="s">
        <v>726</v>
      </c>
      <c r="C109" s="384"/>
      <c r="D109" s="200" t="s">
        <v>224</v>
      </c>
      <c r="E109" s="200" t="s">
        <v>230</v>
      </c>
      <c r="F109" s="203" t="s">
        <v>340</v>
      </c>
      <c r="G109" s="200"/>
      <c r="H109" s="200"/>
      <c r="I109" s="198">
        <f>I111</f>
        <v>0</v>
      </c>
      <c r="J109" s="198">
        <f>J111</f>
        <v>0</v>
      </c>
      <c r="K109" s="198">
        <f>K111</f>
        <v>0</v>
      </c>
      <c r="L109" s="364"/>
      <c r="M109" s="364"/>
      <c r="N109" s="364"/>
    </row>
    <row r="110" spans="2:14" ht="14.25" customHeight="1" hidden="1">
      <c r="B110" s="199" t="s">
        <v>341</v>
      </c>
      <c r="C110" s="384"/>
      <c r="D110" s="200" t="s">
        <v>224</v>
      </c>
      <c r="E110" s="200" t="s">
        <v>230</v>
      </c>
      <c r="F110" s="203" t="s">
        <v>340</v>
      </c>
      <c r="G110" s="200"/>
      <c r="H110" s="200"/>
      <c r="I110" s="198">
        <f aca="true" t="shared" si="18" ref="I110:K113">I111</f>
        <v>0</v>
      </c>
      <c r="J110" s="198">
        <f t="shared" si="18"/>
        <v>0</v>
      </c>
      <c r="K110" s="198">
        <f t="shared" si="18"/>
        <v>0</v>
      </c>
      <c r="L110" s="364"/>
      <c r="M110" s="364"/>
      <c r="N110" s="364"/>
    </row>
    <row r="111" spans="2:14" ht="14.25" customHeight="1" hidden="1">
      <c r="B111" s="199" t="s">
        <v>342</v>
      </c>
      <c r="C111" s="384"/>
      <c r="D111" s="200" t="s">
        <v>224</v>
      </c>
      <c r="E111" s="200" t="s">
        <v>230</v>
      </c>
      <c r="F111" s="203" t="s">
        <v>343</v>
      </c>
      <c r="G111" s="200"/>
      <c r="H111" s="200"/>
      <c r="I111" s="198">
        <f t="shared" si="18"/>
        <v>0</v>
      </c>
      <c r="J111" s="198">
        <f t="shared" si="18"/>
        <v>0</v>
      </c>
      <c r="K111" s="198">
        <f t="shared" si="18"/>
        <v>0</v>
      </c>
      <c r="L111" s="364"/>
      <c r="M111" s="364"/>
      <c r="N111" s="364"/>
    </row>
    <row r="112" spans="2:14" ht="14.25" customHeight="1" hidden="1">
      <c r="B112" s="205" t="s">
        <v>330</v>
      </c>
      <c r="C112" s="384"/>
      <c r="D112" s="200" t="s">
        <v>224</v>
      </c>
      <c r="E112" s="200" t="s">
        <v>230</v>
      </c>
      <c r="F112" s="203" t="s">
        <v>343</v>
      </c>
      <c r="G112" s="200" t="s">
        <v>331</v>
      </c>
      <c r="H112" s="200"/>
      <c r="I112" s="198">
        <f t="shared" si="18"/>
        <v>0</v>
      </c>
      <c r="J112" s="198">
        <f t="shared" si="18"/>
        <v>0</v>
      </c>
      <c r="K112" s="198">
        <f t="shared" si="18"/>
        <v>0</v>
      </c>
      <c r="L112" s="364"/>
      <c r="M112" s="364"/>
      <c r="N112" s="364"/>
    </row>
    <row r="113" spans="2:14" ht="14.25" customHeight="1" hidden="1">
      <c r="B113" s="205" t="s">
        <v>332</v>
      </c>
      <c r="C113" s="384"/>
      <c r="D113" s="200" t="s">
        <v>224</v>
      </c>
      <c r="E113" s="200" t="s">
        <v>230</v>
      </c>
      <c r="F113" s="203" t="s">
        <v>343</v>
      </c>
      <c r="G113" s="200" t="s">
        <v>333</v>
      </c>
      <c r="H113" s="200"/>
      <c r="I113" s="198">
        <f t="shared" si="18"/>
        <v>0</v>
      </c>
      <c r="J113" s="198">
        <f t="shared" si="18"/>
        <v>0</v>
      </c>
      <c r="K113" s="198">
        <f t="shared" si="18"/>
        <v>0</v>
      </c>
      <c r="L113" s="364"/>
      <c r="M113" s="364"/>
      <c r="N113" s="364"/>
    </row>
    <row r="114" spans="2:14" ht="14.25" customHeight="1" hidden="1">
      <c r="B114" s="199" t="s">
        <v>314</v>
      </c>
      <c r="C114" s="381"/>
      <c r="D114" s="200" t="s">
        <v>224</v>
      </c>
      <c r="E114" s="200" t="s">
        <v>230</v>
      </c>
      <c r="F114" s="203" t="s">
        <v>343</v>
      </c>
      <c r="G114" s="200" t="s">
        <v>333</v>
      </c>
      <c r="H114" s="200" t="s">
        <v>338</v>
      </c>
      <c r="I114" s="198"/>
      <c r="J114" s="198"/>
      <c r="K114" s="198"/>
      <c r="L114" s="364"/>
      <c r="M114" s="364"/>
      <c r="N114" s="364"/>
    </row>
    <row r="115" spans="2:14" ht="14.25" customHeight="1">
      <c r="B115" s="199" t="s">
        <v>318</v>
      </c>
      <c r="C115" s="381"/>
      <c r="D115" s="200" t="s">
        <v>224</v>
      </c>
      <c r="E115" s="200" t="s">
        <v>230</v>
      </c>
      <c r="F115" s="200" t="s">
        <v>319</v>
      </c>
      <c r="G115" s="200"/>
      <c r="H115" s="200"/>
      <c r="I115" s="198">
        <f>I116+I126</f>
        <v>14580.1</v>
      </c>
      <c r="J115" s="198">
        <f>J116</f>
        <v>14778</v>
      </c>
      <c r="K115" s="198">
        <f>K116</f>
        <v>15413</v>
      </c>
      <c r="L115" s="364"/>
      <c r="M115" s="364"/>
      <c r="N115" s="364"/>
    </row>
    <row r="116" spans="2:14" ht="14.25" customHeight="1">
      <c r="B116" s="202" t="s">
        <v>344</v>
      </c>
      <c r="C116" s="384"/>
      <c r="D116" s="200" t="s">
        <v>224</v>
      </c>
      <c r="E116" s="200" t="s">
        <v>230</v>
      </c>
      <c r="F116" s="203" t="s">
        <v>345</v>
      </c>
      <c r="G116" s="200"/>
      <c r="H116" s="200"/>
      <c r="I116" s="198">
        <f>I117+I120+I123</f>
        <v>14580.1</v>
      </c>
      <c r="J116" s="198">
        <f>J117+J120+J123</f>
        <v>14778</v>
      </c>
      <c r="K116" s="198">
        <f>K117+K120+K123</f>
        <v>15413</v>
      </c>
      <c r="L116" s="364"/>
      <c r="M116" s="364"/>
      <c r="N116" s="364"/>
    </row>
    <row r="117" spans="1:256" s="402" customFormat="1" ht="27.75" customHeight="1">
      <c r="A117" s="400"/>
      <c r="B117" s="204" t="s">
        <v>322</v>
      </c>
      <c r="C117" s="206"/>
      <c r="D117" s="200" t="s">
        <v>224</v>
      </c>
      <c r="E117" s="200" t="s">
        <v>230</v>
      </c>
      <c r="F117" s="203" t="s">
        <v>345</v>
      </c>
      <c r="G117" s="200" t="s">
        <v>323</v>
      </c>
      <c r="H117" s="200"/>
      <c r="I117" s="198">
        <f aca="true" t="shared" si="19" ref="I117:K118">I118</f>
        <v>14337.4</v>
      </c>
      <c r="J117" s="198">
        <f t="shared" si="19"/>
        <v>14598</v>
      </c>
      <c r="K117" s="198">
        <f t="shared" si="19"/>
        <v>15248</v>
      </c>
      <c r="L117" s="364"/>
      <c r="M117" s="364"/>
      <c r="N117" s="364"/>
      <c r="O117" s="356"/>
      <c r="P117" s="357"/>
      <c r="Q117" s="357"/>
      <c r="R117" s="357"/>
      <c r="S117" s="357"/>
      <c r="T117" s="357"/>
      <c r="U117" s="357"/>
      <c r="V117" s="357"/>
      <c r="W117" s="357"/>
      <c r="X117" s="357"/>
      <c r="Y117" s="357"/>
      <c r="Z117" s="357"/>
      <c r="AA117" s="357"/>
      <c r="AB117" s="357"/>
      <c r="AC117" s="357"/>
      <c r="AD117" s="357"/>
      <c r="AE117" s="357"/>
      <c r="AF117" s="401"/>
      <c r="AG117" s="401"/>
      <c r="AH117" s="401"/>
      <c r="AI117" s="401"/>
      <c r="AJ117" s="401"/>
      <c r="AK117" s="401"/>
      <c r="AL117" s="401"/>
      <c r="AM117" s="401"/>
      <c r="AN117" s="401"/>
      <c r="AO117" s="401"/>
      <c r="AP117" s="401"/>
      <c r="AQ117" s="401"/>
      <c r="AR117" s="401"/>
      <c r="AS117" s="401"/>
      <c r="AT117" s="401"/>
      <c r="AU117" s="401"/>
      <c r="AV117" s="401"/>
      <c r="AW117" s="401"/>
      <c r="AX117" s="401"/>
      <c r="AY117" s="401"/>
      <c r="AZ117" s="401"/>
      <c r="BA117" s="401"/>
      <c r="BB117" s="401"/>
      <c r="BC117" s="401"/>
      <c r="BD117" s="401"/>
      <c r="BE117" s="401"/>
      <c r="BF117" s="401"/>
      <c r="BG117" s="401"/>
      <c r="BH117" s="401"/>
      <c r="BI117" s="401"/>
      <c r="BJ117" s="401"/>
      <c r="BK117" s="401"/>
      <c r="BL117" s="401"/>
      <c r="BM117" s="401"/>
      <c r="BN117" s="401"/>
      <c r="IS117" s="359"/>
      <c r="IT117" s="359"/>
      <c r="IU117" s="359"/>
      <c r="IV117" s="359"/>
    </row>
    <row r="118" spans="1:256" s="402" customFormat="1" ht="16.5" customHeight="1">
      <c r="A118" s="400"/>
      <c r="B118" s="199" t="s">
        <v>324</v>
      </c>
      <c r="C118" s="206"/>
      <c r="D118" s="200" t="s">
        <v>224</v>
      </c>
      <c r="E118" s="200" t="s">
        <v>230</v>
      </c>
      <c r="F118" s="203" t="s">
        <v>345</v>
      </c>
      <c r="G118" s="200" t="s">
        <v>325</v>
      </c>
      <c r="H118" s="200"/>
      <c r="I118" s="198">
        <f t="shared" si="19"/>
        <v>14337.4</v>
      </c>
      <c r="J118" s="198">
        <f t="shared" si="19"/>
        <v>14598</v>
      </c>
      <c r="K118" s="198">
        <f t="shared" si="19"/>
        <v>15248</v>
      </c>
      <c r="L118" s="364"/>
      <c r="M118" s="364"/>
      <c r="N118" s="364"/>
      <c r="O118" s="356"/>
      <c r="P118" s="357"/>
      <c r="Q118" s="357"/>
      <c r="R118" s="357"/>
      <c r="S118" s="357"/>
      <c r="T118" s="357"/>
      <c r="U118" s="357"/>
      <c r="V118" s="357"/>
      <c r="W118" s="357"/>
      <c r="X118" s="357"/>
      <c r="Y118" s="357"/>
      <c r="Z118" s="357"/>
      <c r="AA118" s="357"/>
      <c r="AB118" s="357"/>
      <c r="AC118" s="357"/>
      <c r="AD118" s="357"/>
      <c r="AE118" s="357"/>
      <c r="AF118" s="401"/>
      <c r="AG118" s="401"/>
      <c r="AH118" s="401"/>
      <c r="AI118" s="401"/>
      <c r="AJ118" s="401"/>
      <c r="AK118" s="401"/>
      <c r="AL118" s="401"/>
      <c r="AM118" s="401"/>
      <c r="AN118" s="401"/>
      <c r="AO118" s="401"/>
      <c r="AP118" s="401"/>
      <c r="AQ118" s="401"/>
      <c r="AR118" s="401"/>
      <c r="AS118" s="401"/>
      <c r="AT118" s="401"/>
      <c r="AU118" s="401"/>
      <c r="AV118" s="401"/>
      <c r="AW118" s="401"/>
      <c r="AX118" s="401"/>
      <c r="AY118" s="401"/>
      <c r="AZ118" s="401"/>
      <c r="BA118" s="401"/>
      <c r="BB118" s="401"/>
      <c r="BC118" s="401"/>
      <c r="BD118" s="401"/>
      <c r="BE118" s="401"/>
      <c r="BF118" s="401"/>
      <c r="BG118" s="401"/>
      <c r="BH118" s="401"/>
      <c r="BI118" s="401"/>
      <c r="BJ118" s="401"/>
      <c r="BK118" s="401"/>
      <c r="BL118" s="401"/>
      <c r="BM118" s="401"/>
      <c r="BN118" s="401"/>
      <c r="IS118" s="359"/>
      <c r="IT118" s="359"/>
      <c r="IU118" s="359"/>
      <c r="IV118" s="359"/>
    </row>
    <row r="119" spans="1:256" s="402" customFormat="1" ht="16.5" customHeight="1">
      <c r="A119" s="400"/>
      <c r="B119" s="199" t="s">
        <v>314</v>
      </c>
      <c r="C119" s="206"/>
      <c r="D119" s="200" t="s">
        <v>224</v>
      </c>
      <c r="E119" s="200" t="s">
        <v>230</v>
      </c>
      <c r="F119" s="203" t="s">
        <v>345</v>
      </c>
      <c r="G119" s="200" t="s">
        <v>325</v>
      </c>
      <c r="H119" s="200">
        <v>2</v>
      </c>
      <c r="I119" s="198">
        <v>14337.4</v>
      </c>
      <c r="J119" s="198">
        <v>14598</v>
      </c>
      <c r="K119" s="198">
        <v>15248</v>
      </c>
      <c r="L119" s="403"/>
      <c r="M119" s="364"/>
      <c r="N119" s="364"/>
      <c r="O119" s="356"/>
      <c r="P119" s="357"/>
      <c r="Q119" s="357"/>
      <c r="R119" s="357"/>
      <c r="S119" s="357"/>
      <c r="T119" s="357"/>
      <c r="U119" s="357"/>
      <c r="V119" s="357"/>
      <c r="W119" s="357"/>
      <c r="X119" s="357"/>
      <c r="Y119" s="357"/>
      <c r="Z119" s="357"/>
      <c r="AA119" s="357"/>
      <c r="AB119" s="357"/>
      <c r="AC119" s="357"/>
      <c r="AD119" s="357"/>
      <c r="AE119" s="357"/>
      <c r="AF119" s="401"/>
      <c r="AG119" s="401"/>
      <c r="AH119" s="401"/>
      <c r="AI119" s="401"/>
      <c r="AJ119" s="401"/>
      <c r="AK119" s="401"/>
      <c r="AL119" s="401"/>
      <c r="AM119" s="401"/>
      <c r="AN119" s="401"/>
      <c r="AO119" s="401"/>
      <c r="AP119" s="401"/>
      <c r="AQ119" s="401"/>
      <c r="AR119" s="401"/>
      <c r="AS119" s="401"/>
      <c r="AT119" s="401"/>
      <c r="AU119" s="401"/>
      <c r="AV119" s="401"/>
      <c r="AW119" s="401"/>
      <c r="AX119" s="401"/>
      <c r="AY119" s="401"/>
      <c r="AZ119" s="401"/>
      <c r="BA119" s="401"/>
      <c r="BB119" s="401"/>
      <c r="BC119" s="401"/>
      <c r="BD119" s="401"/>
      <c r="BE119" s="401"/>
      <c r="BF119" s="401"/>
      <c r="BG119" s="401"/>
      <c r="BH119" s="401"/>
      <c r="BI119" s="401"/>
      <c r="BJ119" s="401"/>
      <c r="BK119" s="401"/>
      <c r="BL119" s="401"/>
      <c r="BM119" s="401"/>
      <c r="BN119" s="401"/>
      <c r="IS119" s="359"/>
      <c r="IT119" s="359"/>
      <c r="IU119" s="359"/>
      <c r="IV119" s="359"/>
    </row>
    <row r="120" spans="2:14" ht="14.25" customHeight="1">
      <c r="B120" s="205" t="s">
        <v>330</v>
      </c>
      <c r="C120" s="384"/>
      <c r="D120" s="200" t="s">
        <v>224</v>
      </c>
      <c r="E120" s="200" t="s">
        <v>230</v>
      </c>
      <c r="F120" s="203" t="s">
        <v>345</v>
      </c>
      <c r="G120" s="200" t="s">
        <v>331</v>
      </c>
      <c r="H120" s="200"/>
      <c r="I120" s="198">
        <f aca="true" t="shared" si="20" ref="I120:K121">I121</f>
        <v>206.7</v>
      </c>
      <c r="J120" s="198">
        <f t="shared" si="20"/>
        <v>150</v>
      </c>
      <c r="K120" s="198">
        <f t="shared" si="20"/>
        <v>155</v>
      </c>
      <c r="L120" s="364"/>
      <c r="M120" s="364"/>
      <c r="N120" s="364"/>
    </row>
    <row r="121" spans="2:14" ht="14.25" customHeight="1">
      <c r="B121" s="205" t="s">
        <v>332</v>
      </c>
      <c r="C121" s="384"/>
      <c r="D121" s="200" t="s">
        <v>224</v>
      </c>
      <c r="E121" s="200" t="s">
        <v>230</v>
      </c>
      <c r="F121" s="203" t="s">
        <v>345</v>
      </c>
      <c r="G121" s="200" t="s">
        <v>333</v>
      </c>
      <c r="H121" s="200"/>
      <c r="I121" s="198">
        <f t="shared" si="20"/>
        <v>206.7</v>
      </c>
      <c r="J121" s="198">
        <f t="shared" si="20"/>
        <v>150</v>
      </c>
      <c r="K121" s="198">
        <f t="shared" si="20"/>
        <v>155</v>
      </c>
      <c r="L121" s="364"/>
      <c r="M121" s="364"/>
      <c r="N121" s="364"/>
    </row>
    <row r="122" spans="2:14" ht="17.25" customHeight="1">
      <c r="B122" s="199" t="s">
        <v>314</v>
      </c>
      <c r="C122" s="384"/>
      <c r="D122" s="200" t="s">
        <v>224</v>
      </c>
      <c r="E122" s="200" t="s">
        <v>230</v>
      </c>
      <c r="F122" s="203" t="s">
        <v>345</v>
      </c>
      <c r="G122" s="200" t="s">
        <v>333</v>
      </c>
      <c r="H122" s="200">
        <v>2</v>
      </c>
      <c r="I122" s="198">
        <v>206.7</v>
      </c>
      <c r="J122" s="198">
        <v>150</v>
      </c>
      <c r="K122" s="198">
        <v>155</v>
      </c>
      <c r="L122" s="403"/>
      <c r="M122" s="364"/>
      <c r="N122" s="364"/>
    </row>
    <row r="123" spans="2:14" ht="14.25" customHeight="1">
      <c r="B123" s="206" t="s">
        <v>334</v>
      </c>
      <c r="C123" s="384"/>
      <c r="D123" s="200" t="s">
        <v>224</v>
      </c>
      <c r="E123" s="200" t="s">
        <v>230</v>
      </c>
      <c r="F123" s="203" t="s">
        <v>345</v>
      </c>
      <c r="G123" s="237">
        <v>800</v>
      </c>
      <c r="H123" s="388"/>
      <c r="I123" s="198">
        <f aca="true" t="shared" si="21" ref="I123:K124">I124</f>
        <v>36</v>
      </c>
      <c r="J123" s="198">
        <f t="shared" si="21"/>
        <v>30</v>
      </c>
      <c r="K123" s="198">
        <f t="shared" si="21"/>
        <v>10</v>
      </c>
      <c r="L123" s="364"/>
      <c r="M123" s="364"/>
      <c r="N123" s="364"/>
    </row>
    <row r="124" spans="2:14" ht="14.25" customHeight="1">
      <c r="B124" s="206" t="s">
        <v>336</v>
      </c>
      <c r="C124" s="384"/>
      <c r="D124" s="200" t="s">
        <v>224</v>
      </c>
      <c r="E124" s="200" t="s">
        <v>230</v>
      </c>
      <c r="F124" s="203" t="s">
        <v>345</v>
      </c>
      <c r="G124" s="237">
        <v>850</v>
      </c>
      <c r="H124" s="388"/>
      <c r="I124" s="198">
        <f t="shared" si="21"/>
        <v>36</v>
      </c>
      <c r="J124" s="198">
        <f t="shared" si="21"/>
        <v>30</v>
      </c>
      <c r="K124" s="198">
        <f t="shared" si="21"/>
        <v>10</v>
      </c>
      <c r="L124" s="364"/>
      <c r="M124" s="364"/>
      <c r="N124" s="364"/>
    </row>
    <row r="125" spans="2:14" ht="14.25" customHeight="1">
      <c r="B125" s="206" t="s">
        <v>314</v>
      </c>
      <c r="C125" s="384"/>
      <c r="D125" s="200" t="s">
        <v>224</v>
      </c>
      <c r="E125" s="200" t="s">
        <v>230</v>
      </c>
      <c r="F125" s="203" t="s">
        <v>345</v>
      </c>
      <c r="G125" s="237">
        <v>850</v>
      </c>
      <c r="H125" s="237">
        <v>2</v>
      </c>
      <c r="I125" s="198">
        <v>36</v>
      </c>
      <c r="J125" s="198">
        <v>30</v>
      </c>
      <c r="K125" s="198">
        <v>10</v>
      </c>
      <c r="L125" s="364"/>
      <c r="M125" s="364"/>
      <c r="N125" s="364"/>
    </row>
    <row r="126" spans="2:14" ht="41.25" customHeight="1" hidden="1">
      <c r="B126" s="385" t="s">
        <v>326</v>
      </c>
      <c r="C126" s="386"/>
      <c r="D126" s="200" t="s">
        <v>224</v>
      </c>
      <c r="E126" s="200" t="s">
        <v>230</v>
      </c>
      <c r="F126" s="203" t="s">
        <v>327</v>
      </c>
      <c r="G126" s="200"/>
      <c r="H126" s="200"/>
      <c r="I126" s="198">
        <f aca="true" t="shared" si="22" ref="I126:K128">I127</f>
        <v>0</v>
      </c>
      <c r="J126" s="198">
        <f t="shared" si="22"/>
        <v>0</v>
      </c>
      <c r="K126" s="198">
        <f t="shared" si="22"/>
        <v>0</v>
      </c>
      <c r="L126" s="364"/>
      <c r="M126" s="364"/>
      <c r="N126" s="364"/>
    </row>
    <row r="127" spans="2:14" ht="30.75" customHeight="1" hidden="1">
      <c r="B127" s="266" t="s">
        <v>322</v>
      </c>
      <c r="C127" s="386"/>
      <c r="D127" s="200" t="s">
        <v>224</v>
      </c>
      <c r="E127" s="200" t="s">
        <v>230</v>
      </c>
      <c r="F127" s="203" t="s">
        <v>327</v>
      </c>
      <c r="G127" s="200" t="s">
        <v>323</v>
      </c>
      <c r="H127" s="200"/>
      <c r="I127" s="198">
        <f t="shared" si="22"/>
        <v>0</v>
      </c>
      <c r="J127" s="198">
        <f t="shared" si="22"/>
        <v>0</v>
      </c>
      <c r="K127" s="198">
        <f t="shared" si="22"/>
        <v>0</v>
      </c>
      <c r="L127" s="364"/>
      <c r="M127" s="364"/>
      <c r="N127" s="364"/>
    </row>
    <row r="128" spans="2:14" ht="14.25" customHeight="1" hidden="1">
      <c r="B128" s="199" t="s">
        <v>324</v>
      </c>
      <c r="C128" s="386"/>
      <c r="D128" s="200" t="s">
        <v>224</v>
      </c>
      <c r="E128" s="200" t="s">
        <v>230</v>
      </c>
      <c r="F128" s="203" t="s">
        <v>327</v>
      </c>
      <c r="G128" s="200" t="s">
        <v>325</v>
      </c>
      <c r="H128" s="200"/>
      <c r="I128" s="198">
        <f t="shared" si="22"/>
        <v>0</v>
      </c>
      <c r="J128" s="198">
        <f t="shared" si="22"/>
        <v>0</v>
      </c>
      <c r="K128" s="198">
        <f t="shared" si="22"/>
        <v>0</v>
      </c>
      <c r="L128" s="364"/>
      <c r="M128" s="364"/>
      <c r="N128" s="364"/>
    </row>
    <row r="129" spans="2:14" ht="14.25" customHeight="1" hidden="1">
      <c r="B129" s="199" t="s">
        <v>315</v>
      </c>
      <c r="C129" s="386"/>
      <c r="D129" s="200" t="s">
        <v>224</v>
      </c>
      <c r="E129" s="200" t="s">
        <v>230</v>
      </c>
      <c r="F129" s="203" t="s">
        <v>327</v>
      </c>
      <c r="G129" s="200" t="s">
        <v>325</v>
      </c>
      <c r="H129" s="200" t="s">
        <v>348</v>
      </c>
      <c r="I129" s="198"/>
      <c r="J129" s="198"/>
      <c r="K129" s="198"/>
      <c r="L129" s="364"/>
      <c r="M129" s="364"/>
      <c r="N129" s="364"/>
    </row>
    <row r="130" spans="2:14" ht="15" customHeight="1">
      <c r="B130" s="404" t="s">
        <v>231</v>
      </c>
      <c r="C130" s="383"/>
      <c r="D130" s="196" t="s">
        <v>224</v>
      </c>
      <c r="E130" s="196" t="s">
        <v>232</v>
      </c>
      <c r="F130" s="203"/>
      <c r="G130" s="200"/>
      <c r="H130" s="200"/>
      <c r="I130" s="198">
        <f aca="true" t="shared" si="23" ref="I130:K134">I131</f>
        <v>4.1</v>
      </c>
      <c r="J130" s="198">
        <f t="shared" si="23"/>
        <v>4.1</v>
      </c>
      <c r="K130" s="198">
        <f t="shared" si="23"/>
        <v>45</v>
      </c>
      <c r="L130" s="364"/>
      <c r="M130" s="364"/>
      <c r="N130" s="364"/>
    </row>
    <row r="131" spans="2:14" ht="15" customHeight="1">
      <c r="B131" s="199" t="s">
        <v>318</v>
      </c>
      <c r="C131" s="384"/>
      <c r="D131" s="200" t="s">
        <v>224</v>
      </c>
      <c r="E131" s="200" t="s">
        <v>232</v>
      </c>
      <c r="F131" s="200" t="s">
        <v>319</v>
      </c>
      <c r="G131" s="200"/>
      <c r="H131" s="200"/>
      <c r="I131" s="198">
        <f t="shared" si="23"/>
        <v>4.1</v>
      </c>
      <c r="J131" s="198">
        <f t="shared" si="23"/>
        <v>4.1</v>
      </c>
      <c r="K131" s="198">
        <f t="shared" si="23"/>
        <v>45</v>
      </c>
      <c r="L131" s="364"/>
      <c r="M131" s="364"/>
      <c r="N131" s="364"/>
    </row>
    <row r="132" spans="2:14" ht="40.5" customHeight="1">
      <c r="B132" s="204" t="s">
        <v>346</v>
      </c>
      <c r="C132" s="384"/>
      <c r="D132" s="200" t="s">
        <v>224</v>
      </c>
      <c r="E132" s="200" t="s">
        <v>232</v>
      </c>
      <c r="F132" s="203" t="s">
        <v>347</v>
      </c>
      <c r="G132" s="200"/>
      <c r="H132" s="200"/>
      <c r="I132" s="198">
        <f t="shared" si="23"/>
        <v>4.1</v>
      </c>
      <c r="J132" s="198">
        <f t="shared" si="23"/>
        <v>4.1</v>
      </c>
      <c r="K132" s="198">
        <f t="shared" si="23"/>
        <v>45</v>
      </c>
      <c r="L132" s="364"/>
      <c r="M132" s="364"/>
      <c r="N132" s="364"/>
    </row>
    <row r="133" spans="2:14" ht="15.75" customHeight="1">
      <c r="B133" s="205" t="s">
        <v>330</v>
      </c>
      <c r="C133" s="384"/>
      <c r="D133" s="200" t="s">
        <v>224</v>
      </c>
      <c r="E133" s="200" t="s">
        <v>232</v>
      </c>
      <c r="F133" s="203" t="s">
        <v>347</v>
      </c>
      <c r="G133" s="200" t="s">
        <v>331</v>
      </c>
      <c r="H133" s="200"/>
      <c r="I133" s="198">
        <f t="shared" si="23"/>
        <v>4.1</v>
      </c>
      <c r="J133" s="198">
        <f t="shared" si="23"/>
        <v>4.1</v>
      </c>
      <c r="K133" s="198">
        <f t="shared" si="23"/>
        <v>45</v>
      </c>
      <c r="L133" s="364"/>
      <c r="M133" s="364"/>
      <c r="N133" s="364"/>
    </row>
    <row r="134" spans="2:14" ht="12.75" customHeight="1">
      <c r="B134" s="205" t="s">
        <v>332</v>
      </c>
      <c r="C134" s="384"/>
      <c r="D134" s="200" t="s">
        <v>224</v>
      </c>
      <c r="E134" s="200" t="s">
        <v>232</v>
      </c>
      <c r="F134" s="203" t="s">
        <v>347</v>
      </c>
      <c r="G134" s="200" t="s">
        <v>333</v>
      </c>
      <c r="H134" s="200"/>
      <c r="I134" s="198">
        <f t="shared" si="23"/>
        <v>4.1</v>
      </c>
      <c r="J134" s="198">
        <f t="shared" si="23"/>
        <v>4.1</v>
      </c>
      <c r="K134" s="198">
        <f t="shared" si="23"/>
        <v>45</v>
      </c>
      <c r="L134" s="364"/>
      <c r="M134" s="364"/>
      <c r="N134" s="364"/>
    </row>
    <row r="135" spans="2:14" ht="14.25" customHeight="1">
      <c r="B135" s="199" t="s">
        <v>316</v>
      </c>
      <c r="C135" s="384"/>
      <c r="D135" s="200" t="s">
        <v>224</v>
      </c>
      <c r="E135" s="200" t="s">
        <v>232</v>
      </c>
      <c r="F135" s="203" t="s">
        <v>347</v>
      </c>
      <c r="G135" s="200" t="s">
        <v>333</v>
      </c>
      <c r="H135" s="200" t="s">
        <v>348</v>
      </c>
      <c r="I135" s="198">
        <v>4.1</v>
      </c>
      <c r="J135" s="198">
        <v>4.1</v>
      </c>
      <c r="K135" s="198">
        <v>45</v>
      </c>
      <c r="L135" s="364"/>
      <c r="M135" s="364"/>
      <c r="N135" s="364"/>
    </row>
    <row r="136" spans="2:14" ht="12.75" customHeight="1">
      <c r="B136" s="387" t="s">
        <v>235</v>
      </c>
      <c r="C136" s="397"/>
      <c r="D136" s="196" t="s">
        <v>224</v>
      </c>
      <c r="E136" s="196" t="s">
        <v>236</v>
      </c>
      <c r="F136" s="201"/>
      <c r="G136" s="200"/>
      <c r="H136" s="200"/>
      <c r="I136" s="198">
        <f aca="true" t="shared" si="24" ref="I136:K140">I137</f>
        <v>100</v>
      </c>
      <c r="J136" s="198">
        <f t="shared" si="24"/>
        <v>150</v>
      </c>
      <c r="K136" s="198">
        <f t="shared" si="24"/>
        <v>150</v>
      </c>
      <c r="L136" s="364"/>
      <c r="M136" s="364"/>
      <c r="N136" s="364"/>
    </row>
    <row r="137" spans="2:14" ht="15.75" customHeight="1">
      <c r="B137" s="205" t="s">
        <v>318</v>
      </c>
      <c r="C137" s="384"/>
      <c r="D137" s="200" t="s">
        <v>224</v>
      </c>
      <c r="E137" s="200" t="s">
        <v>236</v>
      </c>
      <c r="F137" s="201" t="s">
        <v>319</v>
      </c>
      <c r="G137" s="200"/>
      <c r="H137" s="200"/>
      <c r="I137" s="198">
        <f t="shared" si="24"/>
        <v>100</v>
      </c>
      <c r="J137" s="198">
        <f t="shared" si="24"/>
        <v>150</v>
      </c>
      <c r="K137" s="198">
        <f t="shared" si="24"/>
        <v>150</v>
      </c>
      <c r="L137" s="364"/>
      <c r="M137" s="364"/>
      <c r="N137" s="364"/>
    </row>
    <row r="138" spans="2:14" ht="13.5" customHeight="1">
      <c r="B138" s="205" t="s">
        <v>349</v>
      </c>
      <c r="C138" s="384"/>
      <c r="D138" s="200" t="s">
        <v>224</v>
      </c>
      <c r="E138" s="200" t="s">
        <v>236</v>
      </c>
      <c r="F138" s="203" t="s">
        <v>350</v>
      </c>
      <c r="G138" s="200"/>
      <c r="H138" s="200"/>
      <c r="I138" s="198">
        <f t="shared" si="24"/>
        <v>100</v>
      </c>
      <c r="J138" s="198">
        <f t="shared" si="24"/>
        <v>150</v>
      </c>
      <c r="K138" s="198">
        <f t="shared" si="24"/>
        <v>150</v>
      </c>
      <c r="L138" s="364"/>
      <c r="M138" s="364"/>
      <c r="N138" s="364"/>
    </row>
    <row r="139" spans="2:14" ht="12.75" customHeight="1">
      <c r="B139" s="205" t="s">
        <v>334</v>
      </c>
      <c r="C139" s="384"/>
      <c r="D139" s="200" t="s">
        <v>224</v>
      </c>
      <c r="E139" s="200" t="s">
        <v>236</v>
      </c>
      <c r="F139" s="203" t="s">
        <v>350</v>
      </c>
      <c r="G139" s="200" t="s">
        <v>335</v>
      </c>
      <c r="H139" s="200"/>
      <c r="I139" s="198">
        <f t="shared" si="24"/>
        <v>100</v>
      </c>
      <c r="J139" s="198">
        <f t="shared" si="24"/>
        <v>150</v>
      </c>
      <c r="K139" s="198">
        <f t="shared" si="24"/>
        <v>150</v>
      </c>
      <c r="L139" s="364"/>
      <c r="M139" s="364"/>
      <c r="N139" s="364"/>
    </row>
    <row r="140" spans="2:14" ht="12.75" customHeight="1">
      <c r="B140" s="205" t="s">
        <v>351</v>
      </c>
      <c r="C140" s="384"/>
      <c r="D140" s="200" t="s">
        <v>224</v>
      </c>
      <c r="E140" s="200" t="s">
        <v>236</v>
      </c>
      <c r="F140" s="203" t="s">
        <v>350</v>
      </c>
      <c r="G140" s="200" t="s">
        <v>352</v>
      </c>
      <c r="H140" s="200"/>
      <c r="I140" s="198">
        <f t="shared" si="24"/>
        <v>100</v>
      </c>
      <c r="J140" s="198">
        <f t="shared" si="24"/>
        <v>150</v>
      </c>
      <c r="K140" s="198">
        <f t="shared" si="24"/>
        <v>150</v>
      </c>
      <c r="L140" s="364"/>
      <c r="M140" s="364"/>
      <c r="N140" s="364"/>
    </row>
    <row r="141" spans="2:14" ht="12.75" customHeight="1">
      <c r="B141" s="199" t="s">
        <v>314</v>
      </c>
      <c r="C141" s="384"/>
      <c r="D141" s="200" t="s">
        <v>224</v>
      </c>
      <c r="E141" s="200" t="s">
        <v>236</v>
      </c>
      <c r="F141" s="203" t="s">
        <v>350</v>
      </c>
      <c r="G141" s="200" t="s">
        <v>352</v>
      </c>
      <c r="H141" s="200">
        <v>2</v>
      </c>
      <c r="I141" s="198">
        <v>100</v>
      </c>
      <c r="J141" s="198">
        <v>150</v>
      </c>
      <c r="K141" s="198">
        <v>150</v>
      </c>
      <c r="L141" s="364"/>
      <c r="M141" s="364"/>
      <c r="N141" s="364"/>
    </row>
    <row r="142" spans="2:14" ht="12.75" customHeight="1">
      <c r="B142" s="387" t="s">
        <v>237</v>
      </c>
      <c r="C142" s="383"/>
      <c r="D142" s="196" t="s">
        <v>224</v>
      </c>
      <c r="E142" s="196" t="s">
        <v>238</v>
      </c>
      <c r="F142" s="203"/>
      <c r="G142" s="200"/>
      <c r="H142" s="200"/>
      <c r="I142" s="236">
        <f>I157+I181+I162+I171+I231+I143+I147+I176</f>
        <v>14267</v>
      </c>
      <c r="J142" s="236">
        <f>J157+J181+J162+J171+J231+J143+J147+J176</f>
        <v>8933.800000000001</v>
      </c>
      <c r="K142" s="236">
        <f>K157+K181+K162+K171+K231+K143+K147+K176</f>
        <v>12978.900000000001</v>
      </c>
      <c r="L142" s="364"/>
      <c r="M142" s="364"/>
      <c r="N142" s="364"/>
    </row>
    <row r="143" spans="2:14" ht="28.5">
      <c r="B143" s="205" t="s">
        <v>353</v>
      </c>
      <c r="C143" s="383"/>
      <c r="D143" s="200" t="s">
        <v>224</v>
      </c>
      <c r="E143" s="200" t="s">
        <v>238</v>
      </c>
      <c r="F143" s="203" t="s">
        <v>354</v>
      </c>
      <c r="G143" s="200"/>
      <c r="H143" s="200"/>
      <c r="I143" s="198">
        <f aca="true" t="shared" si="25" ref="I143:K145">I144</f>
        <v>60</v>
      </c>
      <c r="J143" s="198">
        <f t="shared" si="25"/>
        <v>0</v>
      </c>
      <c r="K143" s="198">
        <f t="shared" si="25"/>
        <v>0</v>
      </c>
      <c r="L143" s="364"/>
      <c r="M143" s="364"/>
      <c r="N143" s="364"/>
    </row>
    <row r="144" spans="2:14" ht="12.75" customHeight="1">
      <c r="B144" s="205" t="s">
        <v>330</v>
      </c>
      <c r="C144" s="383"/>
      <c r="D144" s="200" t="s">
        <v>224</v>
      </c>
      <c r="E144" s="200" t="s">
        <v>238</v>
      </c>
      <c r="F144" s="203" t="s">
        <v>354</v>
      </c>
      <c r="G144" s="200" t="s">
        <v>331</v>
      </c>
      <c r="H144" s="200"/>
      <c r="I144" s="198">
        <f t="shared" si="25"/>
        <v>60</v>
      </c>
      <c r="J144" s="198">
        <f t="shared" si="25"/>
        <v>0</v>
      </c>
      <c r="K144" s="198">
        <f t="shared" si="25"/>
        <v>0</v>
      </c>
      <c r="L144" s="364"/>
      <c r="M144" s="364"/>
      <c r="N144" s="364"/>
    </row>
    <row r="145" spans="2:14" ht="12.75" customHeight="1">
      <c r="B145" s="205" t="s">
        <v>332</v>
      </c>
      <c r="C145" s="383"/>
      <c r="D145" s="200" t="s">
        <v>224</v>
      </c>
      <c r="E145" s="200" t="s">
        <v>238</v>
      </c>
      <c r="F145" s="203" t="s">
        <v>354</v>
      </c>
      <c r="G145" s="200" t="s">
        <v>333</v>
      </c>
      <c r="H145" s="200"/>
      <c r="I145" s="198">
        <f t="shared" si="25"/>
        <v>60</v>
      </c>
      <c r="J145" s="198">
        <f t="shared" si="25"/>
        <v>0</v>
      </c>
      <c r="K145" s="198">
        <f t="shared" si="25"/>
        <v>0</v>
      </c>
      <c r="L145" s="364"/>
      <c r="M145" s="364"/>
      <c r="N145" s="364"/>
    </row>
    <row r="146" spans="2:14" ht="12.75" customHeight="1">
      <c r="B146" s="199" t="s">
        <v>314</v>
      </c>
      <c r="C146" s="383"/>
      <c r="D146" s="200" t="s">
        <v>224</v>
      </c>
      <c r="E146" s="200" t="s">
        <v>238</v>
      </c>
      <c r="F146" s="203" t="s">
        <v>354</v>
      </c>
      <c r="G146" s="200" t="s">
        <v>333</v>
      </c>
      <c r="H146" s="200" t="s">
        <v>338</v>
      </c>
      <c r="I146" s="198">
        <v>60</v>
      </c>
      <c r="J146" s="198"/>
      <c r="K146" s="198"/>
      <c r="L146" s="364"/>
      <c r="M146" s="364"/>
      <c r="N146" s="364"/>
    </row>
    <row r="147" spans="2:14" ht="28.5" hidden="1">
      <c r="B147" s="205" t="s">
        <v>390</v>
      </c>
      <c r="C147" s="383"/>
      <c r="D147" s="200" t="s">
        <v>224</v>
      </c>
      <c r="E147" s="200" t="s">
        <v>238</v>
      </c>
      <c r="F147" s="203" t="s">
        <v>391</v>
      </c>
      <c r="G147" s="200"/>
      <c r="H147" s="200"/>
      <c r="I147" s="198">
        <f>I148+I156+I151</f>
        <v>0</v>
      </c>
      <c r="J147" s="198">
        <f>J148+J156</f>
        <v>0</v>
      </c>
      <c r="K147" s="198">
        <f>K148+K156</f>
        <v>0</v>
      </c>
      <c r="L147" s="364"/>
      <c r="M147" s="364"/>
      <c r="N147" s="364"/>
    </row>
    <row r="148" spans="2:14" ht="12.75" customHeight="1" hidden="1">
      <c r="B148" s="205" t="s">
        <v>330</v>
      </c>
      <c r="C148" s="383"/>
      <c r="D148" s="200" t="s">
        <v>224</v>
      </c>
      <c r="E148" s="200" t="s">
        <v>238</v>
      </c>
      <c r="F148" s="203" t="s">
        <v>391</v>
      </c>
      <c r="G148" s="200" t="s">
        <v>331</v>
      </c>
      <c r="H148" s="200"/>
      <c r="I148" s="198">
        <f aca="true" t="shared" si="26" ref="I148:K149">I149</f>
        <v>0</v>
      </c>
      <c r="J148" s="198">
        <f t="shared" si="26"/>
        <v>0</v>
      </c>
      <c r="K148" s="198">
        <f t="shared" si="26"/>
        <v>0</v>
      </c>
      <c r="L148" s="364"/>
      <c r="M148" s="364"/>
      <c r="N148" s="364"/>
    </row>
    <row r="149" spans="2:14" ht="12.75" customHeight="1" hidden="1">
      <c r="B149" s="205" t="s">
        <v>332</v>
      </c>
      <c r="C149" s="383"/>
      <c r="D149" s="200" t="s">
        <v>224</v>
      </c>
      <c r="E149" s="200" t="s">
        <v>238</v>
      </c>
      <c r="F149" s="203" t="s">
        <v>391</v>
      </c>
      <c r="G149" s="200" t="s">
        <v>333</v>
      </c>
      <c r="H149" s="200"/>
      <c r="I149" s="198">
        <f t="shared" si="26"/>
        <v>0</v>
      </c>
      <c r="J149" s="198">
        <f t="shared" si="26"/>
        <v>0</v>
      </c>
      <c r="K149" s="198">
        <f t="shared" si="26"/>
        <v>0</v>
      </c>
      <c r="L149" s="364"/>
      <c r="M149" s="364"/>
      <c r="N149" s="364"/>
    </row>
    <row r="150" spans="2:14" ht="12.75" customHeight="1" hidden="1">
      <c r="B150" s="199" t="s">
        <v>314</v>
      </c>
      <c r="C150" s="383"/>
      <c r="D150" s="200" t="s">
        <v>224</v>
      </c>
      <c r="E150" s="200" t="s">
        <v>238</v>
      </c>
      <c r="F150" s="203" t="s">
        <v>391</v>
      </c>
      <c r="G150" s="200" t="s">
        <v>333</v>
      </c>
      <c r="H150" s="200" t="s">
        <v>338</v>
      </c>
      <c r="I150" s="198"/>
      <c r="J150" s="198"/>
      <c r="K150" s="198"/>
      <c r="L150" s="364"/>
      <c r="M150" s="364"/>
      <c r="N150" s="364"/>
    </row>
    <row r="151" spans="2:14" ht="12.75" customHeight="1" hidden="1">
      <c r="B151" s="199" t="s">
        <v>361</v>
      </c>
      <c r="C151" s="383"/>
      <c r="D151" s="200" t="s">
        <v>224</v>
      </c>
      <c r="E151" s="200" t="s">
        <v>238</v>
      </c>
      <c r="F151" s="203" t="s">
        <v>391</v>
      </c>
      <c r="G151" s="200" t="s">
        <v>360</v>
      </c>
      <c r="H151" s="200"/>
      <c r="I151" s="198">
        <f aca="true" t="shared" si="27" ref="I151:K152">I152</f>
        <v>0</v>
      </c>
      <c r="J151" s="198">
        <f t="shared" si="27"/>
        <v>0</v>
      </c>
      <c r="K151" s="198">
        <f t="shared" si="27"/>
        <v>0</v>
      </c>
      <c r="L151" s="364"/>
      <c r="M151" s="364"/>
      <c r="N151" s="364"/>
    </row>
    <row r="152" spans="2:14" ht="12.75" customHeight="1" hidden="1">
      <c r="B152" s="199" t="s">
        <v>363</v>
      </c>
      <c r="C152" s="383"/>
      <c r="D152" s="200" t="s">
        <v>224</v>
      </c>
      <c r="E152" s="200" t="s">
        <v>238</v>
      </c>
      <c r="F152" s="203" t="s">
        <v>391</v>
      </c>
      <c r="G152" s="200" t="s">
        <v>362</v>
      </c>
      <c r="H152" s="200"/>
      <c r="I152" s="198">
        <f t="shared" si="27"/>
        <v>0</v>
      </c>
      <c r="J152" s="198">
        <f t="shared" si="27"/>
        <v>0</v>
      </c>
      <c r="K152" s="198">
        <f t="shared" si="27"/>
        <v>0</v>
      </c>
      <c r="L152" s="364"/>
      <c r="M152" s="364"/>
      <c r="N152" s="364"/>
    </row>
    <row r="153" spans="2:14" ht="12.75" customHeight="1" hidden="1">
      <c r="B153" s="199" t="s">
        <v>314</v>
      </c>
      <c r="C153" s="383"/>
      <c r="D153" s="200" t="s">
        <v>224</v>
      </c>
      <c r="E153" s="200" t="s">
        <v>238</v>
      </c>
      <c r="F153" s="203" t="s">
        <v>391</v>
      </c>
      <c r="G153" s="200" t="s">
        <v>362</v>
      </c>
      <c r="H153" s="200" t="s">
        <v>338</v>
      </c>
      <c r="I153" s="198"/>
      <c r="J153" s="198"/>
      <c r="K153" s="198"/>
      <c r="L153" s="364"/>
      <c r="M153" s="364"/>
      <c r="N153" s="364"/>
    </row>
    <row r="154" spans="2:14" ht="12.75" customHeight="1" hidden="1">
      <c r="B154" s="206" t="s">
        <v>334</v>
      </c>
      <c r="C154" s="383"/>
      <c r="D154" s="200" t="s">
        <v>224</v>
      </c>
      <c r="E154" s="200" t="s">
        <v>238</v>
      </c>
      <c r="F154" s="203" t="s">
        <v>391</v>
      </c>
      <c r="G154" s="200" t="s">
        <v>335</v>
      </c>
      <c r="H154" s="200"/>
      <c r="I154" s="198">
        <f aca="true" t="shared" si="28" ref="I154:K155">I155</f>
        <v>0</v>
      </c>
      <c r="J154" s="198">
        <f t="shared" si="28"/>
        <v>0</v>
      </c>
      <c r="K154" s="198">
        <f t="shared" si="28"/>
        <v>0</v>
      </c>
      <c r="L154" s="364"/>
      <c r="M154" s="364"/>
      <c r="N154" s="364"/>
    </row>
    <row r="155" spans="2:14" ht="12.75" customHeight="1" hidden="1">
      <c r="B155" s="206" t="s">
        <v>336</v>
      </c>
      <c r="C155" s="383"/>
      <c r="D155" s="200" t="s">
        <v>224</v>
      </c>
      <c r="E155" s="200" t="s">
        <v>238</v>
      </c>
      <c r="F155" s="203" t="s">
        <v>391</v>
      </c>
      <c r="G155" s="200" t="s">
        <v>337</v>
      </c>
      <c r="H155" s="200"/>
      <c r="I155" s="198">
        <f t="shared" si="28"/>
        <v>0</v>
      </c>
      <c r="J155" s="198">
        <f t="shared" si="28"/>
        <v>0</v>
      </c>
      <c r="K155" s="198">
        <f t="shared" si="28"/>
        <v>0</v>
      </c>
      <c r="L155" s="364"/>
      <c r="M155" s="364"/>
      <c r="N155" s="364"/>
    </row>
    <row r="156" spans="2:14" ht="12.75" customHeight="1" hidden="1">
      <c r="B156" s="206" t="s">
        <v>314</v>
      </c>
      <c r="C156" s="383"/>
      <c r="D156" s="200" t="s">
        <v>224</v>
      </c>
      <c r="E156" s="200" t="s">
        <v>238</v>
      </c>
      <c r="F156" s="203" t="s">
        <v>391</v>
      </c>
      <c r="G156" s="200" t="s">
        <v>337</v>
      </c>
      <c r="H156" s="200" t="s">
        <v>338</v>
      </c>
      <c r="I156" s="198"/>
      <c r="J156" s="198"/>
      <c r="K156" s="198"/>
      <c r="L156" s="364"/>
      <c r="M156" s="364"/>
      <c r="N156" s="364"/>
    </row>
    <row r="157" spans="2:14" ht="28.5" customHeight="1">
      <c r="B157" s="405" t="s">
        <v>355</v>
      </c>
      <c r="C157" s="382"/>
      <c r="D157" s="218" t="s">
        <v>224</v>
      </c>
      <c r="E157" s="218" t="s">
        <v>238</v>
      </c>
      <c r="F157" s="406" t="s">
        <v>356</v>
      </c>
      <c r="G157" s="218"/>
      <c r="H157" s="218"/>
      <c r="I157" s="229">
        <f aca="true" t="shared" si="29" ref="I157:K160">I158</f>
        <v>19.2</v>
      </c>
      <c r="J157" s="229">
        <f t="shared" si="29"/>
        <v>19.2</v>
      </c>
      <c r="K157" s="229">
        <f t="shared" si="29"/>
        <v>19.2</v>
      </c>
      <c r="L157" s="364"/>
      <c r="M157" s="364"/>
      <c r="N157" s="364"/>
    </row>
    <row r="158" spans="2:14" ht="12.75" customHeight="1">
      <c r="B158" s="202" t="s">
        <v>342</v>
      </c>
      <c r="C158" s="407"/>
      <c r="D158" s="200" t="s">
        <v>224</v>
      </c>
      <c r="E158" s="200" t="s">
        <v>238</v>
      </c>
      <c r="F158" s="272" t="s">
        <v>357</v>
      </c>
      <c r="G158" s="200"/>
      <c r="H158" s="200"/>
      <c r="I158" s="198">
        <f t="shared" si="29"/>
        <v>19.2</v>
      </c>
      <c r="J158" s="198">
        <f t="shared" si="29"/>
        <v>19.2</v>
      </c>
      <c r="K158" s="198">
        <f t="shared" si="29"/>
        <v>19.2</v>
      </c>
      <c r="L158" s="364"/>
      <c r="M158" s="364"/>
      <c r="N158" s="364"/>
    </row>
    <row r="159" spans="2:14" ht="12.75" customHeight="1">
      <c r="B159" s="205" t="s">
        <v>330</v>
      </c>
      <c r="C159" s="407"/>
      <c r="D159" s="200" t="s">
        <v>224</v>
      </c>
      <c r="E159" s="200" t="s">
        <v>238</v>
      </c>
      <c r="F159" s="272" t="s">
        <v>357</v>
      </c>
      <c r="G159" s="200" t="s">
        <v>331</v>
      </c>
      <c r="H159" s="200"/>
      <c r="I159" s="198">
        <f t="shared" si="29"/>
        <v>19.2</v>
      </c>
      <c r="J159" s="198">
        <f t="shared" si="29"/>
        <v>19.2</v>
      </c>
      <c r="K159" s="198">
        <f t="shared" si="29"/>
        <v>19.2</v>
      </c>
      <c r="L159" s="364"/>
      <c r="M159" s="364"/>
      <c r="N159" s="364"/>
    </row>
    <row r="160" spans="2:14" ht="12.75" customHeight="1">
      <c r="B160" s="205" t="s">
        <v>332</v>
      </c>
      <c r="C160" s="384"/>
      <c r="D160" s="200" t="s">
        <v>224</v>
      </c>
      <c r="E160" s="200" t="s">
        <v>238</v>
      </c>
      <c r="F160" s="272" t="s">
        <v>357</v>
      </c>
      <c r="G160" s="200" t="s">
        <v>333</v>
      </c>
      <c r="H160" s="200"/>
      <c r="I160" s="198">
        <f t="shared" si="29"/>
        <v>19.2</v>
      </c>
      <c r="J160" s="198">
        <f t="shared" si="29"/>
        <v>19.2</v>
      </c>
      <c r="K160" s="198">
        <f t="shared" si="29"/>
        <v>19.2</v>
      </c>
      <c r="L160" s="364"/>
      <c r="M160" s="364"/>
      <c r="N160" s="364"/>
    </row>
    <row r="161" spans="2:14" ht="12.75" customHeight="1">
      <c r="B161" s="199" t="s">
        <v>314</v>
      </c>
      <c r="C161" s="384"/>
      <c r="D161" s="200" t="s">
        <v>224</v>
      </c>
      <c r="E161" s="200" t="s">
        <v>238</v>
      </c>
      <c r="F161" s="272" t="s">
        <v>357</v>
      </c>
      <c r="G161" s="200" t="s">
        <v>333</v>
      </c>
      <c r="H161" s="200" t="s">
        <v>338</v>
      </c>
      <c r="I161" s="198">
        <v>19.2</v>
      </c>
      <c r="J161" s="198">
        <v>19.2</v>
      </c>
      <c r="K161" s="198">
        <v>19.2</v>
      </c>
      <c r="L161" s="364"/>
      <c r="M161" s="364"/>
      <c r="N161" s="364"/>
    </row>
    <row r="162" spans="2:14" ht="27.75" customHeight="1">
      <c r="B162" s="390" t="s">
        <v>727</v>
      </c>
      <c r="C162" s="388"/>
      <c r="D162" s="218" t="s">
        <v>224</v>
      </c>
      <c r="E162" s="218" t="s">
        <v>238</v>
      </c>
      <c r="F162" s="406" t="s">
        <v>340</v>
      </c>
      <c r="G162" s="218"/>
      <c r="H162" s="218"/>
      <c r="I162" s="229">
        <f>I163</f>
        <v>51</v>
      </c>
      <c r="J162" s="229">
        <f>J163</f>
        <v>0</v>
      </c>
      <c r="K162" s="229">
        <f>K163</f>
        <v>0</v>
      </c>
      <c r="L162" s="364"/>
      <c r="M162" s="364"/>
      <c r="N162" s="364"/>
    </row>
    <row r="163" spans="2:14" ht="14.25" customHeight="1">
      <c r="B163" s="202" t="s">
        <v>342</v>
      </c>
      <c r="C163" s="384"/>
      <c r="D163" s="200" t="s">
        <v>224</v>
      </c>
      <c r="E163" s="200" t="s">
        <v>238</v>
      </c>
      <c r="F163" s="272" t="s">
        <v>359</v>
      </c>
      <c r="G163" s="200"/>
      <c r="H163" s="200"/>
      <c r="I163" s="198">
        <f>I164+I167</f>
        <v>51</v>
      </c>
      <c r="J163" s="198">
        <f>J164+J167</f>
        <v>0</v>
      </c>
      <c r="K163" s="198">
        <f>K164+K167</f>
        <v>0</v>
      </c>
      <c r="L163" s="364"/>
      <c r="M163" s="364"/>
      <c r="N163" s="364"/>
    </row>
    <row r="164" spans="2:14" ht="12.75" customHeight="1">
      <c r="B164" s="205" t="s">
        <v>330</v>
      </c>
      <c r="C164" s="384"/>
      <c r="D164" s="200" t="s">
        <v>224</v>
      </c>
      <c r="E164" s="200" t="s">
        <v>238</v>
      </c>
      <c r="F164" s="272" t="s">
        <v>359</v>
      </c>
      <c r="G164" s="200" t="s">
        <v>331</v>
      </c>
      <c r="H164" s="200"/>
      <c r="I164" s="198">
        <f aca="true" t="shared" si="30" ref="I164:K165">I165</f>
        <v>35</v>
      </c>
      <c r="J164" s="198">
        <f t="shared" si="30"/>
        <v>0</v>
      </c>
      <c r="K164" s="198">
        <f t="shared" si="30"/>
        <v>0</v>
      </c>
      <c r="L164" s="364"/>
      <c r="M164" s="364"/>
      <c r="N164" s="364"/>
    </row>
    <row r="165" spans="2:14" ht="12.75" customHeight="1">
      <c r="B165" s="205" t="s">
        <v>332</v>
      </c>
      <c r="C165" s="384"/>
      <c r="D165" s="200" t="s">
        <v>224</v>
      </c>
      <c r="E165" s="200" t="s">
        <v>238</v>
      </c>
      <c r="F165" s="272" t="s">
        <v>359</v>
      </c>
      <c r="G165" s="200" t="s">
        <v>333</v>
      </c>
      <c r="H165" s="200"/>
      <c r="I165" s="198">
        <f t="shared" si="30"/>
        <v>35</v>
      </c>
      <c r="J165" s="198">
        <f t="shared" si="30"/>
        <v>0</v>
      </c>
      <c r="K165" s="198">
        <f t="shared" si="30"/>
        <v>0</v>
      </c>
      <c r="L165" s="364"/>
      <c r="M165" s="364"/>
      <c r="N165" s="364"/>
    </row>
    <row r="166" spans="2:14" ht="12.75" customHeight="1">
      <c r="B166" s="199" t="s">
        <v>314</v>
      </c>
      <c r="C166" s="384"/>
      <c r="D166" s="200" t="s">
        <v>224</v>
      </c>
      <c r="E166" s="200" t="s">
        <v>238</v>
      </c>
      <c r="F166" s="272" t="s">
        <v>359</v>
      </c>
      <c r="G166" s="200" t="s">
        <v>333</v>
      </c>
      <c r="H166" s="200">
        <v>2</v>
      </c>
      <c r="I166" s="198">
        <v>35</v>
      </c>
      <c r="J166" s="198"/>
      <c r="K166" s="198"/>
      <c r="L166" s="364"/>
      <c r="M166" s="364"/>
      <c r="N166" s="364"/>
    </row>
    <row r="167" spans="2:14" ht="14.25" customHeight="1">
      <c r="B167" s="202" t="s">
        <v>342</v>
      </c>
      <c r="C167" s="384"/>
      <c r="D167" s="200" t="s">
        <v>224</v>
      </c>
      <c r="E167" s="200" t="s">
        <v>238</v>
      </c>
      <c r="F167" s="272" t="s">
        <v>359</v>
      </c>
      <c r="G167" s="200" t="s">
        <v>360</v>
      </c>
      <c r="H167" s="200"/>
      <c r="I167" s="198">
        <f>I168+I170</f>
        <v>16</v>
      </c>
      <c r="J167" s="198">
        <f>J168</f>
        <v>0</v>
      </c>
      <c r="K167" s="198">
        <f>K168</f>
        <v>0</v>
      </c>
      <c r="L167" s="364"/>
      <c r="M167" s="364"/>
      <c r="N167" s="364"/>
    </row>
    <row r="168" spans="2:14" ht="15.75" customHeight="1">
      <c r="B168" s="199" t="s">
        <v>361</v>
      </c>
      <c r="C168" s="384"/>
      <c r="D168" s="200" t="s">
        <v>224</v>
      </c>
      <c r="E168" s="200" t="s">
        <v>238</v>
      </c>
      <c r="F168" s="272" t="s">
        <v>359</v>
      </c>
      <c r="G168" s="200" t="s">
        <v>362</v>
      </c>
      <c r="H168" s="200"/>
      <c r="I168" s="198">
        <f>I169</f>
        <v>16</v>
      </c>
      <c r="J168" s="198">
        <f>J169</f>
        <v>0</v>
      </c>
      <c r="K168" s="198">
        <f>K169</f>
        <v>0</v>
      </c>
      <c r="L168" s="364"/>
      <c r="M168" s="364"/>
      <c r="N168" s="364"/>
    </row>
    <row r="169" spans="2:14" ht="14.25">
      <c r="B169" s="199" t="s">
        <v>363</v>
      </c>
      <c r="C169" s="384"/>
      <c r="D169" s="200" t="s">
        <v>224</v>
      </c>
      <c r="E169" s="200" t="s">
        <v>238</v>
      </c>
      <c r="F169" s="272" t="s">
        <v>359</v>
      </c>
      <c r="G169" s="200" t="s">
        <v>362</v>
      </c>
      <c r="H169" s="200" t="s">
        <v>338</v>
      </c>
      <c r="I169" s="198">
        <v>16</v>
      </c>
      <c r="J169" s="198"/>
      <c r="K169" s="198"/>
      <c r="L169" s="364"/>
      <c r="M169" s="364"/>
      <c r="N169" s="364"/>
    </row>
    <row r="170" spans="2:14" ht="15.75" customHeight="1" hidden="1">
      <c r="B170" s="199" t="s">
        <v>364</v>
      </c>
      <c r="C170" s="384"/>
      <c r="D170" s="200" t="s">
        <v>224</v>
      </c>
      <c r="E170" s="200" t="s">
        <v>238</v>
      </c>
      <c r="F170" s="272" t="s">
        <v>359</v>
      </c>
      <c r="G170" s="200" t="s">
        <v>669</v>
      </c>
      <c r="H170" s="200" t="s">
        <v>338</v>
      </c>
      <c r="I170" s="198"/>
      <c r="J170" s="198"/>
      <c r="K170" s="198"/>
      <c r="L170" s="364"/>
      <c r="M170" s="364"/>
      <c r="N170" s="364"/>
    </row>
    <row r="171" spans="2:14" ht="28.5" customHeight="1">
      <c r="B171" s="217" t="s">
        <v>369</v>
      </c>
      <c r="C171" s="407"/>
      <c r="D171" s="218" t="s">
        <v>224</v>
      </c>
      <c r="E171" s="218" t="s">
        <v>238</v>
      </c>
      <c r="F171" s="408" t="s">
        <v>370</v>
      </c>
      <c r="G171" s="218"/>
      <c r="H171" s="218"/>
      <c r="I171" s="229">
        <f aca="true" t="shared" si="31" ref="I171:K174">I172</f>
        <v>155</v>
      </c>
      <c r="J171" s="229">
        <f t="shared" si="31"/>
        <v>2.5</v>
      </c>
      <c r="K171" s="229">
        <f t="shared" si="31"/>
        <v>2.5</v>
      </c>
      <c r="L171" s="364"/>
      <c r="M171" s="364"/>
      <c r="N171" s="364"/>
    </row>
    <row r="172" spans="2:14" ht="15.75" customHeight="1">
      <c r="B172" s="220" t="s">
        <v>342</v>
      </c>
      <c r="C172" s="407"/>
      <c r="D172" s="200" t="s">
        <v>224</v>
      </c>
      <c r="E172" s="200" t="s">
        <v>238</v>
      </c>
      <c r="F172" s="221" t="s">
        <v>371</v>
      </c>
      <c r="G172" s="200"/>
      <c r="H172" s="200"/>
      <c r="I172" s="198">
        <f t="shared" si="31"/>
        <v>155</v>
      </c>
      <c r="J172" s="198">
        <f t="shared" si="31"/>
        <v>2.5</v>
      </c>
      <c r="K172" s="198">
        <f t="shared" si="31"/>
        <v>2.5</v>
      </c>
      <c r="L172" s="364"/>
      <c r="M172" s="364"/>
      <c r="N172" s="364"/>
    </row>
    <row r="173" spans="2:14" ht="15.75" customHeight="1">
      <c r="B173" s="205" t="s">
        <v>330</v>
      </c>
      <c r="C173" s="407"/>
      <c r="D173" s="200" t="s">
        <v>224</v>
      </c>
      <c r="E173" s="200" t="s">
        <v>238</v>
      </c>
      <c r="F173" s="221" t="s">
        <v>371</v>
      </c>
      <c r="G173" s="200" t="s">
        <v>331</v>
      </c>
      <c r="H173" s="200"/>
      <c r="I173" s="198">
        <f t="shared" si="31"/>
        <v>155</v>
      </c>
      <c r="J173" s="198">
        <f t="shared" si="31"/>
        <v>2.5</v>
      </c>
      <c r="K173" s="198">
        <f t="shared" si="31"/>
        <v>2.5</v>
      </c>
      <c r="L173" s="364"/>
      <c r="M173" s="364"/>
      <c r="N173" s="364"/>
    </row>
    <row r="174" spans="2:14" ht="15.75" customHeight="1">
      <c r="B174" s="205" t="s">
        <v>332</v>
      </c>
      <c r="C174" s="407"/>
      <c r="D174" s="200" t="s">
        <v>224</v>
      </c>
      <c r="E174" s="200" t="s">
        <v>238</v>
      </c>
      <c r="F174" s="221" t="s">
        <v>371</v>
      </c>
      <c r="G174" s="200" t="s">
        <v>333</v>
      </c>
      <c r="H174" s="200"/>
      <c r="I174" s="198">
        <f t="shared" si="31"/>
        <v>155</v>
      </c>
      <c r="J174" s="198">
        <f t="shared" si="31"/>
        <v>2.5</v>
      </c>
      <c r="K174" s="198">
        <f t="shared" si="31"/>
        <v>2.5</v>
      </c>
      <c r="L174" s="364"/>
      <c r="M174" s="364"/>
      <c r="N174" s="364"/>
    </row>
    <row r="175" spans="2:14" ht="15.75" customHeight="1">
      <c r="B175" s="199" t="s">
        <v>314</v>
      </c>
      <c r="C175" s="407"/>
      <c r="D175" s="200" t="s">
        <v>224</v>
      </c>
      <c r="E175" s="200" t="s">
        <v>238</v>
      </c>
      <c r="F175" s="221" t="s">
        <v>371</v>
      </c>
      <c r="G175" s="200" t="s">
        <v>333</v>
      </c>
      <c r="H175" s="200">
        <v>2</v>
      </c>
      <c r="I175" s="198">
        <v>155</v>
      </c>
      <c r="J175" s="198">
        <v>2.5</v>
      </c>
      <c r="K175" s="198">
        <v>2.5</v>
      </c>
      <c r="L175" s="364"/>
      <c r="M175" s="364"/>
      <c r="N175" s="364"/>
    </row>
    <row r="176" spans="2:14" ht="15.75" customHeight="1">
      <c r="B176" s="217" t="s">
        <v>372</v>
      </c>
      <c r="C176" s="398"/>
      <c r="D176" s="218" t="s">
        <v>224</v>
      </c>
      <c r="E176" s="218" t="s">
        <v>238</v>
      </c>
      <c r="F176" s="219" t="s">
        <v>373</v>
      </c>
      <c r="G176" s="218"/>
      <c r="H176" s="218"/>
      <c r="I176" s="229">
        <f aca="true" t="shared" si="32" ref="I176:K179">I177</f>
        <v>20</v>
      </c>
      <c r="J176" s="229">
        <f t="shared" si="32"/>
        <v>0</v>
      </c>
      <c r="K176" s="229">
        <f t="shared" si="32"/>
        <v>0</v>
      </c>
      <c r="L176" s="364"/>
      <c r="M176" s="364"/>
      <c r="N176" s="364"/>
    </row>
    <row r="177" spans="2:14" ht="15.75" customHeight="1">
      <c r="B177" s="220" t="s">
        <v>342</v>
      </c>
      <c r="C177" s="407"/>
      <c r="D177" s="200" t="s">
        <v>224</v>
      </c>
      <c r="E177" s="200" t="s">
        <v>238</v>
      </c>
      <c r="F177" s="221" t="s">
        <v>373</v>
      </c>
      <c r="G177" s="200"/>
      <c r="H177" s="200"/>
      <c r="I177" s="198">
        <f t="shared" si="32"/>
        <v>20</v>
      </c>
      <c r="J177" s="198">
        <f t="shared" si="32"/>
        <v>0</v>
      </c>
      <c r="K177" s="198">
        <f t="shared" si="32"/>
        <v>0</v>
      </c>
      <c r="L177" s="364"/>
      <c r="M177" s="364"/>
      <c r="N177" s="364"/>
    </row>
    <row r="178" spans="2:14" ht="15.75" customHeight="1">
      <c r="B178" s="205" t="s">
        <v>330</v>
      </c>
      <c r="C178" s="407"/>
      <c r="D178" s="200" t="s">
        <v>224</v>
      </c>
      <c r="E178" s="200" t="s">
        <v>238</v>
      </c>
      <c r="F178" s="221" t="s">
        <v>373</v>
      </c>
      <c r="G178" s="200" t="s">
        <v>331</v>
      </c>
      <c r="H178" s="200"/>
      <c r="I178" s="198">
        <f t="shared" si="32"/>
        <v>20</v>
      </c>
      <c r="J178" s="198">
        <f t="shared" si="32"/>
        <v>0</v>
      </c>
      <c r="K178" s="198">
        <f t="shared" si="32"/>
        <v>0</v>
      </c>
      <c r="L178" s="364"/>
      <c r="M178" s="364"/>
      <c r="N178" s="364"/>
    </row>
    <row r="179" spans="2:14" ht="15.75" customHeight="1">
      <c r="B179" s="205" t="s">
        <v>332</v>
      </c>
      <c r="C179" s="407"/>
      <c r="D179" s="200" t="s">
        <v>224</v>
      </c>
      <c r="E179" s="200" t="s">
        <v>238</v>
      </c>
      <c r="F179" s="221" t="s">
        <v>373</v>
      </c>
      <c r="G179" s="200" t="s">
        <v>333</v>
      </c>
      <c r="H179" s="200"/>
      <c r="I179" s="198">
        <f t="shared" si="32"/>
        <v>20</v>
      </c>
      <c r="J179" s="198">
        <f t="shared" si="32"/>
        <v>0</v>
      </c>
      <c r="K179" s="198">
        <f t="shared" si="32"/>
        <v>0</v>
      </c>
      <c r="L179" s="364"/>
      <c r="M179" s="364"/>
      <c r="N179" s="364"/>
    </row>
    <row r="180" spans="2:14" ht="15.75" customHeight="1">
      <c r="B180" s="199" t="s">
        <v>314</v>
      </c>
      <c r="C180" s="407"/>
      <c r="D180" s="200" t="s">
        <v>224</v>
      </c>
      <c r="E180" s="200" t="s">
        <v>238</v>
      </c>
      <c r="F180" s="221" t="s">
        <v>373</v>
      </c>
      <c r="G180" s="200" t="s">
        <v>333</v>
      </c>
      <c r="H180" s="200">
        <v>2</v>
      </c>
      <c r="I180" s="198">
        <v>20</v>
      </c>
      <c r="J180" s="198"/>
      <c r="K180" s="198"/>
      <c r="L180" s="364"/>
      <c r="M180" s="364"/>
      <c r="N180" s="364"/>
    </row>
    <row r="181" spans="2:14" ht="14.25" customHeight="1">
      <c r="B181" s="409" t="s">
        <v>318</v>
      </c>
      <c r="C181" s="407"/>
      <c r="D181" s="200" t="s">
        <v>224</v>
      </c>
      <c r="E181" s="200" t="s">
        <v>238</v>
      </c>
      <c r="F181" s="203" t="s">
        <v>319</v>
      </c>
      <c r="G181" s="200"/>
      <c r="H181" s="200"/>
      <c r="I181" s="198">
        <f>I186+I193+I204+I220+I182+I200</f>
        <v>13961.8</v>
      </c>
      <c r="J181" s="198">
        <f>J186+J193+J204+J220+J182+J200</f>
        <v>8912.1</v>
      </c>
      <c r="K181" s="198">
        <f>K186+K193+K204+K220+K182+K200</f>
        <v>12957.2</v>
      </c>
      <c r="L181" s="364"/>
      <c r="M181" s="364"/>
      <c r="N181" s="364"/>
    </row>
    <row r="182" spans="2:14" ht="42.75" hidden="1">
      <c r="B182" s="385" t="s">
        <v>326</v>
      </c>
      <c r="C182" s="386"/>
      <c r="D182" s="200" t="s">
        <v>224</v>
      </c>
      <c r="E182" s="200" t="s">
        <v>238</v>
      </c>
      <c r="F182" s="203" t="s">
        <v>327</v>
      </c>
      <c r="G182" s="200"/>
      <c r="H182" s="200"/>
      <c r="I182" s="198">
        <f aca="true" t="shared" si="33" ref="I182:K184">I183</f>
        <v>0</v>
      </c>
      <c r="J182" s="198">
        <f t="shared" si="33"/>
        <v>0</v>
      </c>
      <c r="K182" s="198">
        <f t="shared" si="33"/>
        <v>0</v>
      </c>
      <c r="L182" s="364"/>
      <c r="M182" s="364"/>
      <c r="N182" s="364"/>
    </row>
    <row r="183" spans="2:14" ht="42.75" hidden="1">
      <c r="B183" s="266" t="s">
        <v>322</v>
      </c>
      <c r="C183" s="386"/>
      <c r="D183" s="200" t="s">
        <v>224</v>
      </c>
      <c r="E183" s="200" t="s">
        <v>238</v>
      </c>
      <c r="F183" s="203" t="s">
        <v>327</v>
      </c>
      <c r="G183" s="200" t="s">
        <v>323</v>
      </c>
      <c r="H183" s="200"/>
      <c r="I183" s="198">
        <f t="shared" si="33"/>
        <v>0</v>
      </c>
      <c r="J183" s="198">
        <f t="shared" si="33"/>
        <v>0</v>
      </c>
      <c r="K183" s="198">
        <f t="shared" si="33"/>
        <v>0</v>
      </c>
      <c r="L183" s="364"/>
      <c r="M183" s="364"/>
      <c r="N183" s="364"/>
    </row>
    <row r="184" spans="2:14" ht="14.25" customHeight="1" hidden="1">
      <c r="B184" s="199" t="s">
        <v>324</v>
      </c>
      <c r="C184" s="386"/>
      <c r="D184" s="200" t="s">
        <v>224</v>
      </c>
      <c r="E184" s="200" t="s">
        <v>238</v>
      </c>
      <c r="F184" s="203" t="s">
        <v>327</v>
      </c>
      <c r="G184" s="200" t="s">
        <v>325</v>
      </c>
      <c r="H184" s="200"/>
      <c r="I184" s="198">
        <f t="shared" si="33"/>
        <v>0</v>
      </c>
      <c r="J184" s="198">
        <f t="shared" si="33"/>
        <v>0</v>
      </c>
      <c r="K184" s="198">
        <f t="shared" si="33"/>
        <v>0</v>
      </c>
      <c r="L184" s="364"/>
      <c r="M184" s="364"/>
      <c r="N184" s="364"/>
    </row>
    <row r="185" spans="2:14" ht="14.25" customHeight="1" hidden="1">
      <c r="B185" s="199" t="s">
        <v>315</v>
      </c>
      <c r="C185" s="386"/>
      <c r="D185" s="200" t="s">
        <v>224</v>
      </c>
      <c r="E185" s="200" t="s">
        <v>238</v>
      </c>
      <c r="F185" s="203" t="s">
        <v>327</v>
      </c>
      <c r="G185" s="200" t="s">
        <v>325</v>
      </c>
      <c r="H185" s="200" t="s">
        <v>348</v>
      </c>
      <c r="I185" s="198"/>
      <c r="J185" s="198"/>
      <c r="K185" s="198"/>
      <c r="L185" s="364"/>
      <c r="M185" s="364"/>
      <c r="N185" s="364"/>
    </row>
    <row r="186" spans="2:14" ht="40.5" customHeight="1">
      <c r="B186" s="220" t="s">
        <v>374</v>
      </c>
      <c r="C186" s="407"/>
      <c r="D186" s="200" t="s">
        <v>224</v>
      </c>
      <c r="E186" s="200" t="s">
        <v>238</v>
      </c>
      <c r="F186" s="203" t="s">
        <v>375</v>
      </c>
      <c r="G186" s="200"/>
      <c r="H186" s="200"/>
      <c r="I186" s="198">
        <f>I187+I190</f>
        <v>379.9</v>
      </c>
      <c r="J186" s="198">
        <f>J187+J190</f>
        <v>379.9</v>
      </c>
      <c r="K186" s="198">
        <f>K187+K190</f>
        <v>379.9</v>
      </c>
      <c r="L186" s="364"/>
      <c r="M186" s="364"/>
      <c r="N186" s="364"/>
    </row>
    <row r="187" spans="2:14" ht="31.5" customHeight="1">
      <c r="B187" s="204" t="s">
        <v>322</v>
      </c>
      <c r="C187" s="407"/>
      <c r="D187" s="200" t="s">
        <v>224</v>
      </c>
      <c r="E187" s="200" t="s">
        <v>238</v>
      </c>
      <c r="F187" s="203" t="s">
        <v>375</v>
      </c>
      <c r="G187" s="200" t="s">
        <v>323</v>
      </c>
      <c r="H187" s="200"/>
      <c r="I187" s="198">
        <f aca="true" t="shared" si="34" ref="I187:K188">I188</f>
        <v>379.9</v>
      </c>
      <c r="J187" s="198">
        <f t="shared" si="34"/>
        <v>379.9</v>
      </c>
      <c r="K187" s="198">
        <f t="shared" si="34"/>
        <v>379.9</v>
      </c>
      <c r="L187" s="364"/>
      <c r="M187" s="364"/>
      <c r="N187" s="364"/>
    </row>
    <row r="188" spans="2:14" ht="14.25" customHeight="1">
      <c r="B188" s="199" t="s">
        <v>324</v>
      </c>
      <c r="C188" s="407"/>
      <c r="D188" s="200" t="s">
        <v>224</v>
      </c>
      <c r="E188" s="200" t="s">
        <v>238</v>
      </c>
      <c r="F188" s="203" t="s">
        <v>375</v>
      </c>
      <c r="G188" s="200" t="s">
        <v>325</v>
      </c>
      <c r="H188" s="200"/>
      <c r="I188" s="198">
        <f t="shared" si="34"/>
        <v>379.9</v>
      </c>
      <c r="J188" s="198">
        <f t="shared" si="34"/>
        <v>379.9</v>
      </c>
      <c r="K188" s="198">
        <f t="shared" si="34"/>
        <v>379.9</v>
      </c>
      <c r="L188" s="364"/>
      <c r="M188" s="364"/>
      <c r="N188" s="364"/>
    </row>
    <row r="189" spans="2:14" ht="12.75" customHeight="1">
      <c r="B189" s="199" t="s">
        <v>315</v>
      </c>
      <c r="C189" s="407"/>
      <c r="D189" s="200" t="s">
        <v>224</v>
      </c>
      <c r="E189" s="200" t="s">
        <v>238</v>
      </c>
      <c r="F189" s="203" t="s">
        <v>375</v>
      </c>
      <c r="G189" s="200" t="s">
        <v>325</v>
      </c>
      <c r="H189" s="200">
        <v>3</v>
      </c>
      <c r="I189" s="198">
        <v>379.9</v>
      </c>
      <c r="J189" s="198">
        <v>379.9</v>
      </c>
      <c r="K189" s="198">
        <v>379.9</v>
      </c>
      <c r="L189" s="364"/>
      <c r="M189" s="364"/>
      <c r="N189" s="364"/>
    </row>
    <row r="190" spans="2:14" ht="14.25" customHeight="1" hidden="1">
      <c r="B190" s="205" t="s">
        <v>330</v>
      </c>
      <c r="C190" s="407"/>
      <c r="D190" s="200" t="s">
        <v>224</v>
      </c>
      <c r="E190" s="200" t="s">
        <v>238</v>
      </c>
      <c r="F190" s="203" t="s">
        <v>375</v>
      </c>
      <c r="G190" s="371">
        <v>200</v>
      </c>
      <c r="H190" s="200"/>
      <c r="I190" s="198">
        <f aca="true" t="shared" si="35" ref="I190:K191">I191</f>
        <v>0</v>
      </c>
      <c r="J190" s="198">
        <f t="shared" si="35"/>
        <v>0</v>
      </c>
      <c r="K190" s="198">
        <f t="shared" si="35"/>
        <v>0</v>
      </c>
      <c r="L190" s="364"/>
      <c r="M190" s="364"/>
      <c r="N190" s="364"/>
    </row>
    <row r="191" spans="2:14" ht="12.75" customHeight="1" hidden="1">
      <c r="B191" s="205" t="s">
        <v>332</v>
      </c>
      <c r="C191" s="407"/>
      <c r="D191" s="200" t="s">
        <v>224</v>
      </c>
      <c r="E191" s="200" t="s">
        <v>238</v>
      </c>
      <c r="F191" s="203" t="s">
        <v>375</v>
      </c>
      <c r="G191" s="371">
        <v>240</v>
      </c>
      <c r="H191" s="200"/>
      <c r="I191" s="198">
        <f t="shared" si="35"/>
        <v>0</v>
      </c>
      <c r="J191" s="198">
        <f t="shared" si="35"/>
        <v>0</v>
      </c>
      <c r="K191" s="198">
        <f t="shared" si="35"/>
        <v>0</v>
      </c>
      <c r="L191" s="364"/>
      <c r="M191" s="364"/>
      <c r="N191" s="364"/>
    </row>
    <row r="192" spans="2:14" ht="12.75" customHeight="1" hidden="1">
      <c r="B192" s="199" t="s">
        <v>315</v>
      </c>
      <c r="C192" s="407"/>
      <c r="D192" s="200" t="s">
        <v>224</v>
      </c>
      <c r="E192" s="200" t="s">
        <v>238</v>
      </c>
      <c r="F192" s="203" t="s">
        <v>375</v>
      </c>
      <c r="G192" s="371">
        <v>240</v>
      </c>
      <c r="H192" s="200" t="s">
        <v>376</v>
      </c>
      <c r="I192" s="198"/>
      <c r="J192" s="198"/>
      <c r="K192" s="198"/>
      <c r="L192" s="364"/>
      <c r="M192" s="364"/>
      <c r="N192" s="364"/>
    </row>
    <row r="193" spans="2:14" ht="14.25" customHeight="1">
      <c r="B193" s="202" t="s">
        <v>379</v>
      </c>
      <c r="C193" s="407"/>
      <c r="D193" s="200" t="s">
        <v>224</v>
      </c>
      <c r="E193" s="200" t="s">
        <v>238</v>
      </c>
      <c r="F193" s="203" t="s">
        <v>380</v>
      </c>
      <c r="G193" s="200"/>
      <c r="H193" s="200"/>
      <c r="I193" s="198">
        <f>I194+I197</f>
        <v>373.3</v>
      </c>
      <c r="J193" s="198">
        <f>J194+J197</f>
        <v>373.3</v>
      </c>
      <c r="K193" s="198">
        <f>K194+K197</f>
        <v>373.3</v>
      </c>
      <c r="L193" s="364"/>
      <c r="M193" s="364"/>
      <c r="N193" s="364"/>
    </row>
    <row r="194" spans="2:14" ht="30.75" customHeight="1">
      <c r="B194" s="204" t="s">
        <v>322</v>
      </c>
      <c r="C194" s="384"/>
      <c r="D194" s="200" t="s">
        <v>224</v>
      </c>
      <c r="E194" s="200" t="s">
        <v>238</v>
      </c>
      <c r="F194" s="203" t="s">
        <v>380</v>
      </c>
      <c r="G194" s="200" t="s">
        <v>323</v>
      </c>
      <c r="H194" s="200"/>
      <c r="I194" s="198">
        <f aca="true" t="shared" si="36" ref="I194:K195">I195</f>
        <v>373.3</v>
      </c>
      <c r="J194" s="198">
        <f t="shared" si="36"/>
        <v>373.3</v>
      </c>
      <c r="K194" s="198">
        <f t="shared" si="36"/>
        <v>373.3</v>
      </c>
      <c r="L194" s="364"/>
      <c r="M194" s="364"/>
      <c r="N194" s="364"/>
    </row>
    <row r="195" spans="2:14" ht="12.75" customHeight="1">
      <c r="B195" s="199" t="s">
        <v>324</v>
      </c>
      <c r="C195" s="384"/>
      <c r="D195" s="200" t="s">
        <v>224</v>
      </c>
      <c r="E195" s="200" t="s">
        <v>238</v>
      </c>
      <c r="F195" s="203" t="s">
        <v>380</v>
      </c>
      <c r="G195" s="200" t="s">
        <v>325</v>
      </c>
      <c r="H195" s="200"/>
      <c r="I195" s="198">
        <f t="shared" si="36"/>
        <v>373.3</v>
      </c>
      <c r="J195" s="198">
        <f t="shared" si="36"/>
        <v>373.3</v>
      </c>
      <c r="K195" s="198">
        <f t="shared" si="36"/>
        <v>373.3</v>
      </c>
      <c r="L195" s="364"/>
      <c r="M195" s="364"/>
      <c r="N195" s="364"/>
    </row>
    <row r="196" spans="2:14" ht="12.75" customHeight="1">
      <c r="B196" s="199" t="s">
        <v>315</v>
      </c>
      <c r="C196" s="384"/>
      <c r="D196" s="200" t="s">
        <v>224</v>
      </c>
      <c r="E196" s="200" t="s">
        <v>238</v>
      </c>
      <c r="F196" s="203" t="s">
        <v>380</v>
      </c>
      <c r="G196" s="200" t="s">
        <v>325</v>
      </c>
      <c r="H196" s="200" t="s">
        <v>376</v>
      </c>
      <c r="I196" s="198">
        <v>373.3</v>
      </c>
      <c r="J196" s="198">
        <v>373.3</v>
      </c>
      <c r="K196" s="198">
        <v>373.3</v>
      </c>
      <c r="L196" s="364"/>
      <c r="M196" s="364"/>
      <c r="N196" s="364"/>
    </row>
    <row r="197" spans="2:14" ht="12.75" customHeight="1" hidden="1">
      <c r="B197" s="205" t="s">
        <v>330</v>
      </c>
      <c r="C197" s="384"/>
      <c r="D197" s="200" t="s">
        <v>224</v>
      </c>
      <c r="E197" s="200" t="s">
        <v>238</v>
      </c>
      <c r="F197" s="203" t="s">
        <v>380</v>
      </c>
      <c r="G197" s="200" t="s">
        <v>331</v>
      </c>
      <c r="H197" s="200"/>
      <c r="I197" s="198">
        <f aca="true" t="shared" si="37" ref="I197:K198">I198</f>
        <v>0</v>
      </c>
      <c r="J197" s="198">
        <f t="shared" si="37"/>
        <v>0</v>
      </c>
      <c r="K197" s="198">
        <f t="shared" si="37"/>
        <v>0</v>
      </c>
      <c r="L197" s="364"/>
      <c r="M197" s="364"/>
      <c r="N197" s="364"/>
    </row>
    <row r="198" spans="2:14" ht="12.75" customHeight="1" hidden="1">
      <c r="B198" s="205" t="s">
        <v>332</v>
      </c>
      <c r="C198" s="384"/>
      <c r="D198" s="200" t="s">
        <v>224</v>
      </c>
      <c r="E198" s="200" t="s">
        <v>238</v>
      </c>
      <c r="F198" s="203" t="s">
        <v>380</v>
      </c>
      <c r="G198" s="200" t="s">
        <v>333</v>
      </c>
      <c r="H198" s="200"/>
      <c r="I198" s="198">
        <f t="shared" si="37"/>
        <v>0</v>
      </c>
      <c r="J198" s="198">
        <f t="shared" si="37"/>
        <v>0</v>
      </c>
      <c r="K198" s="198">
        <f t="shared" si="37"/>
        <v>0</v>
      </c>
      <c r="L198" s="364"/>
      <c r="M198" s="364"/>
      <c r="N198" s="364"/>
    </row>
    <row r="199" spans="2:14" ht="12.75" customHeight="1" hidden="1">
      <c r="B199" s="199" t="s">
        <v>315</v>
      </c>
      <c r="C199" s="384"/>
      <c r="D199" s="200" t="s">
        <v>224</v>
      </c>
      <c r="E199" s="200" t="s">
        <v>238</v>
      </c>
      <c r="F199" s="203" t="s">
        <v>380</v>
      </c>
      <c r="G199" s="200" t="s">
        <v>333</v>
      </c>
      <c r="H199" s="200">
        <v>3</v>
      </c>
      <c r="I199" s="198"/>
      <c r="J199" s="198"/>
      <c r="K199" s="198"/>
      <c r="L199" s="364"/>
      <c r="M199" s="364"/>
      <c r="N199" s="364"/>
    </row>
    <row r="200" spans="2:14" ht="28.5" hidden="1">
      <c r="B200" s="199" t="s">
        <v>392</v>
      </c>
      <c r="C200" s="384"/>
      <c r="D200" s="200" t="s">
        <v>224</v>
      </c>
      <c r="E200" s="200" t="s">
        <v>238</v>
      </c>
      <c r="F200" s="203" t="s">
        <v>393</v>
      </c>
      <c r="G200" s="200"/>
      <c r="H200" s="200"/>
      <c r="I200" s="198">
        <f aca="true" t="shared" si="38" ref="I200:K202">I201</f>
        <v>0</v>
      </c>
      <c r="J200" s="198">
        <f t="shared" si="38"/>
        <v>0</v>
      </c>
      <c r="K200" s="198">
        <f t="shared" si="38"/>
        <v>0</v>
      </c>
      <c r="L200" s="364"/>
      <c r="M200" s="364"/>
      <c r="N200" s="364"/>
    </row>
    <row r="201" spans="2:14" ht="12.75" customHeight="1" hidden="1">
      <c r="B201" s="205" t="s">
        <v>330</v>
      </c>
      <c r="C201" s="384"/>
      <c r="D201" s="200" t="s">
        <v>224</v>
      </c>
      <c r="E201" s="200" t="s">
        <v>238</v>
      </c>
      <c r="F201" s="203" t="s">
        <v>393</v>
      </c>
      <c r="G201" s="200" t="s">
        <v>331</v>
      </c>
      <c r="H201" s="200"/>
      <c r="I201" s="198">
        <f t="shared" si="38"/>
        <v>0</v>
      </c>
      <c r="J201" s="198">
        <f t="shared" si="38"/>
        <v>0</v>
      </c>
      <c r="K201" s="198">
        <f t="shared" si="38"/>
        <v>0</v>
      </c>
      <c r="L201" s="364"/>
      <c r="M201" s="364"/>
      <c r="N201" s="364"/>
    </row>
    <row r="202" spans="2:14" ht="12.75" customHeight="1" hidden="1">
      <c r="B202" s="205" t="s">
        <v>332</v>
      </c>
      <c r="C202" s="384"/>
      <c r="D202" s="200" t="s">
        <v>224</v>
      </c>
      <c r="E202" s="200" t="s">
        <v>238</v>
      </c>
      <c r="F202" s="203" t="s">
        <v>393</v>
      </c>
      <c r="G202" s="200" t="s">
        <v>333</v>
      </c>
      <c r="H202" s="200"/>
      <c r="I202" s="198">
        <f t="shared" si="38"/>
        <v>0</v>
      </c>
      <c r="J202" s="198">
        <f t="shared" si="38"/>
        <v>0</v>
      </c>
      <c r="K202" s="198">
        <f t="shared" si="38"/>
        <v>0</v>
      </c>
      <c r="L202" s="364"/>
      <c r="M202" s="364"/>
      <c r="N202" s="364"/>
    </row>
    <row r="203" spans="2:14" ht="12.75" customHeight="1" hidden="1">
      <c r="B203" s="199" t="s">
        <v>315</v>
      </c>
      <c r="C203" s="384"/>
      <c r="D203" s="200" t="s">
        <v>224</v>
      </c>
      <c r="E203" s="200" t="s">
        <v>238</v>
      </c>
      <c r="F203" s="203" t="s">
        <v>393</v>
      </c>
      <c r="G203" s="200" t="s">
        <v>333</v>
      </c>
      <c r="H203" s="200" t="s">
        <v>376</v>
      </c>
      <c r="I203" s="198"/>
      <c r="J203" s="198"/>
      <c r="K203" s="198"/>
      <c r="L203" s="364"/>
      <c r="M203" s="364"/>
      <c r="N203" s="364"/>
    </row>
    <row r="204" spans="2:14" ht="28.5">
      <c r="B204" s="204" t="s">
        <v>385</v>
      </c>
      <c r="C204" s="384"/>
      <c r="D204" s="200" t="s">
        <v>224</v>
      </c>
      <c r="E204" s="200" t="s">
        <v>238</v>
      </c>
      <c r="F204" s="203" t="s">
        <v>386</v>
      </c>
      <c r="G204" s="200"/>
      <c r="H204" s="200"/>
      <c r="I204" s="198">
        <f>I208+I216+I205+I211</f>
        <v>2186.4</v>
      </c>
      <c r="J204" s="198">
        <f>J208+J216+J205+J211</f>
        <v>184</v>
      </c>
      <c r="K204" s="198">
        <f>K208+K216+K205+K211</f>
        <v>1494</v>
      </c>
      <c r="L204" s="364"/>
      <c r="M204" s="364"/>
      <c r="N204" s="364"/>
    </row>
    <row r="205" spans="2:14" ht="31.5" customHeight="1">
      <c r="B205" s="204" t="s">
        <v>322</v>
      </c>
      <c r="C205" s="388"/>
      <c r="D205" s="200" t="s">
        <v>224</v>
      </c>
      <c r="E205" s="200" t="s">
        <v>238</v>
      </c>
      <c r="F205" s="203" t="s">
        <v>386</v>
      </c>
      <c r="G205" s="371"/>
      <c r="H205" s="371"/>
      <c r="I205" s="198">
        <f aca="true" t="shared" si="39" ref="I205:K206">I206</f>
        <v>145.9</v>
      </c>
      <c r="J205" s="198">
        <f t="shared" si="39"/>
        <v>154</v>
      </c>
      <c r="K205" s="198">
        <f t="shared" si="39"/>
        <v>168</v>
      </c>
      <c r="L205" s="364"/>
      <c r="M205" s="364"/>
      <c r="N205" s="364"/>
    </row>
    <row r="206" spans="2:14" ht="12.75" customHeight="1">
      <c r="B206" s="199" t="s">
        <v>324</v>
      </c>
      <c r="C206" s="388"/>
      <c r="D206" s="200" t="s">
        <v>224</v>
      </c>
      <c r="E206" s="200" t="s">
        <v>238</v>
      </c>
      <c r="F206" s="203" t="s">
        <v>386</v>
      </c>
      <c r="G206" s="371">
        <v>100</v>
      </c>
      <c r="H206" s="371"/>
      <c r="I206" s="198">
        <f t="shared" si="39"/>
        <v>145.9</v>
      </c>
      <c r="J206" s="198">
        <f t="shared" si="39"/>
        <v>154</v>
      </c>
      <c r="K206" s="198">
        <f t="shared" si="39"/>
        <v>168</v>
      </c>
      <c r="L206" s="364"/>
      <c r="M206" s="364"/>
      <c r="N206" s="364"/>
    </row>
    <row r="207" spans="2:14" ht="12.75" customHeight="1">
      <c r="B207" s="199" t="s">
        <v>314</v>
      </c>
      <c r="C207" s="388"/>
      <c r="D207" s="200" t="s">
        <v>224</v>
      </c>
      <c r="E207" s="200" t="s">
        <v>238</v>
      </c>
      <c r="F207" s="203" t="s">
        <v>386</v>
      </c>
      <c r="G207" s="371">
        <v>120</v>
      </c>
      <c r="H207" s="371">
        <v>2</v>
      </c>
      <c r="I207" s="198">
        <v>145.9</v>
      </c>
      <c r="J207" s="198">
        <v>154</v>
      </c>
      <c r="K207" s="198">
        <v>168</v>
      </c>
      <c r="L207" s="364"/>
      <c r="M207" s="364"/>
      <c r="N207" s="364"/>
    </row>
    <row r="208" spans="2:14" ht="12.75" customHeight="1">
      <c r="B208" s="205" t="s">
        <v>330</v>
      </c>
      <c r="C208" s="388"/>
      <c r="D208" s="200" t="s">
        <v>224</v>
      </c>
      <c r="E208" s="200" t="s">
        <v>238</v>
      </c>
      <c r="F208" s="203" t="s">
        <v>386</v>
      </c>
      <c r="G208" s="371">
        <v>200</v>
      </c>
      <c r="H208" s="371"/>
      <c r="I208" s="198">
        <f aca="true" t="shared" si="40" ref="I208:K209">I209</f>
        <v>1807.8</v>
      </c>
      <c r="J208" s="198">
        <f t="shared" si="40"/>
        <v>0</v>
      </c>
      <c r="K208" s="198">
        <f t="shared" si="40"/>
        <v>1106</v>
      </c>
      <c r="L208" s="364"/>
      <c r="M208" s="364"/>
      <c r="N208" s="364"/>
    </row>
    <row r="209" spans="2:14" ht="14.25" customHeight="1">
      <c r="B209" s="205" t="s">
        <v>332</v>
      </c>
      <c r="C209" s="384"/>
      <c r="D209" s="200" t="s">
        <v>224</v>
      </c>
      <c r="E209" s="200" t="s">
        <v>238</v>
      </c>
      <c r="F209" s="203" t="s">
        <v>386</v>
      </c>
      <c r="G209" s="371">
        <v>240</v>
      </c>
      <c r="H209" s="371"/>
      <c r="I209" s="198">
        <f t="shared" si="40"/>
        <v>1807.8</v>
      </c>
      <c r="J209" s="198">
        <f t="shared" si="40"/>
        <v>0</v>
      </c>
      <c r="K209" s="198">
        <f t="shared" si="40"/>
        <v>1106</v>
      </c>
      <c r="L209" s="364"/>
      <c r="M209" s="364"/>
      <c r="N209" s="364"/>
    </row>
    <row r="210" spans="2:14" ht="12" customHeight="1">
      <c r="B210" s="199" t="s">
        <v>314</v>
      </c>
      <c r="C210" s="384"/>
      <c r="D210" s="200" t="s">
        <v>224</v>
      </c>
      <c r="E210" s="200" t="s">
        <v>238</v>
      </c>
      <c r="F210" s="203" t="s">
        <v>386</v>
      </c>
      <c r="G210" s="371">
        <v>240</v>
      </c>
      <c r="H210" s="371">
        <v>2</v>
      </c>
      <c r="I210" s="198">
        <v>1807.8</v>
      </c>
      <c r="J210" s="198"/>
      <c r="K210" s="198">
        <v>1106</v>
      </c>
      <c r="L210" s="364"/>
      <c r="M210" s="364"/>
      <c r="N210" s="364"/>
    </row>
    <row r="211" spans="2:14" ht="12.75" customHeight="1">
      <c r="B211" s="199" t="s">
        <v>361</v>
      </c>
      <c r="C211" s="384"/>
      <c r="D211" s="200" t="s">
        <v>224</v>
      </c>
      <c r="E211" s="200" t="s">
        <v>238</v>
      </c>
      <c r="F211" s="203" t="s">
        <v>386</v>
      </c>
      <c r="G211" s="371">
        <v>300</v>
      </c>
      <c r="H211" s="371"/>
      <c r="I211" s="198">
        <f>I214+I213</f>
        <v>200</v>
      </c>
      <c r="J211" s="198">
        <f>J214</f>
        <v>0</v>
      </c>
      <c r="K211" s="198">
        <f>K214</f>
        <v>200</v>
      </c>
      <c r="L211" s="364"/>
      <c r="M211" s="364"/>
      <c r="N211" s="364"/>
    </row>
    <row r="212" spans="2:14" ht="12.75" customHeight="1" hidden="1">
      <c r="B212" s="410" t="s">
        <v>363</v>
      </c>
      <c r="C212" s="384"/>
      <c r="D212" s="200" t="s">
        <v>224</v>
      </c>
      <c r="E212" s="200" t="s">
        <v>238</v>
      </c>
      <c r="F212" s="203" t="s">
        <v>386</v>
      </c>
      <c r="G212" s="371">
        <v>320</v>
      </c>
      <c r="H212" s="371"/>
      <c r="I212" s="198">
        <f>I213</f>
        <v>0</v>
      </c>
      <c r="J212" s="198">
        <f>J213</f>
        <v>0</v>
      </c>
      <c r="K212" s="198">
        <f>K213</f>
        <v>0</v>
      </c>
      <c r="L212" s="364"/>
      <c r="M212" s="364"/>
      <c r="N212" s="364"/>
    </row>
    <row r="213" spans="2:14" ht="12.75" customHeight="1" hidden="1">
      <c r="B213" s="199" t="s">
        <v>314</v>
      </c>
      <c r="C213" s="384"/>
      <c r="D213" s="200" t="s">
        <v>224</v>
      </c>
      <c r="E213" s="200" t="s">
        <v>238</v>
      </c>
      <c r="F213" s="203" t="s">
        <v>386</v>
      </c>
      <c r="G213" s="371">
        <v>320</v>
      </c>
      <c r="H213" s="371">
        <v>2</v>
      </c>
      <c r="I213" s="198"/>
      <c r="J213" s="198"/>
      <c r="K213" s="198"/>
      <c r="L213" s="364"/>
      <c r="M213" s="364"/>
      <c r="N213" s="364"/>
    </row>
    <row r="214" spans="2:14" ht="12.75" customHeight="1">
      <c r="B214" s="199" t="s">
        <v>387</v>
      </c>
      <c r="C214" s="384"/>
      <c r="D214" s="200" t="s">
        <v>224</v>
      </c>
      <c r="E214" s="200" t="s">
        <v>238</v>
      </c>
      <c r="F214" s="203" t="s">
        <v>386</v>
      </c>
      <c r="G214" s="371">
        <v>360</v>
      </c>
      <c r="H214" s="371"/>
      <c r="I214" s="198">
        <f>I215</f>
        <v>200</v>
      </c>
      <c r="J214" s="198">
        <f>J215</f>
        <v>0</v>
      </c>
      <c r="K214" s="198">
        <f>K215</f>
        <v>200</v>
      </c>
      <c r="L214" s="364"/>
      <c r="M214" s="364"/>
      <c r="N214" s="364"/>
    </row>
    <row r="215" spans="2:14" ht="12.75" customHeight="1">
      <c r="B215" s="199" t="s">
        <v>314</v>
      </c>
      <c r="C215" s="384"/>
      <c r="D215" s="200" t="s">
        <v>224</v>
      </c>
      <c r="E215" s="200" t="s">
        <v>238</v>
      </c>
      <c r="F215" s="203" t="s">
        <v>386</v>
      </c>
      <c r="G215" s="371">
        <v>360</v>
      </c>
      <c r="H215" s="371">
        <v>2</v>
      </c>
      <c r="I215" s="198">
        <v>200</v>
      </c>
      <c r="J215" s="198"/>
      <c r="K215" s="198">
        <v>200</v>
      </c>
      <c r="L215" s="364"/>
      <c r="M215" s="364"/>
      <c r="N215" s="364"/>
    </row>
    <row r="216" spans="2:14" ht="12.75" customHeight="1">
      <c r="B216" s="205" t="s">
        <v>334</v>
      </c>
      <c r="C216" s="384"/>
      <c r="D216" s="200" t="s">
        <v>224</v>
      </c>
      <c r="E216" s="200" t="s">
        <v>238</v>
      </c>
      <c r="F216" s="203" t="s">
        <v>386</v>
      </c>
      <c r="G216" s="200" t="s">
        <v>335</v>
      </c>
      <c r="H216" s="200"/>
      <c r="I216" s="198">
        <f>I219+I217</f>
        <v>32.7</v>
      </c>
      <c r="J216" s="198">
        <f>J218</f>
        <v>30</v>
      </c>
      <c r="K216" s="198">
        <f>K218</f>
        <v>20</v>
      </c>
      <c r="L216" s="364"/>
      <c r="M216" s="364"/>
      <c r="N216" s="364"/>
    </row>
    <row r="217" spans="2:14" ht="12.75" customHeight="1" hidden="1">
      <c r="B217" s="411" t="s">
        <v>388</v>
      </c>
      <c r="C217" s="384"/>
      <c r="D217" s="200" t="s">
        <v>224</v>
      </c>
      <c r="E217" s="200" t="s">
        <v>238</v>
      </c>
      <c r="F217" s="203" t="s">
        <v>386</v>
      </c>
      <c r="G217" s="200" t="s">
        <v>389</v>
      </c>
      <c r="H217" s="200" t="s">
        <v>338</v>
      </c>
      <c r="I217" s="198"/>
      <c r="J217" s="198"/>
      <c r="K217" s="198"/>
      <c r="L217" s="364"/>
      <c r="M217" s="364"/>
      <c r="N217" s="364"/>
    </row>
    <row r="218" spans="2:14" ht="14.25" customHeight="1">
      <c r="B218" s="205" t="s">
        <v>336</v>
      </c>
      <c r="C218" s="384"/>
      <c r="D218" s="200" t="s">
        <v>224</v>
      </c>
      <c r="E218" s="200" t="s">
        <v>238</v>
      </c>
      <c r="F218" s="203" t="s">
        <v>386</v>
      </c>
      <c r="G218" s="200" t="s">
        <v>337</v>
      </c>
      <c r="H218" s="200"/>
      <c r="I218" s="198">
        <f>I219</f>
        <v>32.7</v>
      </c>
      <c r="J218" s="198">
        <f>J219</f>
        <v>30</v>
      </c>
      <c r="K218" s="198">
        <f>K219</f>
        <v>20</v>
      </c>
      <c r="L218" s="364"/>
      <c r="M218" s="364"/>
      <c r="N218" s="364"/>
    </row>
    <row r="219" spans="2:14" ht="12.75" customHeight="1">
      <c r="B219" s="199" t="s">
        <v>314</v>
      </c>
      <c r="C219" s="381"/>
      <c r="D219" s="200" t="s">
        <v>224</v>
      </c>
      <c r="E219" s="200" t="s">
        <v>238</v>
      </c>
      <c r="F219" s="203" t="s">
        <v>386</v>
      </c>
      <c r="G219" s="200" t="s">
        <v>337</v>
      </c>
      <c r="H219" s="200" t="s">
        <v>338</v>
      </c>
      <c r="I219" s="198">
        <v>32.7</v>
      </c>
      <c r="J219" s="198">
        <v>30</v>
      </c>
      <c r="K219" s="198">
        <v>20</v>
      </c>
      <c r="L219" s="364"/>
      <c r="M219" s="364"/>
      <c r="N219" s="364"/>
    </row>
    <row r="220" spans="2:14" ht="40.5" customHeight="1">
      <c r="B220" s="220" t="s">
        <v>394</v>
      </c>
      <c r="C220" s="381"/>
      <c r="D220" s="200" t="s">
        <v>224</v>
      </c>
      <c r="E220" s="200" t="s">
        <v>238</v>
      </c>
      <c r="F220" s="200" t="s">
        <v>395</v>
      </c>
      <c r="G220" s="200"/>
      <c r="H220" s="200"/>
      <c r="I220" s="198">
        <f>I221+I224+I227</f>
        <v>11022.199999999999</v>
      </c>
      <c r="J220" s="198">
        <f>J221+J224+J227</f>
        <v>7974.9</v>
      </c>
      <c r="K220" s="198">
        <f>K221+K224+K227</f>
        <v>10710</v>
      </c>
      <c r="L220" s="364"/>
      <c r="M220" s="364"/>
      <c r="N220" s="364"/>
    </row>
    <row r="221" spans="2:14" ht="40.5" customHeight="1">
      <c r="B221" s="204" t="s">
        <v>322</v>
      </c>
      <c r="C221" s="384"/>
      <c r="D221" s="200" t="s">
        <v>224</v>
      </c>
      <c r="E221" s="200" t="s">
        <v>238</v>
      </c>
      <c r="F221" s="200" t="s">
        <v>395</v>
      </c>
      <c r="G221" s="200" t="s">
        <v>323</v>
      </c>
      <c r="H221" s="200"/>
      <c r="I221" s="198">
        <f aca="true" t="shared" si="41" ref="I221:K222">I222</f>
        <v>7053.7</v>
      </c>
      <c r="J221" s="198">
        <f t="shared" si="41"/>
        <v>7442</v>
      </c>
      <c r="K221" s="198">
        <f t="shared" si="41"/>
        <v>8200</v>
      </c>
      <c r="L221" s="364"/>
      <c r="M221" s="364"/>
      <c r="N221" s="364"/>
    </row>
    <row r="222" spans="2:14" ht="12.75" customHeight="1">
      <c r="B222" s="199" t="s">
        <v>396</v>
      </c>
      <c r="C222" s="384"/>
      <c r="D222" s="200" t="s">
        <v>224</v>
      </c>
      <c r="E222" s="200" t="s">
        <v>238</v>
      </c>
      <c r="F222" s="200" t="s">
        <v>395</v>
      </c>
      <c r="G222" s="200" t="s">
        <v>397</v>
      </c>
      <c r="H222" s="200"/>
      <c r="I222" s="198">
        <f t="shared" si="41"/>
        <v>7053.7</v>
      </c>
      <c r="J222" s="198">
        <f t="shared" si="41"/>
        <v>7442</v>
      </c>
      <c r="K222" s="198">
        <f t="shared" si="41"/>
        <v>8200</v>
      </c>
      <c r="L222" s="364"/>
      <c r="M222" s="364"/>
      <c r="N222" s="364"/>
    </row>
    <row r="223" spans="2:14" ht="12.75" customHeight="1">
      <c r="B223" s="199" t="s">
        <v>314</v>
      </c>
      <c r="C223" s="384"/>
      <c r="D223" s="200" t="s">
        <v>224</v>
      </c>
      <c r="E223" s="200" t="s">
        <v>238</v>
      </c>
      <c r="F223" s="200" t="s">
        <v>395</v>
      </c>
      <c r="G223" s="200" t="s">
        <v>397</v>
      </c>
      <c r="H223" s="200" t="s">
        <v>338</v>
      </c>
      <c r="I223" s="198">
        <v>7053.7</v>
      </c>
      <c r="J223" s="198">
        <v>7442</v>
      </c>
      <c r="K223" s="198">
        <v>8200</v>
      </c>
      <c r="L223" s="364"/>
      <c r="M223" s="364"/>
      <c r="N223" s="364"/>
    </row>
    <row r="224" spans="2:14" ht="12.75" customHeight="1">
      <c r="B224" s="205" t="s">
        <v>330</v>
      </c>
      <c r="C224" s="381"/>
      <c r="D224" s="200" t="s">
        <v>224</v>
      </c>
      <c r="E224" s="200" t="s">
        <v>238</v>
      </c>
      <c r="F224" s="200" t="s">
        <v>395</v>
      </c>
      <c r="G224" s="200" t="s">
        <v>331</v>
      </c>
      <c r="H224" s="200"/>
      <c r="I224" s="198">
        <f aca="true" t="shared" si="42" ref="I224:K225">I225</f>
        <v>3954.1</v>
      </c>
      <c r="J224" s="198">
        <f t="shared" si="42"/>
        <v>517.9</v>
      </c>
      <c r="K224" s="198">
        <f t="shared" si="42"/>
        <v>2500</v>
      </c>
      <c r="L224" s="364"/>
      <c r="M224" s="364"/>
      <c r="N224" s="364"/>
    </row>
    <row r="225" spans="2:14" ht="12.75" customHeight="1">
      <c r="B225" s="205" t="s">
        <v>332</v>
      </c>
      <c r="C225" s="384"/>
      <c r="D225" s="200" t="s">
        <v>224</v>
      </c>
      <c r="E225" s="200" t="s">
        <v>238</v>
      </c>
      <c r="F225" s="200" t="s">
        <v>395</v>
      </c>
      <c r="G225" s="200" t="s">
        <v>333</v>
      </c>
      <c r="H225" s="200"/>
      <c r="I225" s="198">
        <f t="shared" si="42"/>
        <v>3954.1</v>
      </c>
      <c r="J225" s="198">
        <f t="shared" si="42"/>
        <v>517.9</v>
      </c>
      <c r="K225" s="198">
        <f t="shared" si="42"/>
        <v>2500</v>
      </c>
      <c r="L225" s="364"/>
      <c r="M225" s="364"/>
      <c r="N225" s="364"/>
    </row>
    <row r="226" spans="2:14" ht="12.75" customHeight="1">
      <c r="B226" s="199" t="s">
        <v>314</v>
      </c>
      <c r="C226" s="381"/>
      <c r="D226" s="200" t="s">
        <v>224</v>
      </c>
      <c r="E226" s="200" t="s">
        <v>238</v>
      </c>
      <c r="F226" s="200" t="s">
        <v>395</v>
      </c>
      <c r="G226" s="200" t="s">
        <v>333</v>
      </c>
      <c r="H226" s="200" t="s">
        <v>338</v>
      </c>
      <c r="I226" s="198">
        <v>3954.1</v>
      </c>
      <c r="J226" s="198">
        <v>517.9</v>
      </c>
      <c r="K226" s="198">
        <v>2500</v>
      </c>
      <c r="L226" s="364"/>
      <c r="M226" s="364"/>
      <c r="N226" s="364"/>
    </row>
    <row r="227" spans="2:14" ht="12.75" customHeight="1">
      <c r="B227" s="205" t="s">
        <v>334</v>
      </c>
      <c r="C227" s="381"/>
      <c r="D227" s="200" t="s">
        <v>224</v>
      </c>
      <c r="E227" s="200" t="s">
        <v>238</v>
      </c>
      <c r="F227" s="200" t="s">
        <v>395</v>
      </c>
      <c r="G227" s="200" t="s">
        <v>335</v>
      </c>
      <c r="H227" s="200"/>
      <c r="I227" s="198">
        <f>I229+I228</f>
        <v>14.4</v>
      </c>
      <c r="J227" s="198">
        <f>J229</f>
        <v>15</v>
      </c>
      <c r="K227" s="198">
        <f>K229</f>
        <v>10</v>
      </c>
      <c r="L227" s="364"/>
      <c r="M227" s="364"/>
      <c r="N227" s="364"/>
    </row>
    <row r="228" spans="2:14" ht="14.25">
      <c r="B228" s="411" t="s">
        <v>388</v>
      </c>
      <c r="C228" s="381"/>
      <c r="D228" s="200" t="s">
        <v>224</v>
      </c>
      <c r="E228" s="200" t="s">
        <v>238</v>
      </c>
      <c r="F228" s="200" t="s">
        <v>395</v>
      </c>
      <c r="G228" s="200" t="s">
        <v>389</v>
      </c>
      <c r="H228" s="200" t="s">
        <v>338</v>
      </c>
      <c r="I228" s="198">
        <v>1</v>
      </c>
      <c r="J228" s="198"/>
      <c r="K228" s="198"/>
      <c r="L228" s="364"/>
      <c r="M228" s="364"/>
      <c r="N228" s="364"/>
    </row>
    <row r="229" spans="2:14" ht="14.25">
      <c r="B229" s="205" t="s">
        <v>336</v>
      </c>
      <c r="C229" s="384"/>
      <c r="D229" s="200" t="s">
        <v>224</v>
      </c>
      <c r="E229" s="200" t="s">
        <v>238</v>
      </c>
      <c r="F229" s="200" t="s">
        <v>395</v>
      </c>
      <c r="G229" s="200" t="s">
        <v>337</v>
      </c>
      <c r="H229" s="200"/>
      <c r="I229" s="198">
        <f>I230</f>
        <v>13.4</v>
      </c>
      <c r="J229" s="198">
        <f>J230</f>
        <v>15</v>
      </c>
      <c r="K229" s="198">
        <f>K230</f>
        <v>10</v>
      </c>
      <c r="L229" s="364"/>
      <c r="M229" s="364"/>
      <c r="N229" s="364"/>
    </row>
    <row r="230" spans="2:14" ht="12.75" customHeight="1">
      <c r="B230" s="199" t="s">
        <v>314</v>
      </c>
      <c r="C230" s="384"/>
      <c r="D230" s="200" t="s">
        <v>224</v>
      </c>
      <c r="E230" s="200" t="s">
        <v>238</v>
      </c>
      <c r="F230" s="200" t="s">
        <v>395</v>
      </c>
      <c r="G230" s="200" t="s">
        <v>337</v>
      </c>
      <c r="H230" s="200" t="s">
        <v>338</v>
      </c>
      <c r="I230" s="198">
        <v>13.4</v>
      </c>
      <c r="J230" s="198">
        <v>15</v>
      </c>
      <c r="K230" s="198">
        <v>10</v>
      </c>
      <c r="L230" s="364"/>
      <c r="M230" s="364"/>
      <c r="N230" s="364"/>
    </row>
    <row r="231" spans="2:14" ht="85.5" hidden="1">
      <c r="B231" s="412" t="s">
        <v>398</v>
      </c>
      <c r="C231" s="381"/>
      <c r="D231" s="200" t="s">
        <v>224</v>
      </c>
      <c r="E231" s="200" t="s">
        <v>238</v>
      </c>
      <c r="F231" s="201" t="s">
        <v>319</v>
      </c>
      <c r="G231" s="200"/>
      <c r="H231" s="200"/>
      <c r="I231" s="198">
        <f aca="true" t="shared" si="43" ref="I231:K233">I232</f>
        <v>0</v>
      </c>
      <c r="J231" s="198">
        <f t="shared" si="43"/>
        <v>0</v>
      </c>
      <c r="K231" s="198">
        <f t="shared" si="43"/>
        <v>0</v>
      </c>
      <c r="L231" s="364"/>
      <c r="M231" s="364"/>
      <c r="N231" s="364"/>
    </row>
    <row r="232" spans="2:14" ht="12.75" customHeight="1" hidden="1">
      <c r="B232" s="413" t="s">
        <v>330</v>
      </c>
      <c r="C232" s="381"/>
      <c r="D232" s="200" t="s">
        <v>224</v>
      </c>
      <c r="E232" s="200" t="s">
        <v>238</v>
      </c>
      <c r="F232" s="201" t="s">
        <v>399</v>
      </c>
      <c r="G232" s="200" t="s">
        <v>331</v>
      </c>
      <c r="H232" s="200"/>
      <c r="I232" s="198">
        <f t="shared" si="43"/>
        <v>0</v>
      </c>
      <c r="J232" s="198">
        <f t="shared" si="43"/>
        <v>0</v>
      </c>
      <c r="K232" s="198">
        <f t="shared" si="43"/>
        <v>0</v>
      </c>
      <c r="L232" s="364"/>
      <c r="M232" s="364"/>
      <c r="N232" s="364"/>
    </row>
    <row r="233" spans="2:14" ht="12.75" customHeight="1" hidden="1">
      <c r="B233" s="413" t="s">
        <v>332</v>
      </c>
      <c r="C233" s="381"/>
      <c r="D233" s="200" t="s">
        <v>224</v>
      </c>
      <c r="E233" s="200" t="s">
        <v>238</v>
      </c>
      <c r="F233" s="201" t="s">
        <v>399</v>
      </c>
      <c r="G233" s="200" t="s">
        <v>333</v>
      </c>
      <c r="H233" s="200"/>
      <c r="I233" s="198">
        <f t="shared" si="43"/>
        <v>0</v>
      </c>
      <c r="J233" s="198">
        <f t="shared" si="43"/>
        <v>0</v>
      </c>
      <c r="K233" s="198">
        <f t="shared" si="43"/>
        <v>0</v>
      </c>
      <c r="L233" s="364"/>
      <c r="M233" s="364"/>
      <c r="N233" s="364"/>
    </row>
    <row r="234" spans="2:14" ht="12.75" customHeight="1" hidden="1">
      <c r="B234" s="266" t="s">
        <v>316</v>
      </c>
      <c r="C234" s="381"/>
      <c r="D234" s="200" t="s">
        <v>224</v>
      </c>
      <c r="E234" s="200" t="s">
        <v>238</v>
      </c>
      <c r="F234" s="201" t="s">
        <v>399</v>
      </c>
      <c r="G234" s="200" t="s">
        <v>333</v>
      </c>
      <c r="H234" s="200" t="s">
        <v>348</v>
      </c>
      <c r="I234" s="198"/>
      <c r="J234" s="198"/>
      <c r="K234" s="198"/>
      <c r="L234" s="364"/>
      <c r="M234" s="364"/>
      <c r="N234" s="364"/>
    </row>
    <row r="235" spans="2:14" ht="13.5" customHeight="1">
      <c r="B235" s="379" t="s">
        <v>243</v>
      </c>
      <c r="C235" s="384"/>
      <c r="D235" s="218" t="s">
        <v>244</v>
      </c>
      <c r="E235" s="218"/>
      <c r="F235" s="218"/>
      <c r="G235" s="218"/>
      <c r="H235" s="218"/>
      <c r="I235" s="229">
        <f>I236+I243</f>
        <v>48528.4</v>
      </c>
      <c r="J235" s="229">
        <f>J236+J243</f>
        <v>23870</v>
      </c>
      <c r="K235" s="229">
        <f>K236+K243</f>
        <v>24370</v>
      </c>
      <c r="L235" s="364"/>
      <c r="M235" s="364"/>
      <c r="N235" s="364"/>
    </row>
    <row r="236" spans="2:14" ht="14.25" customHeight="1">
      <c r="B236" s="414" t="s">
        <v>247</v>
      </c>
      <c r="C236" s="381"/>
      <c r="D236" s="196" t="s">
        <v>244</v>
      </c>
      <c r="E236" s="196" t="s">
        <v>248</v>
      </c>
      <c r="F236" s="200"/>
      <c r="G236" s="200"/>
      <c r="H236" s="200"/>
      <c r="I236" s="198">
        <f aca="true" t="shared" si="44" ref="I236:I241">I237</f>
        <v>1506.4</v>
      </c>
      <c r="J236" s="198">
        <f aca="true" t="shared" si="45" ref="J236:J241">J237</f>
        <v>1150</v>
      </c>
      <c r="K236" s="198">
        <f aca="true" t="shared" si="46" ref="K236:K241">K237</f>
        <v>1650</v>
      </c>
      <c r="L236" s="364"/>
      <c r="M236" s="364"/>
      <c r="N236" s="364"/>
    </row>
    <row r="237" spans="2:14" ht="12.75" customHeight="1">
      <c r="B237" s="409" t="s">
        <v>318</v>
      </c>
      <c r="C237" s="381"/>
      <c r="D237" s="200" t="s">
        <v>244</v>
      </c>
      <c r="E237" s="200" t="s">
        <v>248</v>
      </c>
      <c r="F237" s="203" t="s">
        <v>319</v>
      </c>
      <c r="G237" s="200"/>
      <c r="H237" s="200"/>
      <c r="I237" s="198">
        <f t="shared" si="44"/>
        <v>1506.4</v>
      </c>
      <c r="J237" s="198">
        <f t="shared" si="45"/>
        <v>1150</v>
      </c>
      <c r="K237" s="198">
        <f t="shared" si="46"/>
        <v>1650</v>
      </c>
      <c r="L237" s="364"/>
      <c r="M237" s="364"/>
      <c r="N237" s="364"/>
    </row>
    <row r="238" spans="2:14" ht="12.75" customHeight="1">
      <c r="B238" s="409" t="s">
        <v>409</v>
      </c>
      <c r="C238" s="384"/>
      <c r="D238" s="200" t="s">
        <v>244</v>
      </c>
      <c r="E238" s="200" t="s">
        <v>248</v>
      </c>
      <c r="F238" s="272" t="s">
        <v>386</v>
      </c>
      <c r="G238" s="200"/>
      <c r="H238" s="200"/>
      <c r="I238" s="198">
        <f t="shared" si="44"/>
        <v>1506.4</v>
      </c>
      <c r="J238" s="198">
        <f t="shared" si="45"/>
        <v>1150</v>
      </c>
      <c r="K238" s="198">
        <f t="shared" si="46"/>
        <v>1650</v>
      </c>
      <c r="L238" s="364"/>
      <c r="M238" s="364"/>
      <c r="N238" s="364"/>
    </row>
    <row r="239" spans="2:14" ht="27.75" customHeight="1">
      <c r="B239" s="415" t="s">
        <v>385</v>
      </c>
      <c r="C239" s="381"/>
      <c r="D239" s="200" t="s">
        <v>244</v>
      </c>
      <c r="E239" s="200" t="s">
        <v>248</v>
      </c>
      <c r="F239" s="272" t="s">
        <v>386</v>
      </c>
      <c r="G239" s="200"/>
      <c r="H239" s="200"/>
      <c r="I239" s="198">
        <f t="shared" si="44"/>
        <v>1506.4</v>
      </c>
      <c r="J239" s="198">
        <f t="shared" si="45"/>
        <v>1150</v>
      </c>
      <c r="K239" s="198">
        <f t="shared" si="46"/>
        <v>1650</v>
      </c>
      <c r="L239" s="364"/>
      <c r="M239" s="364"/>
      <c r="N239" s="364"/>
    </row>
    <row r="240" spans="2:14" ht="12.75" customHeight="1">
      <c r="B240" s="205" t="s">
        <v>330</v>
      </c>
      <c r="C240" s="381"/>
      <c r="D240" s="200" t="s">
        <v>244</v>
      </c>
      <c r="E240" s="200" t="s">
        <v>248</v>
      </c>
      <c r="F240" s="272" t="s">
        <v>386</v>
      </c>
      <c r="G240" s="200" t="s">
        <v>331</v>
      </c>
      <c r="H240" s="200"/>
      <c r="I240" s="198">
        <f t="shared" si="44"/>
        <v>1506.4</v>
      </c>
      <c r="J240" s="198">
        <f t="shared" si="45"/>
        <v>1150</v>
      </c>
      <c r="K240" s="198">
        <f t="shared" si="46"/>
        <v>1650</v>
      </c>
      <c r="L240" s="364"/>
      <c r="M240" s="364"/>
      <c r="N240" s="364"/>
    </row>
    <row r="241" spans="2:14" ht="14.25" customHeight="1">
      <c r="B241" s="205" t="s">
        <v>332</v>
      </c>
      <c r="C241" s="384"/>
      <c r="D241" s="200" t="s">
        <v>244</v>
      </c>
      <c r="E241" s="200" t="s">
        <v>248</v>
      </c>
      <c r="F241" s="272" t="s">
        <v>386</v>
      </c>
      <c r="G241" s="200" t="s">
        <v>333</v>
      </c>
      <c r="H241" s="200"/>
      <c r="I241" s="198">
        <f t="shared" si="44"/>
        <v>1506.4</v>
      </c>
      <c r="J241" s="198">
        <f t="shared" si="45"/>
        <v>1150</v>
      </c>
      <c r="K241" s="198">
        <f t="shared" si="46"/>
        <v>1650</v>
      </c>
      <c r="L241" s="364"/>
      <c r="M241" s="364"/>
      <c r="N241" s="364"/>
    </row>
    <row r="242" spans="2:14" ht="12" customHeight="1">
      <c r="B242" s="199" t="s">
        <v>314</v>
      </c>
      <c r="C242" s="384"/>
      <c r="D242" s="200" t="s">
        <v>244</v>
      </c>
      <c r="E242" s="200" t="s">
        <v>248</v>
      </c>
      <c r="F242" s="272" t="s">
        <v>386</v>
      </c>
      <c r="G242" s="200" t="s">
        <v>333</v>
      </c>
      <c r="H242" s="200">
        <v>2</v>
      </c>
      <c r="I242" s="198">
        <v>1506.4</v>
      </c>
      <c r="J242" s="198">
        <v>1150</v>
      </c>
      <c r="K242" s="198">
        <v>1650</v>
      </c>
      <c r="L242" s="364"/>
      <c r="M242" s="364"/>
      <c r="N242" s="364"/>
    </row>
    <row r="243" spans="2:14" ht="12.75" customHeight="1">
      <c r="B243" s="389" t="s">
        <v>249</v>
      </c>
      <c r="C243" s="384"/>
      <c r="D243" s="196" t="s">
        <v>244</v>
      </c>
      <c r="E243" s="196" t="s">
        <v>250</v>
      </c>
      <c r="F243" s="200"/>
      <c r="G243" s="200"/>
      <c r="H243" s="200"/>
      <c r="I243" s="198">
        <f>I244</f>
        <v>47022</v>
      </c>
      <c r="J243" s="198">
        <f>J244</f>
        <v>22720</v>
      </c>
      <c r="K243" s="198">
        <f>K244</f>
        <v>22720</v>
      </c>
      <c r="L243" s="364"/>
      <c r="M243" s="364"/>
      <c r="N243" s="364"/>
    </row>
    <row r="244" spans="2:14" ht="27.75" customHeight="1">
      <c r="B244" s="390" t="s">
        <v>410</v>
      </c>
      <c r="C244" s="384"/>
      <c r="D244" s="200" t="s">
        <v>244</v>
      </c>
      <c r="E244" s="200" t="s">
        <v>250</v>
      </c>
      <c r="F244" s="391" t="s">
        <v>411</v>
      </c>
      <c r="G244" s="200"/>
      <c r="H244" s="200"/>
      <c r="I244" s="198">
        <f>I245+I249+I253+I262+I266+I270</f>
        <v>47022</v>
      </c>
      <c r="J244" s="198">
        <f>J245+J249+J253+J262+J266+J270</f>
        <v>22720</v>
      </c>
      <c r="K244" s="198">
        <f>K245+K249+K253+K262+K266+K270</f>
        <v>22720</v>
      </c>
      <c r="L244" s="364"/>
      <c r="M244" s="364"/>
      <c r="N244" s="364"/>
    </row>
    <row r="245" spans="2:14" ht="12.75" customHeight="1" hidden="1">
      <c r="B245" s="416" t="s">
        <v>412</v>
      </c>
      <c r="C245" s="384"/>
      <c r="D245" s="200" t="s">
        <v>244</v>
      </c>
      <c r="E245" s="200" t="s">
        <v>250</v>
      </c>
      <c r="F245" s="391" t="s">
        <v>413</v>
      </c>
      <c r="G245" s="200"/>
      <c r="H245" s="200"/>
      <c r="I245" s="198">
        <f aca="true" t="shared" si="47" ref="I245:K247">I246</f>
        <v>0</v>
      </c>
      <c r="J245" s="198">
        <f t="shared" si="47"/>
        <v>0</v>
      </c>
      <c r="K245" s="198">
        <f t="shared" si="47"/>
        <v>0</v>
      </c>
      <c r="L245" s="364"/>
      <c r="M245" s="364"/>
      <c r="N245" s="364"/>
    </row>
    <row r="246" spans="2:14" ht="12.75" customHeight="1" hidden="1">
      <c r="B246" s="205" t="s">
        <v>330</v>
      </c>
      <c r="C246" s="384"/>
      <c r="D246" s="200" t="s">
        <v>244</v>
      </c>
      <c r="E246" s="200" t="s">
        <v>250</v>
      </c>
      <c r="F246" s="391" t="s">
        <v>413</v>
      </c>
      <c r="G246" s="200" t="s">
        <v>331</v>
      </c>
      <c r="H246" s="200"/>
      <c r="I246" s="198">
        <f t="shared" si="47"/>
        <v>0</v>
      </c>
      <c r="J246" s="198">
        <f t="shared" si="47"/>
        <v>0</v>
      </c>
      <c r="K246" s="198">
        <f t="shared" si="47"/>
        <v>0</v>
      </c>
      <c r="L246" s="364"/>
      <c r="M246" s="364"/>
      <c r="N246" s="364"/>
    </row>
    <row r="247" spans="2:14" ht="12.75" customHeight="1" hidden="1">
      <c r="B247" s="205" t="s">
        <v>332</v>
      </c>
      <c r="C247" s="384"/>
      <c r="D247" s="200" t="s">
        <v>244</v>
      </c>
      <c r="E247" s="200" t="s">
        <v>250</v>
      </c>
      <c r="F247" s="391" t="s">
        <v>413</v>
      </c>
      <c r="G247" s="200" t="s">
        <v>333</v>
      </c>
      <c r="H247" s="200"/>
      <c r="I247" s="198">
        <f t="shared" si="47"/>
        <v>0</v>
      </c>
      <c r="J247" s="198">
        <f t="shared" si="47"/>
        <v>0</v>
      </c>
      <c r="K247" s="198">
        <f t="shared" si="47"/>
        <v>0</v>
      </c>
      <c r="L247" s="364"/>
      <c r="M247" s="364"/>
      <c r="N247" s="364"/>
    </row>
    <row r="248" spans="2:14" ht="13.5" customHeight="1" hidden="1">
      <c r="B248" s="199" t="s">
        <v>314</v>
      </c>
      <c r="C248" s="384"/>
      <c r="D248" s="200" t="s">
        <v>244</v>
      </c>
      <c r="E248" s="200" t="s">
        <v>250</v>
      </c>
      <c r="F248" s="391" t="s">
        <v>413</v>
      </c>
      <c r="G248" s="200" t="s">
        <v>333</v>
      </c>
      <c r="H248" s="200" t="s">
        <v>338</v>
      </c>
      <c r="I248" s="198"/>
      <c r="J248" s="198"/>
      <c r="K248" s="198"/>
      <c r="L248" s="364"/>
      <c r="M248" s="364"/>
      <c r="N248" s="364"/>
    </row>
    <row r="249" spans="2:14" ht="26.25" customHeight="1" hidden="1">
      <c r="B249" s="392" t="s">
        <v>414</v>
      </c>
      <c r="C249" s="384"/>
      <c r="D249" s="200" t="s">
        <v>244</v>
      </c>
      <c r="E249" s="200" t="s">
        <v>250</v>
      </c>
      <c r="F249" s="391" t="s">
        <v>415</v>
      </c>
      <c r="G249" s="200"/>
      <c r="H249" s="200"/>
      <c r="I249" s="198">
        <f aca="true" t="shared" si="48" ref="I249:K251">I250</f>
        <v>0</v>
      </c>
      <c r="J249" s="198">
        <f t="shared" si="48"/>
        <v>0</v>
      </c>
      <c r="K249" s="198">
        <f t="shared" si="48"/>
        <v>0</v>
      </c>
      <c r="L249" s="364"/>
      <c r="M249" s="364"/>
      <c r="N249" s="364"/>
    </row>
    <row r="250" spans="2:14" ht="15" customHeight="1" hidden="1">
      <c r="B250" s="205" t="s">
        <v>330</v>
      </c>
      <c r="C250" s="384"/>
      <c r="D250" s="200" t="s">
        <v>244</v>
      </c>
      <c r="E250" s="200" t="s">
        <v>250</v>
      </c>
      <c r="F250" s="391" t="s">
        <v>415</v>
      </c>
      <c r="G250" s="200" t="s">
        <v>331</v>
      </c>
      <c r="H250" s="200"/>
      <c r="I250" s="198">
        <f t="shared" si="48"/>
        <v>0</v>
      </c>
      <c r="J250" s="198">
        <f t="shared" si="48"/>
        <v>0</v>
      </c>
      <c r="K250" s="198">
        <f t="shared" si="48"/>
        <v>0</v>
      </c>
      <c r="L250" s="364"/>
      <c r="M250" s="364"/>
      <c r="N250" s="364"/>
    </row>
    <row r="251" spans="2:14" ht="12.75" customHeight="1" hidden="1">
      <c r="B251" s="205" t="s">
        <v>332</v>
      </c>
      <c r="C251" s="381"/>
      <c r="D251" s="200" t="s">
        <v>244</v>
      </c>
      <c r="E251" s="200" t="s">
        <v>250</v>
      </c>
      <c r="F251" s="391" t="s">
        <v>415</v>
      </c>
      <c r="G251" s="200" t="s">
        <v>333</v>
      </c>
      <c r="H251" s="200"/>
      <c r="I251" s="198">
        <f t="shared" si="48"/>
        <v>0</v>
      </c>
      <c r="J251" s="198">
        <f t="shared" si="48"/>
        <v>0</v>
      </c>
      <c r="K251" s="198">
        <f t="shared" si="48"/>
        <v>0</v>
      </c>
      <c r="L251" s="364"/>
      <c r="M251" s="364"/>
      <c r="N251" s="364"/>
    </row>
    <row r="252" spans="2:14" ht="12.75" customHeight="1" hidden="1">
      <c r="B252" s="199" t="s">
        <v>314</v>
      </c>
      <c r="C252" s="381"/>
      <c r="D252" s="200" t="s">
        <v>244</v>
      </c>
      <c r="E252" s="200" t="s">
        <v>250</v>
      </c>
      <c r="F252" s="391" t="s">
        <v>415</v>
      </c>
      <c r="G252" s="200" t="s">
        <v>333</v>
      </c>
      <c r="H252" s="200" t="s">
        <v>338</v>
      </c>
      <c r="I252" s="198"/>
      <c r="J252" s="198"/>
      <c r="K252" s="198"/>
      <c r="L252" s="364"/>
      <c r="M252" s="364"/>
      <c r="N252" s="364"/>
    </row>
    <row r="253" spans="2:14" ht="14.25" customHeight="1">
      <c r="B253" s="409" t="s">
        <v>416</v>
      </c>
      <c r="C253" s="384"/>
      <c r="D253" s="200" t="s">
        <v>244</v>
      </c>
      <c r="E253" s="200" t="s">
        <v>250</v>
      </c>
      <c r="F253" s="391" t="s">
        <v>728</v>
      </c>
      <c r="G253" s="200"/>
      <c r="H253" s="200"/>
      <c r="I253" s="198">
        <f>I254+I258</f>
        <v>46100</v>
      </c>
      <c r="J253" s="198">
        <f>J254+J258</f>
        <v>22220</v>
      </c>
      <c r="K253" s="198">
        <f>K254+K258</f>
        <v>22220</v>
      </c>
      <c r="L253" s="364"/>
      <c r="M253" s="364"/>
      <c r="N253" s="364"/>
    </row>
    <row r="254" spans="2:14" ht="15" customHeight="1" hidden="1">
      <c r="B254" s="205" t="s">
        <v>330</v>
      </c>
      <c r="C254" s="384"/>
      <c r="D254" s="200" t="s">
        <v>244</v>
      </c>
      <c r="E254" s="200" t="s">
        <v>250</v>
      </c>
      <c r="F254" s="391" t="s">
        <v>417</v>
      </c>
      <c r="G254" s="200" t="s">
        <v>331</v>
      </c>
      <c r="H254" s="200"/>
      <c r="I254" s="198">
        <f aca="true" t="shared" si="49" ref="I254:K255">I255</f>
        <v>0</v>
      </c>
      <c r="J254" s="198">
        <f t="shared" si="49"/>
        <v>0</v>
      </c>
      <c r="K254" s="198">
        <f t="shared" si="49"/>
        <v>0</v>
      </c>
      <c r="L254" s="364"/>
      <c r="M254" s="364"/>
      <c r="N254" s="364"/>
    </row>
    <row r="255" spans="2:14" ht="12.75" customHeight="1" hidden="1">
      <c r="B255" s="205" t="s">
        <v>332</v>
      </c>
      <c r="C255" s="384"/>
      <c r="D255" s="200" t="s">
        <v>244</v>
      </c>
      <c r="E255" s="200" t="s">
        <v>250</v>
      </c>
      <c r="F255" s="391" t="s">
        <v>417</v>
      </c>
      <c r="G255" s="200" t="s">
        <v>333</v>
      </c>
      <c r="H255" s="200"/>
      <c r="I255" s="198">
        <f t="shared" si="49"/>
        <v>0</v>
      </c>
      <c r="J255" s="198">
        <f t="shared" si="49"/>
        <v>0</v>
      </c>
      <c r="K255" s="198">
        <f t="shared" si="49"/>
        <v>0</v>
      </c>
      <c r="L255" s="364"/>
      <c r="M255" s="364"/>
      <c r="N255" s="364"/>
    </row>
    <row r="256" spans="2:14" ht="12.75" customHeight="1" hidden="1">
      <c r="B256" s="199" t="s">
        <v>314</v>
      </c>
      <c r="C256" s="384"/>
      <c r="D256" s="200" t="s">
        <v>244</v>
      </c>
      <c r="E256" s="200" t="s">
        <v>250</v>
      </c>
      <c r="F256" s="391" t="s">
        <v>417</v>
      </c>
      <c r="G256" s="200" t="s">
        <v>333</v>
      </c>
      <c r="H256" s="200" t="s">
        <v>338</v>
      </c>
      <c r="I256" s="198"/>
      <c r="J256" s="198"/>
      <c r="K256" s="198"/>
      <c r="L256" s="364"/>
      <c r="M256" s="364"/>
      <c r="N256" s="364"/>
    </row>
    <row r="257" spans="2:14" ht="27.75" customHeight="1">
      <c r="B257" s="204" t="s">
        <v>418</v>
      </c>
      <c r="C257" s="384"/>
      <c r="D257" s="200" t="s">
        <v>244</v>
      </c>
      <c r="E257" s="200" t="s">
        <v>250</v>
      </c>
      <c r="F257" s="391" t="s">
        <v>728</v>
      </c>
      <c r="G257" s="200"/>
      <c r="H257" s="200"/>
      <c r="I257" s="198">
        <f aca="true" t="shared" si="50" ref="I257:K258">I258</f>
        <v>46100</v>
      </c>
      <c r="J257" s="198">
        <f t="shared" si="50"/>
        <v>22220</v>
      </c>
      <c r="K257" s="198">
        <f t="shared" si="50"/>
        <v>22220</v>
      </c>
      <c r="L257" s="364"/>
      <c r="M257" s="364"/>
      <c r="N257" s="364"/>
    </row>
    <row r="258" spans="2:14" ht="14.25" customHeight="1">
      <c r="B258" s="205" t="s">
        <v>330</v>
      </c>
      <c r="C258" s="384"/>
      <c r="D258" s="200" t="s">
        <v>244</v>
      </c>
      <c r="E258" s="200" t="s">
        <v>250</v>
      </c>
      <c r="F258" s="391" t="s">
        <v>419</v>
      </c>
      <c r="G258" s="200" t="s">
        <v>331</v>
      </c>
      <c r="H258" s="200"/>
      <c r="I258" s="198">
        <f t="shared" si="50"/>
        <v>46100</v>
      </c>
      <c r="J258" s="198">
        <f t="shared" si="50"/>
        <v>22220</v>
      </c>
      <c r="K258" s="198">
        <f t="shared" si="50"/>
        <v>22220</v>
      </c>
      <c r="L258" s="364"/>
      <c r="M258" s="364"/>
      <c r="N258" s="364"/>
    </row>
    <row r="259" spans="2:14" ht="12.75" customHeight="1">
      <c r="B259" s="205" t="s">
        <v>332</v>
      </c>
      <c r="C259" s="384"/>
      <c r="D259" s="200" t="s">
        <v>244</v>
      </c>
      <c r="E259" s="200" t="s">
        <v>250</v>
      </c>
      <c r="F259" s="391" t="s">
        <v>419</v>
      </c>
      <c r="G259" s="200" t="s">
        <v>333</v>
      </c>
      <c r="H259" s="200"/>
      <c r="I259" s="198">
        <f>I261+I260</f>
        <v>46100</v>
      </c>
      <c r="J259" s="198">
        <f>J261+J260</f>
        <v>22220</v>
      </c>
      <c r="K259" s="198">
        <f>K261+K260</f>
        <v>22220</v>
      </c>
      <c r="L259" s="364"/>
      <c r="M259" s="364"/>
      <c r="N259" s="364"/>
    </row>
    <row r="260" spans="2:15" ht="15" customHeight="1">
      <c r="B260" s="199" t="s">
        <v>314</v>
      </c>
      <c r="C260" s="384"/>
      <c r="D260" s="200" t="s">
        <v>244</v>
      </c>
      <c r="E260" s="200" t="s">
        <v>250</v>
      </c>
      <c r="F260" s="391" t="s">
        <v>419</v>
      </c>
      <c r="G260" s="200" t="s">
        <v>333</v>
      </c>
      <c r="H260" s="200" t="s">
        <v>338</v>
      </c>
      <c r="I260" s="198">
        <v>500</v>
      </c>
      <c r="J260" s="198">
        <v>220</v>
      </c>
      <c r="K260" s="198">
        <v>220</v>
      </c>
      <c r="L260" s="364"/>
      <c r="M260" s="364"/>
      <c r="N260" s="417"/>
      <c r="O260" s="578"/>
    </row>
    <row r="261" spans="2:15" ht="12.75" customHeight="1">
      <c r="B261" s="199" t="s">
        <v>315</v>
      </c>
      <c r="C261" s="384"/>
      <c r="D261" s="200" t="s">
        <v>244</v>
      </c>
      <c r="E261" s="200" t="s">
        <v>250</v>
      </c>
      <c r="F261" s="391" t="s">
        <v>420</v>
      </c>
      <c r="G261" s="200" t="s">
        <v>333</v>
      </c>
      <c r="H261" s="200" t="s">
        <v>376</v>
      </c>
      <c r="I261" s="198">
        <v>45600</v>
      </c>
      <c r="J261" s="198">
        <v>22000</v>
      </c>
      <c r="K261" s="198">
        <v>22000</v>
      </c>
      <c r="L261" s="364"/>
      <c r="M261" s="364"/>
      <c r="N261" s="364"/>
      <c r="O261" s="578"/>
    </row>
    <row r="262" spans="2:15" ht="27.75" customHeight="1">
      <c r="B262" s="392" t="s">
        <v>422</v>
      </c>
      <c r="C262" s="384"/>
      <c r="D262" s="200" t="s">
        <v>244</v>
      </c>
      <c r="E262" s="200" t="s">
        <v>250</v>
      </c>
      <c r="F262" s="391" t="s">
        <v>423</v>
      </c>
      <c r="G262" s="200"/>
      <c r="H262" s="200"/>
      <c r="I262" s="198">
        <f aca="true" t="shared" si="51" ref="I262:K264">I263</f>
        <v>922</v>
      </c>
      <c r="J262" s="198">
        <f t="shared" si="51"/>
        <v>500</v>
      </c>
      <c r="K262" s="198">
        <f t="shared" si="51"/>
        <v>500</v>
      </c>
      <c r="L262" s="364"/>
      <c r="M262" s="364"/>
      <c r="N262" s="364"/>
      <c r="O262" s="578"/>
    </row>
    <row r="263" spans="2:15" ht="14.25" customHeight="1">
      <c r="B263" s="205" t="s">
        <v>330</v>
      </c>
      <c r="C263" s="384"/>
      <c r="D263" s="200" t="s">
        <v>244</v>
      </c>
      <c r="E263" s="200" t="s">
        <v>250</v>
      </c>
      <c r="F263" s="391" t="s">
        <v>423</v>
      </c>
      <c r="G263" s="200" t="s">
        <v>331</v>
      </c>
      <c r="H263" s="200"/>
      <c r="I263" s="198">
        <f t="shared" si="51"/>
        <v>922</v>
      </c>
      <c r="J263" s="198">
        <f t="shared" si="51"/>
        <v>500</v>
      </c>
      <c r="K263" s="198">
        <f t="shared" si="51"/>
        <v>500</v>
      </c>
      <c r="L263" s="364"/>
      <c r="M263" s="364"/>
      <c r="N263" s="364"/>
      <c r="O263" s="578"/>
    </row>
    <row r="264" spans="2:15" ht="12.75" customHeight="1">
      <c r="B264" s="205" t="s">
        <v>332</v>
      </c>
      <c r="C264" s="384"/>
      <c r="D264" s="200" t="s">
        <v>244</v>
      </c>
      <c r="E264" s="200" t="s">
        <v>250</v>
      </c>
      <c r="F264" s="391" t="s">
        <v>423</v>
      </c>
      <c r="G264" s="200" t="s">
        <v>333</v>
      </c>
      <c r="H264" s="200"/>
      <c r="I264" s="198">
        <f t="shared" si="51"/>
        <v>922</v>
      </c>
      <c r="J264" s="198">
        <f t="shared" si="51"/>
        <v>500</v>
      </c>
      <c r="K264" s="198">
        <f t="shared" si="51"/>
        <v>500</v>
      </c>
      <c r="L264" s="364"/>
      <c r="M264" s="364"/>
      <c r="N264" s="364"/>
      <c r="O264" s="578"/>
    </row>
    <row r="265" spans="2:15" ht="15" customHeight="1">
      <c r="B265" s="199" t="s">
        <v>314</v>
      </c>
      <c r="C265" s="384"/>
      <c r="D265" s="200" t="s">
        <v>244</v>
      </c>
      <c r="E265" s="200" t="s">
        <v>250</v>
      </c>
      <c r="F265" s="391" t="s">
        <v>423</v>
      </c>
      <c r="G265" s="200" t="s">
        <v>333</v>
      </c>
      <c r="H265" s="200" t="s">
        <v>338</v>
      </c>
      <c r="I265" s="198">
        <v>922</v>
      </c>
      <c r="J265" s="198">
        <v>500</v>
      </c>
      <c r="K265" s="198">
        <v>500</v>
      </c>
      <c r="L265" s="364"/>
      <c r="M265" s="364"/>
      <c r="N265" s="364"/>
      <c r="O265" s="578"/>
    </row>
    <row r="266" spans="2:14" ht="12.75" customHeight="1" hidden="1">
      <c r="B266" s="418" t="s">
        <v>424</v>
      </c>
      <c r="C266" s="384"/>
      <c r="D266" s="200" t="s">
        <v>244</v>
      </c>
      <c r="E266" s="200" t="s">
        <v>250</v>
      </c>
      <c r="F266" s="391" t="s">
        <v>425</v>
      </c>
      <c r="G266" s="200"/>
      <c r="H266" s="200"/>
      <c r="I266" s="198">
        <f>I267</f>
        <v>0</v>
      </c>
      <c r="J266" s="198"/>
      <c r="K266" s="198"/>
      <c r="L266" s="364"/>
      <c r="M266" s="364"/>
      <c r="N266" s="364"/>
    </row>
    <row r="267" spans="2:14" ht="12.75" customHeight="1" hidden="1">
      <c r="B267" s="205" t="s">
        <v>330</v>
      </c>
      <c r="C267" s="384"/>
      <c r="D267" s="200" t="s">
        <v>244</v>
      </c>
      <c r="E267" s="200" t="s">
        <v>250</v>
      </c>
      <c r="F267" s="391" t="s">
        <v>425</v>
      </c>
      <c r="G267" s="200" t="s">
        <v>331</v>
      </c>
      <c r="H267" s="200"/>
      <c r="I267" s="198">
        <f>I268</f>
        <v>0</v>
      </c>
      <c r="J267" s="198"/>
      <c r="K267" s="198"/>
      <c r="L267" s="364"/>
      <c r="M267" s="364"/>
      <c r="N267" s="364"/>
    </row>
    <row r="268" spans="2:14" ht="14.25" customHeight="1" hidden="1">
      <c r="B268" s="205" t="s">
        <v>332</v>
      </c>
      <c r="C268" s="384"/>
      <c r="D268" s="200" t="s">
        <v>244</v>
      </c>
      <c r="E268" s="200" t="s">
        <v>250</v>
      </c>
      <c r="F268" s="391" t="s">
        <v>425</v>
      </c>
      <c r="G268" s="200" t="s">
        <v>333</v>
      </c>
      <c r="H268" s="200"/>
      <c r="I268" s="198">
        <f>I269</f>
        <v>0</v>
      </c>
      <c r="J268" s="198"/>
      <c r="K268" s="198"/>
      <c r="L268" s="364"/>
      <c r="M268" s="364"/>
      <c r="N268" s="364"/>
    </row>
    <row r="269" spans="2:14" ht="12.75" customHeight="1" hidden="1">
      <c r="B269" s="199" t="s">
        <v>314</v>
      </c>
      <c r="C269" s="388"/>
      <c r="D269" s="200" t="s">
        <v>244</v>
      </c>
      <c r="E269" s="200" t="s">
        <v>250</v>
      </c>
      <c r="F269" s="391" t="s">
        <v>425</v>
      </c>
      <c r="G269" s="200" t="s">
        <v>333</v>
      </c>
      <c r="H269" s="200" t="s">
        <v>338</v>
      </c>
      <c r="I269" s="198"/>
      <c r="J269" s="198"/>
      <c r="K269" s="198"/>
      <c r="L269" s="364"/>
      <c r="M269" s="364"/>
      <c r="N269" s="364"/>
    </row>
    <row r="270" spans="2:14" ht="27.75" customHeight="1" hidden="1">
      <c r="B270" s="392" t="s">
        <v>426</v>
      </c>
      <c r="C270" s="388"/>
      <c r="D270" s="200" t="s">
        <v>244</v>
      </c>
      <c r="E270" s="200" t="s">
        <v>250</v>
      </c>
      <c r="F270" s="391" t="s">
        <v>427</v>
      </c>
      <c r="G270" s="200"/>
      <c r="H270" s="200"/>
      <c r="I270" s="198">
        <f aca="true" t="shared" si="52" ref="I270:K272">I271</f>
        <v>0</v>
      </c>
      <c r="J270" s="198">
        <f t="shared" si="52"/>
        <v>0</v>
      </c>
      <c r="K270" s="198">
        <f t="shared" si="52"/>
        <v>0</v>
      </c>
      <c r="L270" s="364"/>
      <c r="M270" s="364"/>
      <c r="N270" s="364"/>
    </row>
    <row r="271" spans="2:14" ht="12.75" customHeight="1" hidden="1">
      <c r="B271" s="205" t="s">
        <v>330</v>
      </c>
      <c r="C271" s="388"/>
      <c r="D271" s="200" t="s">
        <v>244</v>
      </c>
      <c r="E271" s="200" t="s">
        <v>250</v>
      </c>
      <c r="F271" s="391" t="s">
        <v>427</v>
      </c>
      <c r="G271" s="200" t="s">
        <v>331</v>
      </c>
      <c r="H271" s="200"/>
      <c r="I271" s="198">
        <f t="shared" si="52"/>
        <v>0</v>
      </c>
      <c r="J271" s="198">
        <f t="shared" si="52"/>
        <v>0</v>
      </c>
      <c r="K271" s="198">
        <f t="shared" si="52"/>
        <v>0</v>
      </c>
      <c r="L271" s="364"/>
      <c r="M271" s="364"/>
      <c r="N271" s="364"/>
    </row>
    <row r="272" spans="2:14" ht="15" customHeight="1" hidden="1">
      <c r="B272" s="205" t="s">
        <v>332</v>
      </c>
      <c r="C272" s="388"/>
      <c r="D272" s="200" t="s">
        <v>244</v>
      </c>
      <c r="E272" s="200" t="s">
        <v>250</v>
      </c>
      <c r="F272" s="391" t="s">
        <v>427</v>
      </c>
      <c r="G272" s="200" t="s">
        <v>333</v>
      </c>
      <c r="H272" s="200"/>
      <c r="I272" s="198">
        <f t="shared" si="52"/>
        <v>0</v>
      </c>
      <c r="J272" s="198">
        <f t="shared" si="52"/>
        <v>0</v>
      </c>
      <c r="K272" s="198">
        <f t="shared" si="52"/>
        <v>0</v>
      </c>
      <c r="L272" s="364"/>
      <c r="M272" s="364"/>
      <c r="N272" s="364"/>
    </row>
    <row r="273" spans="2:14" ht="12.75" customHeight="1" hidden="1">
      <c r="B273" s="199" t="s">
        <v>314</v>
      </c>
      <c r="C273" s="388"/>
      <c r="D273" s="200" t="s">
        <v>244</v>
      </c>
      <c r="E273" s="200" t="s">
        <v>250</v>
      </c>
      <c r="F273" s="391" t="s">
        <v>427</v>
      </c>
      <c r="G273" s="200" t="s">
        <v>333</v>
      </c>
      <c r="H273" s="200" t="s">
        <v>338</v>
      </c>
      <c r="I273" s="198"/>
      <c r="J273" s="198"/>
      <c r="K273" s="198"/>
      <c r="L273" s="364"/>
      <c r="M273" s="364"/>
      <c r="N273" s="364"/>
    </row>
    <row r="274" spans="2:14" ht="12.75" customHeight="1">
      <c r="B274" s="379" t="s">
        <v>251</v>
      </c>
      <c r="C274" s="388"/>
      <c r="D274" s="218" t="s">
        <v>252</v>
      </c>
      <c r="E274" s="218"/>
      <c r="F274" s="287"/>
      <c r="G274" s="218"/>
      <c r="H274" s="218"/>
      <c r="I274" s="229">
        <f>I291+I326+I275</f>
        <v>27730</v>
      </c>
      <c r="J274" s="229">
        <f>J291+J326+J275</f>
        <v>0</v>
      </c>
      <c r="K274" s="229">
        <f>K291+K326+K275</f>
        <v>0</v>
      </c>
      <c r="L274" s="364"/>
      <c r="M274" s="364"/>
      <c r="N274" s="364"/>
    </row>
    <row r="275" spans="2:14" ht="12.75" customHeight="1" hidden="1">
      <c r="B275" s="195" t="s">
        <v>253</v>
      </c>
      <c r="C275" s="388"/>
      <c r="D275" s="419" t="s">
        <v>252</v>
      </c>
      <c r="E275" s="419" t="s">
        <v>254</v>
      </c>
      <c r="F275" s="393" t="s">
        <v>729</v>
      </c>
      <c r="G275" s="419"/>
      <c r="H275" s="419"/>
      <c r="I275" s="420">
        <f>I276</f>
        <v>0</v>
      </c>
      <c r="J275" s="420">
        <f>J276</f>
        <v>0</v>
      </c>
      <c r="K275" s="420">
        <f>K276</f>
        <v>0</v>
      </c>
      <c r="L275" s="364"/>
      <c r="M275" s="364"/>
      <c r="N275" s="364"/>
    </row>
    <row r="276" spans="2:14" ht="12.75" customHeight="1" hidden="1">
      <c r="B276" s="204" t="s">
        <v>318</v>
      </c>
      <c r="C276" s="388"/>
      <c r="D276" s="200" t="s">
        <v>252</v>
      </c>
      <c r="E276" s="200" t="s">
        <v>254</v>
      </c>
      <c r="F276" s="393" t="s">
        <v>434</v>
      </c>
      <c r="G276" s="200"/>
      <c r="H276" s="200"/>
      <c r="I276" s="198">
        <f>I277+I284</f>
        <v>0</v>
      </c>
      <c r="J276" s="198">
        <f>J277+J284</f>
        <v>0</v>
      </c>
      <c r="K276" s="198">
        <f>K277+K284</f>
        <v>0</v>
      </c>
      <c r="L276" s="364"/>
      <c r="M276" s="364"/>
      <c r="N276" s="364"/>
    </row>
    <row r="277" spans="2:14" ht="28.5" customHeight="1" hidden="1">
      <c r="B277" s="204" t="s">
        <v>435</v>
      </c>
      <c r="C277" s="388"/>
      <c r="D277" s="200" t="s">
        <v>252</v>
      </c>
      <c r="E277" s="200" t="s">
        <v>254</v>
      </c>
      <c r="F277" s="393" t="s">
        <v>436</v>
      </c>
      <c r="G277" s="200"/>
      <c r="H277" s="200"/>
      <c r="I277" s="198">
        <f aca="true" t="shared" si="53" ref="I277:K279">I278</f>
        <v>0</v>
      </c>
      <c r="J277" s="198">
        <f t="shared" si="53"/>
        <v>0</v>
      </c>
      <c r="K277" s="198">
        <f t="shared" si="53"/>
        <v>0</v>
      </c>
      <c r="L277" s="364"/>
      <c r="M277" s="364"/>
      <c r="N277" s="364"/>
    </row>
    <row r="278" spans="2:14" ht="12.75" customHeight="1" hidden="1">
      <c r="B278" s="421" t="s">
        <v>437</v>
      </c>
      <c r="C278" s="388"/>
      <c r="D278" s="200" t="s">
        <v>252</v>
      </c>
      <c r="E278" s="200" t="s">
        <v>254</v>
      </c>
      <c r="F278" s="393" t="s">
        <v>436</v>
      </c>
      <c r="G278" s="422" t="s">
        <v>438</v>
      </c>
      <c r="H278" s="200"/>
      <c r="I278" s="198">
        <f t="shared" si="53"/>
        <v>0</v>
      </c>
      <c r="J278" s="198">
        <f t="shared" si="53"/>
        <v>0</v>
      </c>
      <c r="K278" s="198">
        <f t="shared" si="53"/>
        <v>0</v>
      </c>
      <c r="L278" s="364"/>
      <c r="M278" s="364"/>
      <c r="N278" s="364"/>
    </row>
    <row r="279" spans="2:14" ht="15.75" customHeight="1" hidden="1">
      <c r="B279" s="423" t="s">
        <v>439</v>
      </c>
      <c r="C279" s="388"/>
      <c r="D279" s="200" t="s">
        <v>252</v>
      </c>
      <c r="E279" s="200" t="s">
        <v>254</v>
      </c>
      <c r="F279" s="393" t="s">
        <v>436</v>
      </c>
      <c r="G279" s="424" t="s">
        <v>440</v>
      </c>
      <c r="H279" s="200"/>
      <c r="I279" s="198">
        <f t="shared" si="53"/>
        <v>0</v>
      </c>
      <c r="J279" s="198">
        <f t="shared" si="53"/>
        <v>0</v>
      </c>
      <c r="K279" s="198">
        <f t="shared" si="53"/>
        <v>0</v>
      </c>
      <c r="L279" s="364"/>
      <c r="M279" s="364"/>
      <c r="N279" s="364"/>
    </row>
    <row r="280" spans="2:14" ht="26.25" customHeight="1" hidden="1">
      <c r="B280" s="423" t="s">
        <v>441</v>
      </c>
      <c r="C280" s="388"/>
      <c r="D280" s="200" t="s">
        <v>252</v>
      </c>
      <c r="E280" s="200" t="s">
        <v>254</v>
      </c>
      <c r="F280" s="393" t="s">
        <v>436</v>
      </c>
      <c r="G280" s="424" t="s">
        <v>442</v>
      </c>
      <c r="H280" s="200"/>
      <c r="I280" s="198">
        <f>I281+I282+I283</f>
        <v>0</v>
      </c>
      <c r="J280" s="198">
        <f>J281+J282+J283</f>
        <v>0</v>
      </c>
      <c r="K280" s="198">
        <f>K281+K282+K283</f>
        <v>0</v>
      </c>
      <c r="L280" s="364"/>
      <c r="M280" s="364"/>
      <c r="N280" s="364"/>
    </row>
    <row r="281" spans="2:14" ht="12.75" customHeight="1" hidden="1">
      <c r="B281" s="204" t="s">
        <v>314</v>
      </c>
      <c r="C281" s="388"/>
      <c r="D281" s="200" t="s">
        <v>252</v>
      </c>
      <c r="E281" s="200" t="s">
        <v>254</v>
      </c>
      <c r="F281" s="393" t="s">
        <v>436</v>
      </c>
      <c r="G281" s="200" t="s">
        <v>442</v>
      </c>
      <c r="H281" s="200" t="s">
        <v>443</v>
      </c>
      <c r="I281" s="198"/>
      <c r="J281" s="198"/>
      <c r="K281" s="198">
        <v>0</v>
      </c>
      <c r="L281" s="364"/>
      <c r="M281" s="364"/>
      <c r="N281" s="364"/>
    </row>
    <row r="282" spans="2:14" ht="12.75" customHeight="1" hidden="1">
      <c r="B282" s="204" t="s">
        <v>315</v>
      </c>
      <c r="C282" s="388"/>
      <c r="D282" s="200" t="s">
        <v>252</v>
      </c>
      <c r="E282" s="200" t="s">
        <v>254</v>
      </c>
      <c r="F282" s="393" t="s">
        <v>436</v>
      </c>
      <c r="G282" s="200" t="s">
        <v>442</v>
      </c>
      <c r="H282" s="200" t="s">
        <v>376</v>
      </c>
      <c r="I282" s="198"/>
      <c r="J282" s="198"/>
      <c r="K282" s="198">
        <v>0</v>
      </c>
      <c r="L282" s="364"/>
      <c r="M282" s="364"/>
      <c r="N282" s="364"/>
    </row>
    <row r="283" spans="2:14" ht="18.75" customHeight="1" hidden="1">
      <c r="B283" s="204" t="s">
        <v>316</v>
      </c>
      <c r="C283" s="388"/>
      <c r="D283" s="200" t="s">
        <v>252</v>
      </c>
      <c r="E283" s="200" t="s">
        <v>254</v>
      </c>
      <c r="F283" s="393" t="s">
        <v>436</v>
      </c>
      <c r="G283" s="200" t="s">
        <v>442</v>
      </c>
      <c r="H283" s="200" t="s">
        <v>348</v>
      </c>
      <c r="I283" s="198"/>
      <c r="J283" s="198"/>
      <c r="K283" s="198"/>
      <c r="L283" s="364"/>
      <c r="M283" s="364"/>
      <c r="N283" s="364"/>
    </row>
    <row r="284" spans="2:14" ht="15.75" customHeight="1" hidden="1">
      <c r="B284" s="204" t="s">
        <v>444</v>
      </c>
      <c r="C284" s="388"/>
      <c r="D284" s="200" t="s">
        <v>252</v>
      </c>
      <c r="E284" s="200" t="s">
        <v>254</v>
      </c>
      <c r="F284" s="393" t="s">
        <v>445</v>
      </c>
      <c r="G284" s="200"/>
      <c r="H284" s="200"/>
      <c r="I284" s="198">
        <f aca="true" t="shared" si="54" ref="I284:K286">I285</f>
        <v>0</v>
      </c>
      <c r="J284" s="198">
        <f t="shared" si="54"/>
        <v>0</v>
      </c>
      <c r="K284" s="198">
        <f t="shared" si="54"/>
        <v>0</v>
      </c>
      <c r="L284" s="364"/>
      <c r="M284" s="364"/>
      <c r="N284" s="364"/>
    </row>
    <row r="285" spans="2:14" ht="12.75" customHeight="1" hidden="1">
      <c r="B285" s="421" t="s">
        <v>437</v>
      </c>
      <c r="C285" s="388"/>
      <c r="D285" s="200" t="s">
        <v>252</v>
      </c>
      <c r="E285" s="200" t="s">
        <v>254</v>
      </c>
      <c r="F285" s="393" t="s">
        <v>445</v>
      </c>
      <c r="G285" s="422" t="s">
        <v>438</v>
      </c>
      <c r="H285" s="200"/>
      <c r="I285" s="198">
        <f t="shared" si="54"/>
        <v>0</v>
      </c>
      <c r="J285" s="198">
        <f t="shared" si="54"/>
        <v>0</v>
      </c>
      <c r="K285" s="198">
        <f t="shared" si="54"/>
        <v>0</v>
      </c>
      <c r="L285" s="364"/>
      <c r="M285" s="364"/>
      <c r="N285" s="364"/>
    </row>
    <row r="286" spans="2:14" ht="12.75" customHeight="1" hidden="1">
      <c r="B286" s="423" t="s">
        <v>439</v>
      </c>
      <c r="C286" s="388"/>
      <c r="D286" s="200" t="s">
        <v>252</v>
      </c>
      <c r="E286" s="200" t="s">
        <v>254</v>
      </c>
      <c r="F286" s="393" t="s">
        <v>445</v>
      </c>
      <c r="G286" s="424" t="s">
        <v>440</v>
      </c>
      <c r="H286" s="200"/>
      <c r="I286" s="198">
        <f t="shared" si="54"/>
        <v>0</v>
      </c>
      <c r="J286" s="198">
        <f t="shared" si="54"/>
        <v>0</v>
      </c>
      <c r="K286" s="198">
        <f t="shared" si="54"/>
        <v>0</v>
      </c>
      <c r="L286" s="364"/>
      <c r="M286" s="364"/>
      <c r="N286" s="364"/>
    </row>
    <row r="287" spans="2:14" ht="14.25" hidden="1">
      <c r="B287" s="411" t="s">
        <v>334</v>
      </c>
      <c r="C287" s="388"/>
      <c r="D287" s="200" t="s">
        <v>252</v>
      </c>
      <c r="E287" s="200" t="s">
        <v>254</v>
      </c>
      <c r="F287" s="393" t="s">
        <v>445</v>
      </c>
      <c r="G287" s="424" t="s">
        <v>335</v>
      </c>
      <c r="H287" s="200"/>
      <c r="I287" s="198">
        <f>I288+I289+I290</f>
        <v>0</v>
      </c>
      <c r="J287" s="198">
        <f>J288+J289+J290</f>
        <v>0</v>
      </c>
      <c r="K287" s="198">
        <f>K288+K289+K290</f>
        <v>0</v>
      </c>
      <c r="L287" s="364"/>
      <c r="M287" s="364"/>
      <c r="N287" s="364"/>
    </row>
    <row r="288" spans="2:14" ht="12.75" customHeight="1" hidden="1">
      <c r="B288" s="204" t="s">
        <v>314</v>
      </c>
      <c r="C288" s="388"/>
      <c r="D288" s="200" t="s">
        <v>252</v>
      </c>
      <c r="E288" s="200" t="s">
        <v>254</v>
      </c>
      <c r="F288" s="393" t="s">
        <v>445</v>
      </c>
      <c r="G288" s="200" t="s">
        <v>337</v>
      </c>
      <c r="H288" s="200" t="s">
        <v>443</v>
      </c>
      <c r="I288" s="198"/>
      <c r="J288" s="198"/>
      <c r="K288" s="198"/>
      <c r="L288" s="364"/>
      <c r="M288" s="364"/>
      <c r="N288" s="364"/>
    </row>
    <row r="289" spans="2:14" ht="12.75" customHeight="1" hidden="1">
      <c r="B289" s="204" t="s">
        <v>315</v>
      </c>
      <c r="C289" s="388"/>
      <c r="D289" s="200" t="s">
        <v>252</v>
      </c>
      <c r="E289" s="200" t="s">
        <v>254</v>
      </c>
      <c r="F289" s="393" t="s">
        <v>445</v>
      </c>
      <c r="G289" s="200" t="s">
        <v>337</v>
      </c>
      <c r="H289" s="200" t="s">
        <v>376</v>
      </c>
      <c r="I289" s="198"/>
      <c r="J289" s="198"/>
      <c r="K289" s="198"/>
      <c r="L289" s="364"/>
      <c r="M289" s="364"/>
      <c r="N289" s="364"/>
    </row>
    <row r="290" spans="2:14" ht="12.75" customHeight="1" hidden="1">
      <c r="B290" s="204" t="s">
        <v>316</v>
      </c>
      <c r="C290" s="388"/>
      <c r="D290" s="200" t="s">
        <v>252</v>
      </c>
      <c r="E290" s="200" t="s">
        <v>254</v>
      </c>
      <c r="F290" s="393" t="s">
        <v>445</v>
      </c>
      <c r="G290" s="200" t="s">
        <v>337</v>
      </c>
      <c r="H290" s="200" t="s">
        <v>348</v>
      </c>
      <c r="I290" s="198"/>
      <c r="J290" s="198"/>
      <c r="K290" s="198"/>
      <c r="L290" s="364"/>
      <c r="M290" s="364"/>
      <c r="N290" s="364"/>
    </row>
    <row r="291" spans="2:14" ht="14.25" customHeight="1">
      <c r="B291" s="396" t="s">
        <v>255</v>
      </c>
      <c r="C291" s="388"/>
      <c r="D291" s="196" t="s">
        <v>252</v>
      </c>
      <c r="E291" s="196" t="s">
        <v>256</v>
      </c>
      <c r="F291" s="200"/>
      <c r="G291" s="200"/>
      <c r="H291" s="200"/>
      <c r="I291" s="198">
        <f>I296+I295</f>
        <v>23530</v>
      </c>
      <c r="J291" s="198">
        <f>J296+J295</f>
        <v>0</v>
      </c>
      <c r="K291" s="198">
        <f>K296+K295</f>
        <v>0</v>
      </c>
      <c r="L291" s="364"/>
      <c r="M291" s="364"/>
      <c r="N291" s="364"/>
    </row>
    <row r="292" spans="2:14" ht="14.25" customHeight="1" hidden="1">
      <c r="B292" s="418" t="s">
        <v>318</v>
      </c>
      <c r="C292" s="388"/>
      <c r="D292" s="200" t="s">
        <v>252</v>
      </c>
      <c r="E292" s="200" t="s">
        <v>256</v>
      </c>
      <c r="F292" s="200" t="s">
        <v>319</v>
      </c>
      <c r="G292" s="200"/>
      <c r="H292" s="200"/>
      <c r="I292" s="198">
        <f aca="true" t="shared" si="55" ref="I292:K294">I293</f>
        <v>0</v>
      </c>
      <c r="J292" s="198">
        <f t="shared" si="55"/>
        <v>0</v>
      </c>
      <c r="K292" s="198">
        <f t="shared" si="55"/>
        <v>0</v>
      </c>
      <c r="L292" s="364"/>
      <c r="M292" s="364"/>
      <c r="N292" s="364"/>
    </row>
    <row r="293" spans="2:14" ht="14.25" customHeight="1" hidden="1">
      <c r="B293" s="411" t="s">
        <v>334</v>
      </c>
      <c r="C293" s="388"/>
      <c r="D293" s="200" t="s">
        <v>252</v>
      </c>
      <c r="E293" s="200" t="s">
        <v>256</v>
      </c>
      <c r="F293" s="200" t="s">
        <v>447</v>
      </c>
      <c r="G293" s="200" t="s">
        <v>335</v>
      </c>
      <c r="H293" s="200"/>
      <c r="I293" s="198">
        <f t="shared" si="55"/>
        <v>0</v>
      </c>
      <c r="J293" s="198">
        <f t="shared" si="55"/>
        <v>0</v>
      </c>
      <c r="K293" s="198">
        <f t="shared" si="55"/>
        <v>0</v>
      </c>
      <c r="L293" s="364"/>
      <c r="M293" s="364"/>
      <c r="N293" s="364"/>
    </row>
    <row r="294" spans="2:14" ht="39.75" customHeight="1" hidden="1">
      <c r="B294" s="425" t="s">
        <v>448</v>
      </c>
      <c r="C294" s="388"/>
      <c r="D294" s="200" t="s">
        <v>252</v>
      </c>
      <c r="E294" s="200" t="s">
        <v>256</v>
      </c>
      <c r="F294" s="200" t="s">
        <v>447</v>
      </c>
      <c r="G294" s="200" t="s">
        <v>449</v>
      </c>
      <c r="H294" s="200"/>
      <c r="I294" s="198">
        <f t="shared" si="55"/>
        <v>0</v>
      </c>
      <c r="J294" s="198">
        <f t="shared" si="55"/>
        <v>0</v>
      </c>
      <c r="K294" s="198">
        <f t="shared" si="55"/>
        <v>0</v>
      </c>
      <c r="L294" s="364"/>
      <c r="M294" s="364"/>
      <c r="N294" s="364"/>
    </row>
    <row r="295" spans="2:14" ht="14.25" customHeight="1" hidden="1">
      <c r="B295" s="199" t="s">
        <v>314</v>
      </c>
      <c r="C295" s="388"/>
      <c r="D295" s="200" t="s">
        <v>252</v>
      </c>
      <c r="E295" s="200" t="s">
        <v>256</v>
      </c>
      <c r="F295" s="200" t="s">
        <v>447</v>
      </c>
      <c r="G295" s="200" t="s">
        <v>449</v>
      </c>
      <c r="H295" s="200" t="s">
        <v>338</v>
      </c>
      <c r="I295" s="198"/>
      <c r="J295" s="198"/>
      <c r="K295" s="198"/>
      <c r="L295" s="364"/>
      <c r="M295" s="364"/>
      <c r="N295" s="364"/>
    </row>
    <row r="296" spans="2:14" ht="27.75" customHeight="1">
      <c r="B296" s="286" t="s">
        <v>450</v>
      </c>
      <c r="C296" s="388"/>
      <c r="D296" s="200" t="s">
        <v>252</v>
      </c>
      <c r="E296" s="200" t="s">
        <v>256</v>
      </c>
      <c r="F296" s="203" t="s">
        <v>451</v>
      </c>
      <c r="G296" s="200"/>
      <c r="H296" s="200"/>
      <c r="I296" s="198">
        <f>I297+I301+I305+I309+I313+I318</f>
        <v>23530</v>
      </c>
      <c r="J296" s="198">
        <f>J297+J301+J305+J309+J313+J318</f>
        <v>0</v>
      </c>
      <c r="K296" s="198">
        <f>K297+K301+K305+K309+K313+K318</f>
        <v>0</v>
      </c>
      <c r="L296" s="364"/>
      <c r="M296" s="364"/>
      <c r="N296" s="364"/>
    </row>
    <row r="297" spans="2:14" ht="12" customHeight="1" hidden="1">
      <c r="B297" s="263" t="s">
        <v>452</v>
      </c>
      <c r="C297" s="388"/>
      <c r="D297" s="200" t="s">
        <v>252</v>
      </c>
      <c r="E297" s="200" t="s">
        <v>256</v>
      </c>
      <c r="F297" s="203" t="s">
        <v>453</v>
      </c>
      <c r="G297" s="200"/>
      <c r="H297" s="200"/>
      <c r="I297" s="198">
        <f aca="true" t="shared" si="56" ref="I297:K299">I298</f>
        <v>0</v>
      </c>
      <c r="J297" s="198">
        <f t="shared" si="56"/>
        <v>0</v>
      </c>
      <c r="K297" s="198">
        <f t="shared" si="56"/>
        <v>0</v>
      </c>
      <c r="L297" s="364"/>
      <c r="M297" s="364"/>
      <c r="N297" s="364"/>
    </row>
    <row r="298" spans="2:14" ht="12.75" customHeight="1" hidden="1">
      <c r="B298" s="205" t="s">
        <v>330</v>
      </c>
      <c r="C298" s="388"/>
      <c r="D298" s="200" t="s">
        <v>252</v>
      </c>
      <c r="E298" s="200" t="s">
        <v>256</v>
      </c>
      <c r="F298" s="203" t="s">
        <v>453</v>
      </c>
      <c r="G298" s="200" t="s">
        <v>331</v>
      </c>
      <c r="H298" s="272"/>
      <c r="I298" s="198">
        <f t="shared" si="56"/>
        <v>0</v>
      </c>
      <c r="J298" s="198">
        <f t="shared" si="56"/>
        <v>0</v>
      </c>
      <c r="K298" s="198">
        <f t="shared" si="56"/>
        <v>0</v>
      </c>
      <c r="L298" s="364"/>
      <c r="M298" s="364"/>
      <c r="N298" s="364"/>
    </row>
    <row r="299" spans="2:14" ht="12.75" customHeight="1" hidden="1">
      <c r="B299" s="205" t="s">
        <v>332</v>
      </c>
      <c r="C299" s="388"/>
      <c r="D299" s="200" t="s">
        <v>252</v>
      </c>
      <c r="E299" s="200" t="s">
        <v>256</v>
      </c>
      <c r="F299" s="203" t="s">
        <v>453</v>
      </c>
      <c r="G299" s="200" t="s">
        <v>333</v>
      </c>
      <c r="H299" s="200"/>
      <c r="I299" s="198">
        <f t="shared" si="56"/>
        <v>0</v>
      </c>
      <c r="J299" s="198">
        <f t="shared" si="56"/>
        <v>0</v>
      </c>
      <c r="K299" s="198">
        <f t="shared" si="56"/>
        <v>0</v>
      </c>
      <c r="L299" s="364"/>
      <c r="M299" s="364"/>
      <c r="N299" s="364"/>
    </row>
    <row r="300" spans="2:14" ht="12.75" customHeight="1" hidden="1">
      <c r="B300" s="199" t="s">
        <v>314</v>
      </c>
      <c r="C300" s="388"/>
      <c r="D300" s="200" t="s">
        <v>252</v>
      </c>
      <c r="E300" s="200" t="s">
        <v>256</v>
      </c>
      <c r="F300" s="203" t="s">
        <v>453</v>
      </c>
      <c r="G300" s="200" t="s">
        <v>333</v>
      </c>
      <c r="H300" s="200">
        <v>2</v>
      </c>
      <c r="I300" s="198"/>
      <c r="J300" s="198"/>
      <c r="K300" s="198"/>
      <c r="L300" s="364"/>
      <c r="M300" s="364"/>
      <c r="N300" s="364"/>
    </row>
    <row r="301" spans="2:14" ht="12.75" customHeight="1">
      <c r="B301" s="263" t="s">
        <v>454</v>
      </c>
      <c r="C301" s="388"/>
      <c r="D301" s="200" t="s">
        <v>252</v>
      </c>
      <c r="E301" s="200" t="s">
        <v>256</v>
      </c>
      <c r="F301" s="203" t="s">
        <v>455</v>
      </c>
      <c r="G301" s="200"/>
      <c r="H301" s="200"/>
      <c r="I301" s="198">
        <f aca="true" t="shared" si="57" ref="I301:K303">I302</f>
        <v>280</v>
      </c>
      <c r="J301" s="198">
        <f t="shared" si="57"/>
        <v>0</v>
      </c>
      <c r="K301" s="198">
        <f t="shared" si="57"/>
        <v>0</v>
      </c>
      <c r="L301" s="364"/>
      <c r="M301" s="364"/>
      <c r="N301" s="364"/>
    </row>
    <row r="302" spans="2:14" ht="14.25" customHeight="1">
      <c r="B302" s="205" t="s">
        <v>456</v>
      </c>
      <c r="C302" s="388"/>
      <c r="D302" s="200" t="s">
        <v>252</v>
      </c>
      <c r="E302" s="200" t="s">
        <v>256</v>
      </c>
      <c r="F302" s="203" t="s">
        <v>455</v>
      </c>
      <c r="G302" s="200" t="s">
        <v>438</v>
      </c>
      <c r="H302" s="200"/>
      <c r="I302" s="198">
        <f t="shared" si="57"/>
        <v>280</v>
      </c>
      <c r="J302" s="198">
        <f t="shared" si="57"/>
        <v>0</v>
      </c>
      <c r="K302" s="198">
        <f t="shared" si="57"/>
        <v>0</v>
      </c>
      <c r="L302" s="364"/>
      <c r="M302" s="364"/>
      <c r="N302" s="364"/>
    </row>
    <row r="303" spans="2:14" ht="12.75" customHeight="1">
      <c r="B303" s="255" t="s">
        <v>439</v>
      </c>
      <c r="C303" s="384"/>
      <c r="D303" s="200" t="s">
        <v>252</v>
      </c>
      <c r="E303" s="200" t="s">
        <v>256</v>
      </c>
      <c r="F303" s="203" t="s">
        <v>455</v>
      </c>
      <c r="G303" s="200" t="s">
        <v>440</v>
      </c>
      <c r="H303" s="200"/>
      <c r="I303" s="198">
        <f t="shared" si="57"/>
        <v>280</v>
      </c>
      <c r="J303" s="198">
        <f t="shared" si="57"/>
        <v>0</v>
      </c>
      <c r="K303" s="198">
        <f t="shared" si="57"/>
        <v>0</v>
      </c>
      <c r="L303" s="364"/>
      <c r="M303" s="364"/>
      <c r="N303" s="364"/>
    </row>
    <row r="304" spans="2:14" ht="12.75" customHeight="1">
      <c r="B304" s="199" t="s">
        <v>314</v>
      </c>
      <c r="C304" s="384"/>
      <c r="D304" s="200" t="s">
        <v>252</v>
      </c>
      <c r="E304" s="200" t="s">
        <v>256</v>
      </c>
      <c r="F304" s="203" t="s">
        <v>455</v>
      </c>
      <c r="G304" s="200" t="s">
        <v>440</v>
      </c>
      <c r="H304" s="200" t="s">
        <v>338</v>
      </c>
      <c r="I304" s="198">
        <v>280</v>
      </c>
      <c r="J304" s="198"/>
      <c r="K304" s="198"/>
      <c r="L304" s="364"/>
      <c r="M304" s="364"/>
      <c r="N304" s="364"/>
    </row>
    <row r="305" spans="2:14" ht="12.75" customHeight="1" hidden="1">
      <c r="B305" s="263" t="s">
        <v>457</v>
      </c>
      <c r="C305" s="384"/>
      <c r="D305" s="200" t="s">
        <v>252</v>
      </c>
      <c r="E305" s="200" t="s">
        <v>256</v>
      </c>
      <c r="F305" s="203" t="s">
        <v>458</v>
      </c>
      <c r="G305" s="200"/>
      <c r="H305" s="200"/>
      <c r="I305" s="198">
        <f aca="true" t="shared" si="58" ref="I305:K307">I306</f>
        <v>0</v>
      </c>
      <c r="J305" s="198">
        <f t="shared" si="58"/>
        <v>0</v>
      </c>
      <c r="K305" s="198">
        <f t="shared" si="58"/>
        <v>0</v>
      </c>
      <c r="L305" s="364"/>
      <c r="M305" s="364"/>
      <c r="N305" s="364"/>
    </row>
    <row r="306" spans="2:14" ht="12.75" customHeight="1" hidden="1">
      <c r="B306" s="205" t="s">
        <v>330</v>
      </c>
      <c r="C306" s="384"/>
      <c r="D306" s="200" t="s">
        <v>252</v>
      </c>
      <c r="E306" s="200" t="s">
        <v>256</v>
      </c>
      <c r="F306" s="203" t="s">
        <v>458</v>
      </c>
      <c r="G306" s="200" t="s">
        <v>331</v>
      </c>
      <c r="H306" s="200"/>
      <c r="I306" s="198">
        <f t="shared" si="58"/>
        <v>0</v>
      </c>
      <c r="J306" s="198">
        <f t="shared" si="58"/>
        <v>0</v>
      </c>
      <c r="K306" s="198">
        <f t="shared" si="58"/>
        <v>0</v>
      </c>
      <c r="L306" s="364"/>
      <c r="M306" s="364"/>
      <c r="N306" s="364"/>
    </row>
    <row r="307" spans="2:14" ht="17.25" customHeight="1" hidden="1">
      <c r="B307" s="205" t="s">
        <v>332</v>
      </c>
      <c r="C307" s="384"/>
      <c r="D307" s="200" t="s">
        <v>252</v>
      </c>
      <c r="E307" s="200" t="s">
        <v>256</v>
      </c>
      <c r="F307" s="203" t="s">
        <v>458</v>
      </c>
      <c r="G307" s="200" t="s">
        <v>333</v>
      </c>
      <c r="H307" s="200"/>
      <c r="I307" s="198">
        <f t="shared" si="58"/>
        <v>0</v>
      </c>
      <c r="J307" s="198">
        <f t="shared" si="58"/>
        <v>0</v>
      </c>
      <c r="K307" s="198">
        <f t="shared" si="58"/>
        <v>0</v>
      </c>
      <c r="L307" s="364"/>
      <c r="M307" s="364"/>
      <c r="N307" s="364"/>
    </row>
    <row r="308" spans="2:14" ht="15" customHeight="1" hidden="1">
      <c r="B308" s="199" t="s">
        <v>314</v>
      </c>
      <c r="C308" s="384"/>
      <c r="D308" s="200" t="s">
        <v>252</v>
      </c>
      <c r="E308" s="200" t="s">
        <v>256</v>
      </c>
      <c r="F308" s="203" t="s">
        <v>458</v>
      </c>
      <c r="G308" s="200" t="s">
        <v>333</v>
      </c>
      <c r="H308" s="200" t="s">
        <v>338</v>
      </c>
      <c r="I308" s="198"/>
      <c r="J308" s="198"/>
      <c r="K308" s="198"/>
      <c r="L308" s="364"/>
      <c r="M308" s="364"/>
      <c r="N308" s="364"/>
    </row>
    <row r="309" spans="2:14" ht="28.5" customHeight="1" hidden="1">
      <c r="B309" s="392" t="s">
        <v>461</v>
      </c>
      <c r="C309" s="386"/>
      <c r="D309" s="200" t="s">
        <v>252</v>
      </c>
      <c r="E309" s="200" t="s">
        <v>256</v>
      </c>
      <c r="F309" s="203" t="s">
        <v>462</v>
      </c>
      <c r="G309" s="200"/>
      <c r="H309" s="200"/>
      <c r="I309" s="198">
        <f aca="true" t="shared" si="59" ref="I309:K311">I310</f>
        <v>0</v>
      </c>
      <c r="J309" s="198">
        <f t="shared" si="59"/>
        <v>0</v>
      </c>
      <c r="K309" s="198">
        <f t="shared" si="59"/>
        <v>0</v>
      </c>
      <c r="L309" s="364"/>
      <c r="M309" s="364"/>
      <c r="N309" s="364"/>
    </row>
    <row r="310" spans="2:14" ht="12.75" customHeight="1" hidden="1">
      <c r="B310" s="205" t="s">
        <v>330</v>
      </c>
      <c r="C310" s="386"/>
      <c r="D310" s="200" t="s">
        <v>252</v>
      </c>
      <c r="E310" s="200" t="s">
        <v>256</v>
      </c>
      <c r="F310" s="203" t="s">
        <v>462</v>
      </c>
      <c r="G310" s="200" t="s">
        <v>331</v>
      </c>
      <c r="H310" s="200"/>
      <c r="I310" s="198">
        <f t="shared" si="59"/>
        <v>0</v>
      </c>
      <c r="J310" s="198">
        <f t="shared" si="59"/>
        <v>0</v>
      </c>
      <c r="K310" s="198">
        <f t="shared" si="59"/>
        <v>0</v>
      </c>
      <c r="L310" s="364"/>
      <c r="M310" s="364"/>
      <c r="N310" s="364"/>
    </row>
    <row r="311" spans="2:14" ht="14.25" customHeight="1" hidden="1">
      <c r="B311" s="205" t="s">
        <v>332</v>
      </c>
      <c r="C311" s="386"/>
      <c r="D311" s="200" t="s">
        <v>252</v>
      </c>
      <c r="E311" s="200" t="s">
        <v>256</v>
      </c>
      <c r="F311" s="203" t="s">
        <v>462</v>
      </c>
      <c r="G311" s="200" t="s">
        <v>333</v>
      </c>
      <c r="H311" s="200"/>
      <c r="I311" s="198">
        <f t="shared" si="59"/>
        <v>0</v>
      </c>
      <c r="J311" s="198">
        <f t="shared" si="59"/>
        <v>0</v>
      </c>
      <c r="K311" s="198">
        <f t="shared" si="59"/>
        <v>0</v>
      </c>
      <c r="L311" s="364"/>
      <c r="M311" s="364"/>
      <c r="N311" s="364"/>
    </row>
    <row r="312" spans="2:14" ht="16.5" customHeight="1" hidden="1">
      <c r="B312" s="199" t="s">
        <v>314</v>
      </c>
      <c r="C312" s="386"/>
      <c r="D312" s="200" t="s">
        <v>252</v>
      </c>
      <c r="E312" s="200" t="s">
        <v>256</v>
      </c>
      <c r="F312" s="203" t="s">
        <v>462</v>
      </c>
      <c r="G312" s="200" t="s">
        <v>333</v>
      </c>
      <c r="H312" s="200" t="s">
        <v>338</v>
      </c>
      <c r="I312" s="198"/>
      <c r="J312" s="198"/>
      <c r="K312" s="198"/>
      <c r="L312" s="364"/>
      <c r="M312" s="364"/>
      <c r="N312" s="364"/>
    </row>
    <row r="313" spans="2:14" ht="28.5" hidden="1">
      <c r="B313" s="412" t="s">
        <v>463</v>
      </c>
      <c r="C313" s="386"/>
      <c r="D313" s="200" t="s">
        <v>252</v>
      </c>
      <c r="E313" s="200" t="s">
        <v>256</v>
      </c>
      <c r="F313" s="264" t="s">
        <v>464</v>
      </c>
      <c r="G313" s="426"/>
      <c r="H313" s="200"/>
      <c r="I313" s="198">
        <f>I314</f>
        <v>0</v>
      </c>
      <c r="J313" s="198">
        <f>J314</f>
        <v>0</v>
      </c>
      <c r="K313" s="198"/>
      <c r="L313" s="364"/>
      <c r="M313" s="364"/>
      <c r="N313" s="364"/>
    </row>
    <row r="314" spans="2:14" ht="16.5" customHeight="1" hidden="1">
      <c r="B314" s="427" t="s">
        <v>456</v>
      </c>
      <c r="C314" s="386"/>
      <c r="D314" s="200" t="s">
        <v>252</v>
      </c>
      <c r="E314" s="200" t="s">
        <v>256</v>
      </c>
      <c r="F314" s="264" t="s">
        <v>464</v>
      </c>
      <c r="G314" s="428" t="s">
        <v>438</v>
      </c>
      <c r="H314" s="200"/>
      <c r="I314" s="198">
        <f>I315</f>
        <v>0</v>
      </c>
      <c r="J314" s="198">
        <f>J315</f>
        <v>0</v>
      </c>
      <c r="K314" s="198"/>
      <c r="L314" s="364"/>
      <c r="M314" s="364"/>
      <c r="N314" s="364"/>
    </row>
    <row r="315" spans="2:14" ht="16.5" customHeight="1" hidden="1">
      <c r="B315" s="427" t="s">
        <v>439</v>
      </c>
      <c r="C315" s="386"/>
      <c r="D315" s="200" t="s">
        <v>252</v>
      </c>
      <c r="E315" s="200" t="s">
        <v>256</v>
      </c>
      <c r="F315" s="264" t="s">
        <v>464</v>
      </c>
      <c r="G315" s="428" t="s">
        <v>440</v>
      </c>
      <c r="H315" s="200"/>
      <c r="I315" s="198">
        <f>I316+I317</f>
        <v>0</v>
      </c>
      <c r="J315" s="198">
        <f>J316+J317</f>
        <v>0</v>
      </c>
      <c r="K315" s="198"/>
      <c r="L315" s="364"/>
      <c r="M315" s="364"/>
      <c r="N315" s="364"/>
    </row>
    <row r="316" spans="2:14" ht="16.5" customHeight="1" hidden="1">
      <c r="B316" s="266" t="s">
        <v>314</v>
      </c>
      <c r="C316" s="386"/>
      <c r="D316" s="200" t="s">
        <v>252</v>
      </c>
      <c r="E316" s="200" t="s">
        <v>256</v>
      </c>
      <c r="F316" s="264" t="s">
        <v>465</v>
      </c>
      <c r="G316" s="428" t="s">
        <v>440</v>
      </c>
      <c r="H316" s="200" t="s">
        <v>338</v>
      </c>
      <c r="I316" s="198"/>
      <c r="J316" s="198"/>
      <c r="K316" s="198"/>
      <c r="L316" s="364"/>
      <c r="M316" s="364"/>
      <c r="N316" s="364"/>
    </row>
    <row r="317" spans="2:14" ht="16.5" customHeight="1" hidden="1">
      <c r="B317" s="199" t="s">
        <v>315</v>
      </c>
      <c r="C317" s="386"/>
      <c r="D317" s="200" t="s">
        <v>252</v>
      </c>
      <c r="E317" s="200" t="s">
        <v>256</v>
      </c>
      <c r="F317" s="341" t="s">
        <v>466</v>
      </c>
      <c r="G317" s="265" t="s">
        <v>440</v>
      </c>
      <c r="H317" s="200" t="s">
        <v>376</v>
      </c>
      <c r="I317" s="198"/>
      <c r="J317" s="198"/>
      <c r="K317" s="198"/>
      <c r="L317" s="364"/>
      <c r="M317" s="364"/>
      <c r="N317" s="364"/>
    </row>
    <row r="318" spans="2:14" ht="16.5" customHeight="1">
      <c r="B318" s="263" t="s">
        <v>467</v>
      </c>
      <c r="C318" s="386"/>
      <c r="D318" s="200" t="s">
        <v>252</v>
      </c>
      <c r="E318" s="200" t="s">
        <v>256</v>
      </c>
      <c r="F318" s="264" t="s">
        <v>468</v>
      </c>
      <c r="G318" s="265"/>
      <c r="H318" s="200"/>
      <c r="I318" s="198">
        <f aca="true" t="shared" si="60" ref="I318:K319">I319</f>
        <v>23250</v>
      </c>
      <c r="J318" s="198">
        <f t="shared" si="60"/>
        <v>0</v>
      </c>
      <c r="K318" s="198">
        <f t="shared" si="60"/>
        <v>0</v>
      </c>
      <c r="L318" s="364"/>
      <c r="M318" s="364"/>
      <c r="N318" s="364"/>
    </row>
    <row r="319" spans="2:14" ht="16.5" customHeight="1">
      <c r="B319" s="205" t="s">
        <v>456</v>
      </c>
      <c r="C319" s="386"/>
      <c r="D319" s="200" t="s">
        <v>252</v>
      </c>
      <c r="E319" s="200" t="s">
        <v>256</v>
      </c>
      <c r="F319" s="264" t="s">
        <v>468</v>
      </c>
      <c r="G319" s="265" t="s">
        <v>438</v>
      </c>
      <c r="H319" s="200"/>
      <c r="I319" s="198">
        <f t="shared" si="60"/>
        <v>23250</v>
      </c>
      <c r="J319" s="198">
        <f t="shared" si="60"/>
        <v>0</v>
      </c>
      <c r="K319" s="198">
        <f t="shared" si="60"/>
        <v>0</v>
      </c>
      <c r="L319" s="364"/>
      <c r="M319" s="364"/>
      <c r="N319" s="364"/>
    </row>
    <row r="320" spans="2:14" ht="16.5" customHeight="1">
      <c r="B320" s="255" t="s">
        <v>439</v>
      </c>
      <c r="C320" s="386"/>
      <c r="D320" s="200" t="s">
        <v>252</v>
      </c>
      <c r="E320" s="200" t="s">
        <v>256</v>
      </c>
      <c r="F320" s="264" t="s">
        <v>468</v>
      </c>
      <c r="G320" s="265" t="s">
        <v>440</v>
      </c>
      <c r="H320" s="200"/>
      <c r="I320" s="198">
        <f>I321+I322+I325</f>
        <v>23250</v>
      </c>
      <c r="J320" s="198">
        <f>J321+J322+J325</f>
        <v>0</v>
      </c>
      <c r="K320" s="198">
        <f>K321+K322+K325</f>
        <v>0</v>
      </c>
      <c r="L320" s="364"/>
      <c r="M320" s="364"/>
      <c r="N320" s="364"/>
    </row>
    <row r="321" spans="2:14" ht="16.5" customHeight="1">
      <c r="B321" s="266" t="s">
        <v>314</v>
      </c>
      <c r="C321" s="386"/>
      <c r="D321" s="200" t="s">
        <v>252</v>
      </c>
      <c r="E321" s="200" t="s">
        <v>256</v>
      </c>
      <c r="F321" s="429" t="s">
        <v>469</v>
      </c>
      <c r="G321" s="265" t="s">
        <v>440</v>
      </c>
      <c r="H321" s="200" t="s">
        <v>338</v>
      </c>
      <c r="I321" s="198">
        <v>10129.1</v>
      </c>
      <c r="J321" s="198"/>
      <c r="K321" s="198"/>
      <c r="L321" s="364"/>
      <c r="M321" s="364"/>
      <c r="N321" s="364"/>
    </row>
    <row r="322" spans="2:14" ht="16.5" customHeight="1">
      <c r="B322" s="199" t="s">
        <v>315</v>
      </c>
      <c r="C322" s="386"/>
      <c r="D322" s="200" t="s">
        <v>252</v>
      </c>
      <c r="E322" s="200" t="s">
        <v>256</v>
      </c>
      <c r="F322" s="264" t="s">
        <v>470</v>
      </c>
      <c r="G322" s="265" t="s">
        <v>440</v>
      </c>
      <c r="H322" s="200" t="s">
        <v>376</v>
      </c>
      <c r="I322" s="198">
        <v>1180.9</v>
      </c>
      <c r="J322" s="198"/>
      <c r="K322" s="198"/>
      <c r="L322" s="364"/>
      <c r="M322" s="364"/>
      <c r="N322" s="364"/>
    </row>
    <row r="323" spans="2:14" ht="28.5">
      <c r="B323" s="199" t="s">
        <v>471</v>
      </c>
      <c r="C323" s="386"/>
      <c r="D323" s="200" t="s">
        <v>252</v>
      </c>
      <c r="E323" s="200" t="s">
        <v>256</v>
      </c>
      <c r="F323" s="264" t="s">
        <v>472</v>
      </c>
      <c r="G323" s="265" t="s">
        <v>440</v>
      </c>
      <c r="H323" s="200" t="s">
        <v>376</v>
      </c>
      <c r="I323" s="198">
        <v>11940</v>
      </c>
      <c r="J323" s="198"/>
      <c r="K323" s="198"/>
      <c r="L323" s="364"/>
      <c r="M323" s="364"/>
      <c r="N323" s="364"/>
    </row>
    <row r="324" spans="2:14" ht="16.5" customHeight="1">
      <c r="B324" s="255" t="s">
        <v>439</v>
      </c>
      <c r="C324" s="386"/>
      <c r="D324" s="200" t="s">
        <v>252</v>
      </c>
      <c r="E324" s="200" t="s">
        <v>256</v>
      </c>
      <c r="F324" s="264" t="s">
        <v>472</v>
      </c>
      <c r="G324" s="265" t="s">
        <v>440</v>
      </c>
      <c r="H324" s="200" t="s">
        <v>376</v>
      </c>
      <c r="I324" s="198">
        <v>11940</v>
      </c>
      <c r="J324" s="198"/>
      <c r="K324" s="198"/>
      <c r="L324" s="364"/>
      <c r="M324" s="364"/>
      <c r="N324" s="364"/>
    </row>
    <row r="325" spans="2:14" ht="16.5" customHeight="1">
      <c r="B325" s="199" t="s">
        <v>315</v>
      </c>
      <c r="C325" s="386"/>
      <c r="D325" s="200" t="s">
        <v>252</v>
      </c>
      <c r="E325" s="200" t="s">
        <v>256</v>
      </c>
      <c r="F325" s="429" t="s">
        <v>472</v>
      </c>
      <c r="G325" s="265" t="s">
        <v>440</v>
      </c>
      <c r="H325" s="200" t="s">
        <v>376</v>
      </c>
      <c r="I325" s="198">
        <v>11940</v>
      </c>
      <c r="J325" s="198"/>
      <c r="K325" s="198"/>
      <c r="L325" s="364"/>
      <c r="M325" s="364"/>
      <c r="N325" s="364"/>
    </row>
    <row r="326" spans="2:14" ht="15" customHeight="1">
      <c r="B326" s="430" t="s">
        <v>257</v>
      </c>
      <c r="C326" s="384"/>
      <c r="D326" s="196" t="s">
        <v>252</v>
      </c>
      <c r="E326" s="196" t="s">
        <v>258</v>
      </c>
      <c r="F326" s="272"/>
      <c r="G326" s="200"/>
      <c r="H326" s="200"/>
      <c r="I326" s="236">
        <f>I352+I375+I335+I357+I331+I327</f>
        <v>4200</v>
      </c>
      <c r="J326" s="236">
        <f>J352+J375+J335+J357</f>
        <v>0</v>
      </c>
      <c r="K326" s="236">
        <f>K352+K375+K335+K357</f>
        <v>0</v>
      </c>
      <c r="L326" s="364"/>
      <c r="M326" s="364"/>
      <c r="N326" s="364"/>
    </row>
    <row r="327" spans="2:14" ht="28.5">
      <c r="B327" s="271" t="s">
        <v>477</v>
      </c>
      <c r="C327" s="384"/>
      <c r="D327" s="200" t="s">
        <v>252</v>
      </c>
      <c r="E327" s="200" t="s">
        <v>258</v>
      </c>
      <c r="F327" s="272" t="s">
        <v>478</v>
      </c>
      <c r="G327" s="200" t="s">
        <v>331</v>
      </c>
      <c r="H327" s="200"/>
      <c r="I327" s="198">
        <f aca="true" t="shared" si="61" ref="I327:K329">I328</f>
        <v>4000</v>
      </c>
      <c r="J327" s="198">
        <f t="shared" si="61"/>
        <v>0</v>
      </c>
      <c r="K327" s="198">
        <f t="shared" si="61"/>
        <v>0</v>
      </c>
      <c r="L327" s="364"/>
      <c r="M327" s="364"/>
      <c r="N327" s="364"/>
    </row>
    <row r="328" spans="2:14" ht="15" customHeight="1">
      <c r="B328" s="205" t="s">
        <v>330</v>
      </c>
      <c r="C328" s="384"/>
      <c r="D328" s="200" t="s">
        <v>252</v>
      </c>
      <c r="E328" s="200" t="s">
        <v>258</v>
      </c>
      <c r="F328" s="272" t="s">
        <v>478</v>
      </c>
      <c r="G328" s="200" t="s">
        <v>331</v>
      </c>
      <c r="H328" s="200"/>
      <c r="I328" s="198">
        <f t="shared" si="61"/>
        <v>4000</v>
      </c>
      <c r="J328" s="198">
        <f t="shared" si="61"/>
        <v>0</v>
      </c>
      <c r="K328" s="198">
        <f t="shared" si="61"/>
        <v>0</v>
      </c>
      <c r="L328" s="364"/>
      <c r="M328" s="364"/>
      <c r="N328" s="364"/>
    </row>
    <row r="329" spans="2:14" ht="15" customHeight="1">
      <c r="B329" s="205" t="s">
        <v>332</v>
      </c>
      <c r="C329" s="384"/>
      <c r="D329" s="200" t="s">
        <v>252</v>
      </c>
      <c r="E329" s="200" t="s">
        <v>258</v>
      </c>
      <c r="F329" s="272" t="s">
        <v>478</v>
      </c>
      <c r="G329" s="200" t="s">
        <v>331</v>
      </c>
      <c r="H329" s="200"/>
      <c r="I329" s="198">
        <f t="shared" si="61"/>
        <v>4000</v>
      </c>
      <c r="J329" s="198">
        <f t="shared" si="61"/>
        <v>0</v>
      </c>
      <c r="K329" s="198">
        <f t="shared" si="61"/>
        <v>0</v>
      </c>
      <c r="L329" s="364"/>
      <c r="M329" s="364"/>
      <c r="N329" s="364"/>
    </row>
    <row r="330" spans="2:14" ht="15" customHeight="1">
      <c r="B330" s="199" t="s">
        <v>315</v>
      </c>
      <c r="C330" s="384"/>
      <c r="D330" s="200" t="s">
        <v>252</v>
      </c>
      <c r="E330" s="200" t="s">
        <v>258</v>
      </c>
      <c r="F330" s="272" t="s">
        <v>478</v>
      </c>
      <c r="G330" s="200" t="s">
        <v>331</v>
      </c>
      <c r="H330" s="200" t="s">
        <v>376</v>
      </c>
      <c r="I330" s="198">
        <v>4000</v>
      </c>
      <c r="J330" s="198"/>
      <c r="K330" s="198"/>
      <c r="L330" s="364"/>
      <c r="M330" s="364"/>
      <c r="N330" s="364"/>
    </row>
    <row r="331" spans="2:14" ht="28.5">
      <c r="B331" s="271" t="s">
        <v>479</v>
      </c>
      <c r="C331" s="384"/>
      <c r="D331" s="200" t="s">
        <v>252</v>
      </c>
      <c r="E331" s="200" t="s">
        <v>258</v>
      </c>
      <c r="F331" s="272" t="s">
        <v>480</v>
      </c>
      <c r="G331" s="200" t="s">
        <v>331</v>
      </c>
      <c r="H331" s="200"/>
      <c r="I331" s="198">
        <f aca="true" t="shared" si="62" ref="I331:K333">I332</f>
        <v>200</v>
      </c>
      <c r="J331" s="198">
        <f t="shared" si="62"/>
        <v>0</v>
      </c>
      <c r="K331" s="198">
        <f t="shared" si="62"/>
        <v>0</v>
      </c>
      <c r="L331" s="364"/>
      <c r="M331" s="364"/>
      <c r="N331" s="364"/>
    </row>
    <row r="332" spans="2:14" ht="15" customHeight="1">
      <c r="B332" s="205" t="s">
        <v>330</v>
      </c>
      <c r="C332" s="384"/>
      <c r="D332" s="200" t="s">
        <v>252</v>
      </c>
      <c r="E332" s="200" t="s">
        <v>258</v>
      </c>
      <c r="F332" s="272" t="s">
        <v>480</v>
      </c>
      <c r="G332" s="200" t="s">
        <v>331</v>
      </c>
      <c r="H332" s="200"/>
      <c r="I332" s="198">
        <f t="shared" si="62"/>
        <v>200</v>
      </c>
      <c r="J332" s="198">
        <f t="shared" si="62"/>
        <v>0</v>
      </c>
      <c r="K332" s="198">
        <f t="shared" si="62"/>
        <v>0</v>
      </c>
      <c r="L332" s="364"/>
      <c r="M332" s="364"/>
      <c r="N332" s="364"/>
    </row>
    <row r="333" spans="2:14" ht="15" customHeight="1">
      <c r="B333" s="205" t="s">
        <v>332</v>
      </c>
      <c r="C333" s="384"/>
      <c r="D333" s="200" t="s">
        <v>252</v>
      </c>
      <c r="E333" s="200" t="s">
        <v>258</v>
      </c>
      <c r="F333" s="272" t="s">
        <v>480</v>
      </c>
      <c r="G333" s="200" t="s">
        <v>331</v>
      </c>
      <c r="H333" s="200"/>
      <c r="I333" s="198">
        <f t="shared" si="62"/>
        <v>200</v>
      </c>
      <c r="J333" s="198">
        <f t="shared" si="62"/>
        <v>0</v>
      </c>
      <c r="K333" s="198">
        <f t="shared" si="62"/>
        <v>0</v>
      </c>
      <c r="L333" s="364"/>
      <c r="M333" s="364"/>
      <c r="N333" s="364"/>
    </row>
    <row r="334" spans="2:14" ht="15" customHeight="1">
      <c r="B334" s="199" t="s">
        <v>314</v>
      </c>
      <c r="C334" s="384"/>
      <c r="D334" s="200" t="s">
        <v>252</v>
      </c>
      <c r="E334" s="200" t="s">
        <v>258</v>
      </c>
      <c r="F334" s="272" t="s">
        <v>480</v>
      </c>
      <c r="G334" s="200" t="s">
        <v>331</v>
      </c>
      <c r="H334" s="200" t="s">
        <v>338</v>
      </c>
      <c r="I334" s="198">
        <v>200</v>
      </c>
      <c r="J334" s="198"/>
      <c r="K334" s="198"/>
      <c r="L334" s="364"/>
      <c r="M334" s="364"/>
      <c r="N334" s="364"/>
    </row>
    <row r="335" spans="2:14" ht="27.75" customHeight="1" hidden="1">
      <c r="B335" s="431" t="s">
        <v>491</v>
      </c>
      <c r="C335" s="384"/>
      <c r="D335" s="218" t="s">
        <v>252</v>
      </c>
      <c r="E335" s="218" t="s">
        <v>258</v>
      </c>
      <c r="F335" s="432" t="s">
        <v>730</v>
      </c>
      <c r="G335" s="218"/>
      <c r="H335" s="218"/>
      <c r="I335" s="229">
        <f>I347+I340+I336</f>
        <v>0</v>
      </c>
      <c r="J335" s="229">
        <f>J347+J340</f>
        <v>0</v>
      </c>
      <c r="K335" s="229">
        <f>K347+K340</f>
        <v>0</v>
      </c>
      <c r="L335" s="364"/>
      <c r="M335" s="364"/>
      <c r="N335" s="364"/>
    </row>
    <row r="336" spans="2:14" ht="15.75" customHeight="1" hidden="1">
      <c r="B336" s="263" t="s">
        <v>342</v>
      </c>
      <c r="C336" s="384"/>
      <c r="D336" s="200" t="s">
        <v>252</v>
      </c>
      <c r="E336" s="200" t="s">
        <v>258</v>
      </c>
      <c r="F336" s="272" t="s">
        <v>731</v>
      </c>
      <c r="G336" s="200"/>
      <c r="H336" s="200"/>
      <c r="I336" s="198">
        <f aca="true" t="shared" si="63" ref="I336:K338">I337</f>
        <v>0</v>
      </c>
      <c r="J336" s="198">
        <f t="shared" si="63"/>
        <v>0</v>
      </c>
      <c r="K336" s="198">
        <f t="shared" si="63"/>
        <v>0</v>
      </c>
      <c r="L336" s="364"/>
      <c r="M336" s="364"/>
      <c r="N336" s="364"/>
    </row>
    <row r="337" spans="2:14" ht="15.75" customHeight="1" hidden="1">
      <c r="B337" s="205" t="s">
        <v>330</v>
      </c>
      <c r="C337" s="384"/>
      <c r="D337" s="200" t="s">
        <v>252</v>
      </c>
      <c r="E337" s="200" t="s">
        <v>258</v>
      </c>
      <c r="F337" s="272" t="s">
        <v>731</v>
      </c>
      <c r="G337" s="200" t="s">
        <v>331</v>
      </c>
      <c r="H337" s="200"/>
      <c r="I337" s="198">
        <f t="shared" si="63"/>
        <v>0</v>
      </c>
      <c r="J337" s="198">
        <f t="shared" si="63"/>
        <v>0</v>
      </c>
      <c r="K337" s="198">
        <f t="shared" si="63"/>
        <v>0</v>
      </c>
      <c r="L337" s="364"/>
      <c r="M337" s="364"/>
      <c r="N337" s="364"/>
    </row>
    <row r="338" spans="2:14" ht="15.75" customHeight="1" hidden="1">
      <c r="B338" s="205" t="s">
        <v>332</v>
      </c>
      <c r="C338" s="384"/>
      <c r="D338" s="200" t="s">
        <v>252</v>
      </c>
      <c r="E338" s="200" t="s">
        <v>258</v>
      </c>
      <c r="F338" s="272" t="s">
        <v>731</v>
      </c>
      <c r="G338" s="200" t="s">
        <v>333</v>
      </c>
      <c r="H338" s="200"/>
      <c r="I338" s="198">
        <f t="shared" si="63"/>
        <v>0</v>
      </c>
      <c r="J338" s="198">
        <f t="shared" si="63"/>
        <v>0</v>
      </c>
      <c r="K338" s="198">
        <f t="shared" si="63"/>
        <v>0</v>
      </c>
      <c r="L338" s="364"/>
      <c r="M338" s="364"/>
      <c r="N338" s="364"/>
    </row>
    <row r="339" spans="2:14" ht="15.75" customHeight="1" hidden="1">
      <c r="B339" s="199" t="s">
        <v>315</v>
      </c>
      <c r="C339" s="384"/>
      <c r="D339" s="200" t="s">
        <v>252</v>
      </c>
      <c r="E339" s="200" t="s">
        <v>258</v>
      </c>
      <c r="F339" s="272" t="s">
        <v>731</v>
      </c>
      <c r="G339" s="200" t="s">
        <v>333</v>
      </c>
      <c r="H339" s="200" t="s">
        <v>376</v>
      </c>
      <c r="I339" s="198"/>
      <c r="J339" s="198"/>
      <c r="K339" s="198"/>
      <c r="L339" s="364"/>
      <c r="M339" s="364"/>
      <c r="N339" s="364"/>
    </row>
    <row r="340" spans="2:14" ht="15.75" customHeight="1" hidden="1">
      <c r="B340" s="263" t="s">
        <v>342</v>
      </c>
      <c r="C340" s="384"/>
      <c r="D340" s="200" t="s">
        <v>252</v>
      </c>
      <c r="E340" s="200" t="s">
        <v>258</v>
      </c>
      <c r="F340" s="272" t="s">
        <v>492</v>
      </c>
      <c r="G340" s="200"/>
      <c r="H340" s="200"/>
      <c r="I340" s="198">
        <f>I341+I344</f>
        <v>0</v>
      </c>
      <c r="J340" s="198">
        <f>J341+J344</f>
        <v>0</v>
      </c>
      <c r="K340" s="198">
        <f>K341+K344</f>
        <v>0</v>
      </c>
      <c r="L340" s="364"/>
      <c r="M340" s="364"/>
      <c r="N340" s="364"/>
    </row>
    <row r="341" spans="2:14" ht="15.75" customHeight="1" hidden="1">
      <c r="B341" s="205" t="s">
        <v>330</v>
      </c>
      <c r="C341" s="384"/>
      <c r="D341" s="200" t="s">
        <v>252</v>
      </c>
      <c r="E341" s="200" t="s">
        <v>258</v>
      </c>
      <c r="F341" s="272" t="s">
        <v>492</v>
      </c>
      <c r="G341" s="200" t="s">
        <v>331</v>
      </c>
      <c r="H341" s="200"/>
      <c r="I341" s="198">
        <f aca="true" t="shared" si="64" ref="I341:K342">I342</f>
        <v>0</v>
      </c>
      <c r="J341" s="198">
        <f t="shared" si="64"/>
        <v>0</v>
      </c>
      <c r="K341" s="198">
        <f t="shared" si="64"/>
        <v>0</v>
      </c>
      <c r="L341" s="364"/>
      <c r="M341" s="364"/>
      <c r="N341" s="364"/>
    </row>
    <row r="342" spans="2:14" ht="15.75" customHeight="1" hidden="1">
      <c r="B342" s="205" t="s">
        <v>332</v>
      </c>
      <c r="C342" s="384"/>
      <c r="D342" s="200" t="s">
        <v>252</v>
      </c>
      <c r="E342" s="200" t="s">
        <v>258</v>
      </c>
      <c r="F342" s="272" t="s">
        <v>492</v>
      </c>
      <c r="G342" s="200" t="s">
        <v>333</v>
      </c>
      <c r="H342" s="200"/>
      <c r="I342" s="198">
        <f t="shared" si="64"/>
        <v>0</v>
      </c>
      <c r="J342" s="198">
        <f t="shared" si="64"/>
        <v>0</v>
      </c>
      <c r="K342" s="198">
        <f t="shared" si="64"/>
        <v>0</v>
      </c>
      <c r="L342" s="364"/>
      <c r="M342" s="364"/>
      <c r="N342" s="364"/>
    </row>
    <row r="343" spans="2:14" ht="15.75" customHeight="1" hidden="1">
      <c r="B343" s="199" t="s">
        <v>314</v>
      </c>
      <c r="C343" s="384"/>
      <c r="D343" s="200" t="s">
        <v>252</v>
      </c>
      <c r="E343" s="200" t="s">
        <v>258</v>
      </c>
      <c r="F343" s="272" t="s">
        <v>492</v>
      </c>
      <c r="G343" s="200" t="s">
        <v>333</v>
      </c>
      <c r="H343" s="200" t="s">
        <v>338</v>
      </c>
      <c r="I343" s="198"/>
      <c r="J343" s="198"/>
      <c r="K343" s="198"/>
      <c r="L343" s="364"/>
      <c r="M343" s="364"/>
      <c r="N343" s="364"/>
    </row>
    <row r="344" spans="2:14" ht="15.75" customHeight="1" hidden="1">
      <c r="B344" s="205" t="s">
        <v>334</v>
      </c>
      <c r="C344" s="384"/>
      <c r="D344" s="200" t="s">
        <v>252</v>
      </c>
      <c r="E344" s="200" t="s">
        <v>258</v>
      </c>
      <c r="F344" s="272" t="s">
        <v>492</v>
      </c>
      <c r="G344" s="200" t="s">
        <v>335</v>
      </c>
      <c r="H344" s="200"/>
      <c r="I344" s="198">
        <f aca="true" t="shared" si="65" ref="I344:K345">I345</f>
        <v>0</v>
      </c>
      <c r="J344" s="198">
        <f t="shared" si="65"/>
        <v>0</v>
      </c>
      <c r="K344" s="198">
        <f t="shared" si="65"/>
        <v>0</v>
      </c>
      <c r="L344" s="364"/>
      <c r="M344" s="364"/>
      <c r="N344" s="364"/>
    </row>
    <row r="345" spans="2:14" ht="15.75" customHeight="1" hidden="1">
      <c r="B345" s="411" t="s">
        <v>388</v>
      </c>
      <c r="C345" s="384"/>
      <c r="D345" s="200" t="s">
        <v>252</v>
      </c>
      <c r="E345" s="200" t="s">
        <v>258</v>
      </c>
      <c r="F345" s="272" t="s">
        <v>492</v>
      </c>
      <c r="G345" s="200" t="s">
        <v>389</v>
      </c>
      <c r="H345" s="200"/>
      <c r="I345" s="198">
        <f t="shared" si="65"/>
        <v>0</v>
      </c>
      <c r="J345" s="198">
        <f t="shared" si="65"/>
        <v>0</v>
      </c>
      <c r="K345" s="198">
        <f t="shared" si="65"/>
        <v>0</v>
      </c>
      <c r="L345" s="364"/>
      <c r="M345" s="364"/>
      <c r="N345" s="364"/>
    </row>
    <row r="346" spans="2:14" ht="15.75" customHeight="1" hidden="1">
      <c r="B346" s="199" t="s">
        <v>314</v>
      </c>
      <c r="C346" s="384"/>
      <c r="D346" s="200" t="s">
        <v>252</v>
      </c>
      <c r="E346" s="200" t="s">
        <v>258</v>
      </c>
      <c r="F346" s="272" t="s">
        <v>492</v>
      </c>
      <c r="G346" s="200" t="s">
        <v>389</v>
      </c>
      <c r="H346" s="200" t="s">
        <v>338</v>
      </c>
      <c r="I346" s="198"/>
      <c r="J346" s="198"/>
      <c r="K346" s="198"/>
      <c r="L346" s="364"/>
      <c r="M346" s="364"/>
      <c r="N346" s="364"/>
    </row>
    <row r="347" spans="2:14" ht="15.75" customHeight="1" hidden="1">
      <c r="B347" s="263" t="s">
        <v>342</v>
      </c>
      <c r="C347" s="384"/>
      <c r="D347" s="200" t="s">
        <v>252</v>
      </c>
      <c r="E347" s="200" t="s">
        <v>258</v>
      </c>
      <c r="F347" s="272" t="s">
        <v>494</v>
      </c>
      <c r="G347" s="200"/>
      <c r="H347" s="200"/>
      <c r="I347" s="198">
        <f aca="true" t="shared" si="66" ref="I347:K348">I348</f>
        <v>0</v>
      </c>
      <c r="J347" s="198">
        <f t="shared" si="66"/>
        <v>0</v>
      </c>
      <c r="K347" s="198">
        <f t="shared" si="66"/>
        <v>0</v>
      </c>
      <c r="L347" s="364"/>
      <c r="M347" s="364"/>
      <c r="N347" s="364"/>
    </row>
    <row r="348" spans="2:14" ht="15.75" customHeight="1" hidden="1">
      <c r="B348" s="205" t="s">
        <v>330</v>
      </c>
      <c r="C348" s="384"/>
      <c r="D348" s="200" t="s">
        <v>252</v>
      </c>
      <c r="E348" s="200" t="s">
        <v>258</v>
      </c>
      <c r="F348" s="272" t="s">
        <v>494</v>
      </c>
      <c r="G348" s="200" t="s">
        <v>331</v>
      </c>
      <c r="H348" s="200"/>
      <c r="I348" s="198">
        <f t="shared" si="66"/>
        <v>0</v>
      </c>
      <c r="J348" s="198">
        <f t="shared" si="66"/>
        <v>0</v>
      </c>
      <c r="K348" s="198">
        <f t="shared" si="66"/>
        <v>0</v>
      </c>
      <c r="L348" s="364"/>
      <c r="M348" s="364"/>
      <c r="N348" s="364"/>
    </row>
    <row r="349" spans="2:14" ht="15.75" customHeight="1" hidden="1">
      <c r="B349" s="205" t="s">
        <v>332</v>
      </c>
      <c r="C349" s="384"/>
      <c r="D349" s="200" t="s">
        <v>252</v>
      </c>
      <c r="E349" s="200" t="s">
        <v>258</v>
      </c>
      <c r="F349" s="272" t="s">
        <v>494</v>
      </c>
      <c r="G349" s="200" t="s">
        <v>333</v>
      </c>
      <c r="H349" s="200"/>
      <c r="I349" s="198">
        <f>I350+I351</f>
        <v>0</v>
      </c>
      <c r="J349" s="198">
        <f>J350+J351</f>
        <v>0</v>
      </c>
      <c r="K349" s="198">
        <f>K350+K351</f>
        <v>0</v>
      </c>
      <c r="L349" s="364"/>
      <c r="M349" s="364"/>
      <c r="N349" s="364"/>
    </row>
    <row r="350" spans="2:14" ht="15.75" customHeight="1" hidden="1">
      <c r="B350" s="199" t="s">
        <v>314</v>
      </c>
      <c r="C350" s="384"/>
      <c r="D350" s="200" t="s">
        <v>252</v>
      </c>
      <c r="E350" s="200" t="s">
        <v>258</v>
      </c>
      <c r="F350" s="272" t="s">
        <v>494</v>
      </c>
      <c r="G350" s="200" t="s">
        <v>333</v>
      </c>
      <c r="H350" s="200" t="s">
        <v>338</v>
      </c>
      <c r="I350" s="198"/>
      <c r="J350" s="198"/>
      <c r="K350" s="198"/>
      <c r="L350" s="364"/>
      <c r="M350" s="364"/>
      <c r="N350" s="364"/>
    </row>
    <row r="351" spans="2:14" ht="15.75" customHeight="1" hidden="1">
      <c r="B351" s="199" t="s">
        <v>315</v>
      </c>
      <c r="C351" s="384"/>
      <c r="D351" s="200" t="s">
        <v>252</v>
      </c>
      <c r="E351" s="200" t="s">
        <v>258</v>
      </c>
      <c r="F351" s="272" t="s">
        <v>494</v>
      </c>
      <c r="G351" s="200" t="s">
        <v>333</v>
      </c>
      <c r="H351" s="200" t="s">
        <v>376</v>
      </c>
      <c r="I351" s="198"/>
      <c r="J351" s="198"/>
      <c r="K351" s="198"/>
      <c r="L351" s="364"/>
      <c r="M351" s="364"/>
      <c r="N351" s="364"/>
    </row>
    <row r="352" spans="2:14" ht="15.75" customHeight="1" hidden="1">
      <c r="B352" s="409" t="s">
        <v>318</v>
      </c>
      <c r="C352" s="384"/>
      <c r="D352" s="200" t="s">
        <v>252</v>
      </c>
      <c r="E352" s="200" t="s">
        <v>258</v>
      </c>
      <c r="F352" s="272" t="s">
        <v>319</v>
      </c>
      <c r="G352" s="200"/>
      <c r="H352" s="200"/>
      <c r="I352" s="198">
        <f aca="true" t="shared" si="67" ref="I352:K355">I353</f>
        <v>0</v>
      </c>
      <c r="J352" s="198">
        <f t="shared" si="67"/>
        <v>0</v>
      </c>
      <c r="K352" s="198">
        <f t="shared" si="67"/>
        <v>0</v>
      </c>
      <c r="L352" s="364"/>
      <c r="M352" s="364"/>
      <c r="N352" s="364"/>
    </row>
    <row r="353" spans="2:14" ht="15.75" customHeight="1" hidden="1">
      <c r="B353" s="409" t="s">
        <v>257</v>
      </c>
      <c r="C353" s="384"/>
      <c r="D353" s="200" t="s">
        <v>252</v>
      </c>
      <c r="E353" s="200" t="s">
        <v>258</v>
      </c>
      <c r="F353" s="272">
        <v>86000072420</v>
      </c>
      <c r="G353" s="200"/>
      <c r="H353" s="200"/>
      <c r="I353" s="198">
        <f t="shared" si="67"/>
        <v>0</v>
      </c>
      <c r="J353" s="198">
        <f t="shared" si="67"/>
        <v>0</v>
      </c>
      <c r="K353" s="198">
        <f t="shared" si="67"/>
        <v>0</v>
      </c>
      <c r="L353" s="364"/>
      <c r="M353" s="364"/>
      <c r="N353" s="364"/>
    </row>
    <row r="354" spans="2:14" ht="15.75" customHeight="1" hidden="1">
      <c r="B354" s="205" t="s">
        <v>330</v>
      </c>
      <c r="C354" s="384"/>
      <c r="D354" s="200" t="s">
        <v>252</v>
      </c>
      <c r="E354" s="200" t="s">
        <v>258</v>
      </c>
      <c r="F354" s="272">
        <v>86000072420</v>
      </c>
      <c r="G354" s="200" t="s">
        <v>331</v>
      </c>
      <c r="H354" s="200"/>
      <c r="I354" s="198">
        <f t="shared" si="67"/>
        <v>0</v>
      </c>
      <c r="J354" s="198">
        <f t="shared" si="67"/>
        <v>0</v>
      </c>
      <c r="K354" s="198">
        <f t="shared" si="67"/>
        <v>0</v>
      </c>
      <c r="L354" s="364"/>
      <c r="M354" s="364"/>
      <c r="N354" s="364"/>
    </row>
    <row r="355" spans="2:14" ht="15.75" customHeight="1" hidden="1">
      <c r="B355" s="205" t="s">
        <v>332</v>
      </c>
      <c r="C355" s="384"/>
      <c r="D355" s="200" t="s">
        <v>252</v>
      </c>
      <c r="E355" s="200" t="s">
        <v>258</v>
      </c>
      <c r="F355" s="272">
        <v>86000072420</v>
      </c>
      <c r="G355" s="200" t="s">
        <v>333</v>
      </c>
      <c r="H355" s="200"/>
      <c r="I355" s="198">
        <f t="shared" si="67"/>
        <v>0</v>
      </c>
      <c r="J355" s="198">
        <f t="shared" si="67"/>
        <v>0</v>
      </c>
      <c r="K355" s="198">
        <f t="shared" si="67"/>
        <v>0</v>
      </c>
      <c r="L355" s="364"/>
      <c r="M355" s="364"/>
      <c r="N355" s="364"/>
    </row>
    <row r="356" spans="2:14" ht="15.75" customHeight="1" hidden="1">
      <c r="B356" s="199" t="s">
        <v>314</v>
      </c>
      <c r="C356" s="384"/>
      <c r="D356" s="200" t="s">
        <v>252</v>
      </c>
      <c r="E356" s="200" t="s">
        <v>258</v>
      </c>
      <c r="F356" s="272">
        <v>86000072420</v>
      </c>
      <c r="G356" s="200" t="s">
        <v>333</v>
      </c>
      <c r="H356" s="200" t="s">
        <v>338</v>
      </c>
      <c r="I356" s="198"/>
      <c r="J356" s="198"/>
      <c r="K356" s="198"/>
      <c r="L356" s="364"/>
      <c r="M356" s="364"/>
      <c r="N356" s="364"/>
    </row>
    <row r="357" spans="2:14" ht="28.5" customHeight="1" hidden="1">
      <c r="B357" s="431" t="s">
        <v>481</v>
      </c>
      <c r="C357" s="384"/>
      <c r="D357" s="218" t="s">
        <v>252</v>
      </c>
      <c r="E357" s="218" t="s">
        <v>258</v>
      </c>
      <c r="F357" s="432" t="s">
        <v>482</v>
      </c>
      <c r="G357" s="218"/>
      <c r="H357" s="218"/>
      <c r="I357" s="229">
        <f>I358+I371</f>
        <v>0</v>
      </c>
      <c r="J357" s="229">
        <f>J358+J371</f>
        <v>0</v>
      </c>
      <c r="K357" s="229">
        <f>K358+K371</f>
        <v>0</v>
      </c>
      <c r="L357" s="364"/>
      <c r="M357" s="364"/>
      <c r="N357" s="364"/>
    </row>
    <row r="358" spans="2:14" ht="15.75" customHeight="1" hidden="1">
      <c r="B358" s="433" t="s">
        <v>483</v>
      </c>
      <c r="C358" s="384"/>
      <c r="D358" s="200" t="s">
        <v>252</v>
      </c>
      <c r="E358" s="200" t="s">
        <v>258</v>
      </c>
      <c r="F358" s="272" t="s">
        <v>484</v>
      </c>
      <c r="G358" s="200"/>
      <c r="H358" s="200"/>
      <c r="I358" s="198">
        <f>I359+I365</f>
        <v>0</v>
      </c>
      <c r="J358" s="198">
        <f>J359+J365</f>
        <v>0</v>
      </c>
      <c r="K358" s="198">
        <f>K359+K365</f>
        <v>0</v>
      </c>
      <c r="L358" s="364"/>
      <c r="M358" s="364"/>
      <c r="N358" s="364"/>
    </row>
    <row r="359" spans="2:14" ht="15.75" customHeight="1" hidden="1">
      <c r="B359" s="434" t="s">
        <v>485</v>
      </c>
      <c r="C359" s="384"/>
      <c r="D359" s="200" t="s">
        <v>252</v>
      </c>
      <c r="E359" s="200" t="s">
        <v>258</v>
      </c>
      <c r="F359" s="272" t="s">
        <v>486</v>
      </c>
      <c r="G359" s="200"/>
      <c r="H359" s="200"/>
      <c r="I359" s="198">
        <f aca="true" t="shared" si="68" ref="I359:K360">I360</f>
        <v>0</v>
      </c>
      <c r="J359" s="198">
        <f t="shared" si="68"/>
        <v>0</v>
      </c>
      <c r="K359" s="198">
        <f t="shared" si="68"/>
        <v>0</v>
      </c>
      <c r="L359" s="364"/>
      <c r="M359" s="364"/>
      <c r="N359" s="364"/>
    </row>
    <row r="360" spans="2:14" ht="15.75" customHeight="1" hidden="1">
      <c r="B360" s="205" t="s">
        <v>330</v>
      </c>
      <c r="C360" s="384"/>
      <c r="D360" s="200" t="s">
        <v>252</v>
      </c>
      <c r="E360" s="200" t="s">
        <v>258</v>
      </c>
      <c r="F360" s="272" t="s">
        <v>486</v>
      </c>
      <c r="G360" s="200" t="s">
        <v>331</v>
      </c>
      <c r="H360" s="200"/>
      <c r="I360" s="198">
        <f t="shared" si="68"/>
        <v>0</v>
      </c>
      <c r="J360" s="198">
        <f t="shared" si="68"/>
        <v>0</v>
      </c>
      <c r="K360" s="198">
        <f t="shared" si="68"/>
        <v>0</v>
      </c>
      <c r="L360" s="364"/>
      <c r="M360" s="364"/>
      <c r="N360" s="364"/>
    </row>
    <row r="361" spans="2:14" ht="15.75" customHeight="1" hidden="1">
      <c r="B361" s="205" t="s">
        <v>332</v>
      </c>
      <c r="C361" s="384"/>
      <c r="D361" s="200" t="s">
        <v>252</v>
      </c>
      <c r="E361" s="200" t="s">
        <v>258</v>
      </c>
      <c r="F361" s="272" t="s">
        <v>486</v>
      </c>
      <c r="G361" s="200" t="s">
        <v>333</v>
      </c>
      <c r="H361" s="200"/>
      <c r="I361" s="198">
        <f>I362+I363+I364</f>
        <v>0</v>
      </c>
      <c r="J361" s="198">
        <f>J362+J363+J364</f>
        <v>0</v>
      </c>
      <c r="K361" s="198">
        <f>K362+K363+K364</f>
        <v>0</v>
      </c>
      <c r="L361" s="364"/>
      <c r="M361" s="364"/>
      <c r="N361" s="364"/>
    </row>
    <row r="362" spans="2:14" ht="15.75" customHeight="1" hidden="1">
      <c r="B362" s="199" t="s">
        <v>314</v>
      </c>
      <c r="C362" s="384"/>
      <c r="D362" s="200" t="s">
        <v>252</v>
      </c>
      <c r="E362" s="200" t="s">
        <v>258</v>
      </c>
      <c r="F362" s="272" t="s">
        <v>486</v>
      </c>
      <c r="G362" s="200" t="s">
        <v>333</v>
      </c>
      <c r="H362" s="200" t="s">
        <v>338</v>
      </c>
      <c r="I362" s="198"/>
      <c r="J362" s="198"/>
      <c r="K362" s="198"/>
      <c r="L362" s="364"/>
      <c r="M362" s="364"/>
      <c r="N362" s="364"/>
    </row>
    <row r="363" spans="2:14" ht="15.75" customHeight="1" hidden="1">
      <c r="B363" s="199" t="s">
        <v>315</v>
      </c>
      <c r="C363" s="384"/>
      <c r="D363" s="200" t="s">
        <v>252</v>
      </c>
      <c r="E363" s="200" t="s">
        <v>258</v>
      </c>
      <c r="F363" s="272" t="s">
        <v>486</v>
      </c>
      <c r="G363" s="200" t="s">
        <v>333</v>
      </c>
      <c r="H363" s="200" t="s">
        <v>376</v>
      </c>
      <c r="I363" s="198"/>
      <c r="J363" s="198"/>
      <c r="K363" s="198"/>
      <c r="L363" s="364"/>
      <c r="M363" s="364"/>
      <c r="N363" s="364"/>
    </row>
    <row r="364" spans="2:14" ht="15.75" customHeight="1" hidden="1">
      <c r="B364" s="199" t="s">
        <v>316</v>
      </c>
      <c r="C364" s="384"/>
      <c r="D364" s="200" t="s">
        <v>252</v>
      </c>
      <c r="E364" s="200" t="s">
        <v>258</v>
      </c>
      <c r="F364" s="272" t="s">
        <v>486</v>
      </c>
      <c r="G364" s="200" t="s">
        <v>333</v>
      </c>
      <c r="H364" s="200" t="s">
        <v>348</v>
      </c>
      <c r="I364" s="198"/>
      <c r="J364" s="198"/>
      <c r="K364" s="198"/>
      <c r="L364" s="364"/>
      <c r="M364" s="364"/>
      <c r="N364" s="364"/>
    </row>
    <row r="365" spans="2:14" ht="15.75" customHeight="1" hidden="1">
      <c r="B365" s="434" t="s">
        <v>487</v>
      </c>
      <c r="C365" s="384"/>
      <c r="D365" s="200" t="s">
        <v>252</v>
      </c>
      <c r="E365" s="200" t="s">
        <v>258</v>
      </c>
      <c r="F365" s="272" t="s">
        <v>732</v>
      </c>
      <c r="G365" s="200"/>
      <c r="H365" s="200"/>
      <c r="I365" s="198">
        <f aca="true" t="shared" si="69" ref="I365:K366">I366</f>
        <v>0</v>
      </c>
      <c r="J365" s="198">
        <f t="shared" si="69"/>
        <v>0</v>
      </c>
      <c r="K365" s="198">
        <f t="shared" si="69"/>
        <v>0</v>
      </c>
      <c r="L365" s="364"/>
      <c r="M365" s="364"/>
      <c r="N365" s="364"/>
    </row>
    <row r="366" spans="2:14" ht="15.75" customHeight="1" hidden="1">
      <c r="B366" s="205" t="s">
        <v>330</v>
      </c>
      <c r="C366" s="384"/>
      <c r="D366" s="200" t="s">
        <v>252</v>
      </c>
      <c r="E366" s="200" t="s">
        <v>258</v>
      </c>
      <c r="F366" s="272" t="s">
        <v>732</v>
      </c>
      <c r="G366" s="200" t="s">
        <v>331</v>
      </c>
      <c r="H366" s="200"/>
      <c r="I366" s="198">
        <f t="shared" si="69"/>
        <v>0</v>
      </c>
      <c r="J366" s="198">
        <f t="shared" si="69"/>
        <v>0</v>
      </c>
      <c r="K366" s="198">
        <f t="shared" si="69"/>
        <v>0</v>
      </c>
      <c r="L366" s="364"/>
      <c r="M366" s="364"/>
      <c r="N366" s="364"/>
    </row>
    <row r="367" spans="2:14" ht="15.75" customHeight="1" hidden="1">
      <c r="B367" s="205" t="s">
        <v>332</v>
      </c>
      <c r="C367" s="384"/>
      <c r="D367" s="200" t="s">
        <v>252</v>
      </c>
      <c r="E367" s="200" t="s">
        <v>258</v>
      </c>
      <c r="F367" s="272" t="s">
        <v>732</v>
      </c>
      <c r="G367" s="200" t="s">
        <v>333</v>
      </c>
      <c r="H367" s="200"/>
      <c r="I367" s="198">
        <f>I368+I369+I370</f>
        <v>0</v>
      </c>
      <c r="J367" s="198">
        <f>J368+J369+J370</f>
        <v>0</v>
      </c>
      <c r="K367" s="198">
        <f>K368+K369+K370</f>
        <v>0</v>
      </c>
      <c r="L367" s="364"/>
      <c r="M367" s="364"/>
      <c r="N367" s="364"/>
    </row>
    <row r="368" spans="2:14" ht="15.75" customHeight="1" hidden="1">
      <c r="B368" s="199" t="s">
        <v>314</v>
      </c>
      <c r="C368" s="384"/>
      <c r="D368" s="200" t="s">
        <v>252</v>
      </c>
      <c r="E368" s="200" t="s">
        <v>258</v>
      </c>
      <c r="F368" s="272" t="s">
        <v>732</v>
      </c>
      <c r="G368" s="200" t="s">
        <v>333</v>
      </c>
      <c r="H368" s="200" t="s">
        <v>338</v>
      </c>
      <c r="I368" s="198"/>
      <c r="J368" s="198"/>
      <c r="K368" s="198"/>
      <c r="L368" s="364"/>
      <c r="M368" s="364"/>
      <c r="N368" s="364"/>
    </row>
    <row r="369" spans="2:14" ht="18" customHeight="1" hidden="1">
      <c r="B369" s="199" t="s">
        <v>315</v>
      </c>
      <c r="C369" s="384"/>
      <c r="D369" s="200" t="s">
        <v>252</v>
      </c>
      <c r="E369" s="200" t="s">
        <v>258</v>
      </c>
      <c r="F369" s="272" t="s">
        <v>732</v>
      </c>
      <c r="G369" s="200" t="s">
        <v>333</v>
      </c>
      <c r="H369" s="200" t="s">
        <v>376</v>
      </c>
      <c r="I369" s="198"/>
      <c r="J369" s="198"/>
      <c r="K369" s="198"/>
      <c r="L369" s="364"/>
      <c r="M369" s="364"/>
      <c r="N369" s="364"/>
    </row>
    <row r="370" spans="2:14" ht="15.75" customHeight="1" hidden="1">
      <c r="B370" s="199" t="s">
        <v>316</v>
      </c>
      <c r="C370" s="384"/>
      <c r="D370" s="200" t="s">
        <v>252</v>
      </c>
      <c r="E370" s="200" t="s">
        <v>258</v>
      </c>
      <c r="F370" s="272" t="s">
        <v>732</v>
      </c>
      <c r="G370" s="200" t="s">
        <v>333</v>
      </c>
      <c r="H370" s="200" t="s">
        <v>348</v>
      </c>
      <c r="I370" s="198"/>
      <c r="J370" s="198"/>
      <c r="K370" s="198"/>
      <c r="L370" s="364"/>
      <c r="M370" s="364"/>
      <c r="N370" s="364"/>
    </row>
    <row r="371" spans="2:14" ht="28.5" hidden="1">
      <c r="B371" s="204" t="s">
        <v>489</v>
      </c>
      <c r="C371" s="384"/>
      <c r="D371" s="200" t="s">
        <v>252</v>
      </c>
      <c r="E371" s="200" t="s">
        <v>258</v>
      </c>
      <c r="F371" s="272" t="s">
        <v>490</v>
      </c>
      <c r="G371" s="200"/>
      <c r="H371" s="200"/>
      <c r="I371" s="198">
        <f aca="true" t="shared" si="70" ref="I371:K373">I372</f>
        <v>0</v>
      </c>
      <c r="J371" s="198">
        <f t="shared" si="70"/>
        <v>0</v>
      </c>
      <c r="K371" s="198">
        <f t="shared" si="70"/>
        <v>0</v>
      </c>
      <c r="L371" s="364"/>
      <c r="M371" s="364"/>
      <c r="N371" s="364"/>
    </row>
    <row r="372" spans="2:14" ht="15.75" customHeight="1" hidden="1">
      <c r="B372" s="205" t="s">
        <v>330</v>
      </c>
      <c r="C372" s="384"/>
      <c r="D372" s="200" t="s">
        <v>252</v>
      </c>
      <c r="E372" s="200" t="s">
        <v>258</v>
      </c>
      <c r="F372" s="272" t="s">
        <v>490</v>
      </c>
      <c r="G372" s="200" t="s">
        <v>331</v>
      </c>
      <c r="H372" s="200"/>
      <c r="I372" s="198">
        <f t="shared" si="70"/>
        <v>0</v>
      </c>
      <c r="J372" s="198">
        <f t="shared" si="70"/>
        <v>0</v>
      </c>
      <c r="K372" s="198">
        <f t="shared" si="70"/>
        <v>0</v>
      </c>
      <c r="L372" s="364"/>
      <c r="M372" s="364"/>
      <c r="N372" s="364"/>
    </row>
    <row r="373" spans="2:14" ht="15.75" customHeight="1" hidden="1">
      <c r="B373" s="205" t="s">
        <v>332</v>
      </c>
      <c r="C373" s="384"/>
      <c r="D373" s="200" t="s">
        <v>252</v>
      </c>
      <c r="E373" s="200" t="s">
        <v>258</v>
      </c>
      <c r="F373" s="272" t="s">
        <v>490</v>
      </c>
      <c r="G373" s="200" t="s">
        <v>333</v>
      </c>
      <c r="H373" s="200"/>
      <c r="I373" s="198">
        <f t="shared" si="70"/>
        <v>0</v>
      </c>
      <c r="J373" s="198">
        <f t="shared" si="70"/>
        <v>0</v>
      </c>
      <c r="K373" s="198">
        <f t="shared" si="70"/>
        <v>0</v>
      </c>
      <c r="L373" s="364"/>
      <c r="M373" s="364"/>
      <c r="N373" s="364"/>
    </row>
    <row r="374" spans="2:14" ht="15.75" customHeight="1" hidden="1">
      <c r="B374" s="199" t="s">
        <v>314</v>
      </c>
      <c r="C374" s="384"/>
      <c r="D374" s="200" t="s">
        <v>252</v>
      </c>
      <c r="E374" s="200" t="s">
        <v>258</v>
      </c>
      <c r="F374" s="272" t="s">
        <v>490</v>
      </c>
      <c r="G374" s="200" t="s">
        <v>333</v>
      </c>
      <c r="H374" s="200" t="s">
        <v>338</v>
      </c>
      <c r="I374" s="198"/>
      <c r="J374" s="198"/>
      <c r="K374" s="198"/>
      <c r="L374" s="364"/>
      <c r="M374" s="364"/>
      <c r="N374" s="364"/>
    </row>
    <row r="375" spans="2:14" ht="42.75" hidden="1">
      <c r="B375" s="199" t="s">
        <v>473</v>
      </c>
      <c r="C375" s="384"/>
      <c r="D375" s="200" t="s">
        <v>252</v>
      </c>
      <c r="E375" s="200" t="s">
        <v>258</v>
      </c>
      <c r="F375" s="203" t="s">
        <v>474</v>
      </c>
      <c r="G375" s="200"/>
      <c r="H375" s="200"/>
      <c r="I375" s="198">
        <f aca="true" t="shared" si="71" ref="I375:K377">I376</f>
        <v>0</v>
      </c>
      <c r="J375" s="198">
        <f t="shared" si="71"/>
        <v>0</v>
      </c>
      <c r="K375" s="198">
        <f t="shared" si="71"/>
        <v>0</v>
      </c>
      <c r="L375" s="364"/>
      <c r="M375" s="364"/>
      <c r="N375" s="364"/>
    </row>
    <row r="376" spans="2:14" ht="15.75" customHeight="1" hidden="1">
      <c r="B376" s="205" t="s">
        <v>330</v>
      </c>
      <c r="C376" s="384"/>
      <c r="D376" s="200" t="s">
        <v>252</v>
      </c>
      <c r="E376" s="200" t="s">
        <v>258</v>
      </c>
      <c r="F376" s="203" t="s">
        <v>474</v>
      </c>
      <c r="G376" s="200" t="s">
        <v>331</v>
      </c>
      <c r="H376" s="200"/>
      <c r="I376" s="198">
        <f t="shared" si="71"/>
        <v>0</v>
      </c>
      <c r="J376" s="198">
        <f t="shared" si="71"/>
        <v>0</v>
      </c>
      <c r="K376" s="198">
        <f t="shared" si="71"/>
        <v>0</v>
      </c>
      <c r="L376" s="364"/>
      <c r="M376" s="364"/>
      <c r="N376" s="364"/>
    </row>
    <row r="377" spans="2:14" ht="15.75" customHeight="1" hidden="1">
      <c r="B377" s="205" t="s">
        <v>332</v>
      </c>
      <c r="C377" s="384"/>
      <c r="D377" s="200" t="s">
        <v>252</v>
      </c>
      <c r="E377" s="200" t="s">
        <v>258</v>
      </c>
      <c r="F377" s="203" t="s">
        <v>474</v>
      </c>
      <c r="G377" s="200" t="s">
        <v>333</v>
      </c>
      <c r="H377" s="200"/>
      <c r="I377" s="198">
        <f t="shared" si="71"/>
        <v>0</v>
      </c>
      <c r="J377" s="198">
        <f t="shared" si="71"/>
        <v>0</v>
      </c>
      <c r="K377" s="198">
        <f t="shared" si="71"/>
        <v>0</v>
      </c>
      <c r="L377" s="364"/>
      <c r="M377" s="364"/>
      <c r="N377" s="364"/>
    </row>
    <row r="378" spans="2:14" ht="15.75" customHeight="1" hidden="1">
      <c r="B378" s="205" t="s">
        <v>315</v>
      </c>
      <c r="C378" s="384"/>
      <c r="D378" s="200" t="s">
        <v>252</v>
      </c>
      <c r="E378" s="200" t="s">
        <v>258</v>
      </c>
      <c r="F378" s="203" t="s">
        <v>474</v>
      </c>
      <c r="G378" s="200" t="s">
        <v>333</v>
      </c>
      <c r="H378" s="200" t="s">
        <v>376</v>
      </c>
      <c r="I378" s="198"/>
      <c r="J378" s="198"/>
      <c r="K378" s="198"/>
      <c r="L378" s="364"/>
      <c r="M378" s="364"/>
      <c r="N378" s="364"/>
    </row>
    <row r="379" spans="1:66" s="440" customFormat="1" ht="15.75" customHeight="1">
      <c r="A379" s="435"/>
      <c r="B379" s="436" t="s">
        <v>733</v>
      </c>
      <c r="C379" s="382"/>
      <c r="D379" s="218" t="s">
        <v>262</v>
      </c>
      <c r="E379" s="218" t="s">
        <v>264</v>
      </c>
      <c r="F379" s="287"/>
      <c r="G379" s="218"/>
      <c r="H379" s="218"/>
      <c r="I379" s="229">
        <f aca="true" t="shared" si="72" ref="I379:K380">I380</f>
        <v>1188.7</v>
      </c>
      <c r="J379" s="229">
        <f t="shared" si="72"/>
        <v>1046</v>
      </c>
      <c r="K379" s="229">
        <f t="shared" si="72"/>
        <v>1046</v>
      </c>
      <c r="L379" s="378"/>
      <c r="M379" s="378"/>
      <c r="N379" s="378"/>
      <c r="O379" s="437"/>
      <c r="P379" s="438"/>
      <c r="Q379" s="438"/>
      <c r="R379" s="438"/>
      <c r="S379" s="438"/>
      <c r="T379" s="438"/>
      <c r="U379" s="438"/>
      <c r="V379" s="438"/>
      <c r="W379" s="438"/>
      <c r="X379" s="438"/>
      <c r="Y379" s="438"/>
      <c r="Z379" s="438"/>
      <c r="AA379" s="438"/>
      <c r="AB379" s="438"/>
      <c r="AC379" s="438"/>
      <c r="AD379" s="438"/>
      <c r="AE379" s="438"/>
      <c r="AF379" s="439"/>
      <c r="AG379" s="439"/>
      <c r="AH379" s="439"/>
      <c r="AI379" s="439"/>
      <c r="AJ379" s="439"/>
      <c r="AK379" s="439"/>
      <c r="AL379" s="439"/>
      <c r="AM379" s="439"/>
      <c r="AN379" s="439"/>
      <c r="AO379" s="439"/>
      <c r="AP379" s="439"/>
      <c r="AQ379" s="439"/>
      <c r="AR379" s="439"/>
      <c r="AS379" s="439"/>
      <c r="AT379" s="439"/>
      <c r="AU379" s="439"/>
      <c r="AV379" s="439"/>
      <c r="AW379" s="439"/>
      <c r="AX379" s="439"/>
      <c r="AY379" s="439"/>
      <c r="AZ379" s="439"/>
      <c r="BA379" s="439"/>
      <c r="BB379" s="439"/>
      <c r="BC379" s="439"/>
      <c r="BD379" s="439"/>
      <c r="BE379" s="439"/>
      <c r="BF379" s="439"/>
      <c r="BG379" s="439"/>
      <c r="BH379" s="439"/>
      <c r="BI379" s="439"/>
      <c r="BJ379" s="439"/>
      <c r="BK379" s="439"/>
      <c r="BL379" s="439"/>
      <c r="BM379" s="439"/>
      <c r="BN379" s="439"/>
    </row>
    <row r="380" spans="1:66" s="440" customFormat="1" ht="15.75" customHeight="1">
      <c r="A380" s="435"/>
      <c r="B380" s="441" t="s">
        <v>734</v>
      </c>
      <c r="C380" s="442"/>
      <c r="D380" s="419" t="s">
        <v>262</v>
      </c>
      <c r="E380" s="419" t="s">
        <v>264</v>
      </c>
      <c r="F380" s="443"/>
      <c r="G380" s="444"/>
      <c r="H380" s="444"/>
      <c r="I380" s="420">
        <f t="shared" si="72"/>
        <v>1188.7</v>
      </c>
      <c r="J380" s="420">
        <f t="shared" si="72"/>
        <v>1046</v>
      </c>
      <c r="K380" s="420">
        <f t="shared" si="72"/>
        <v>1046</v>
      </c>
      <c r="L380" s="378"/>
      <c r="M380" s="378"/>
      <c r="N380" s="378"/>
      <c r="O380" s="437"/>
      <c r="P380" s="438"/>
      <c r="Q380" s="438"/>
      <c r="R380" s="438"/>
      <c r="S380" s="438"/>
      <c r="T380" s="438"/>
      <c r="U380" s="438"/>
      <c r="V380" s="438"/>
      <c r="W380" s="438"/>
      <c r="X380" s="438"/>
      <c r="Y380" s="438"/>
      <c r="Z380" s="438"/>
      <c r="AA380" s="438"/>
      <c r="AB380" s="438"/>
      <c r="AC380" s="438"/>
      <c r="AD380" s="438"/>
      <c r="AE380" s="438"/>
      <c r="AF380" s="439"/>
      <c r="AG380" s="439"/>
      <c r="AH380" s="439"/>
      <c r="AI380" s="439"/>
      <c r="AJ380" s="439"/>
      <c r="AK380" s="439"/>
      <c r="AL380" s="439"/>
      <c r="AM380" s="439"/>
      <c r="AN380" s="439"/>
      <c r="AO380" s="439"/>
      <c r="AP380" s="439"/>
      <c r="AQ380" s="439"/>
      <c r="AR380" s="439"/>
      <c r="AS380" s="439"/>
      <c r="AT380" s="439"/>
      <c r="AU380" s="439"/>
      <c r="AV380" s="439"/>
      <c r="AW380" s="439"/>
      <c r="AX380" s="439"/>
      <c r="AY380" s="439"/>
      <c r="AZ380" s="439"/>
      <c r="BA380" s="439"/>
      <c r="BB380" s="439"/>
      <c r="BC380" s="439"/>
      <c r="BD380" s="439"/>
      <c r="BE380" s="439"/>
      <c r="BF380" s="439"/>
      <c r="BG380" s="439"/>
      <c r="BH380" s="439"/>
      <c r="BI380" s="439"/>
      <c r="BJ380" s="439"/>
      <c r="BK380" s="439"/>
      <c r="BL380" s="439"/>
      <c r="BM380" s="439"/>
      <c r="BN380" s="439"/>
    </row>
    <row r="381" spans="2:14" ht="30">
      <c r="B381" s="286" t="s">
        <v>506</v>
      </c>
      <c r="C381" s="384"/>
      <c r="D381" s="200" t="s">
        <v>262</v>
      </c>
      <c r="E381" s="200" t="s">
        <v>264</v>
      </c>
      <c r="F381" s="203" t="s">
        <v>507</v>
      </c>
      <c r="G381" s="200"/>
      <c r="H381" s="200"/>
      <c r="I381" s="198">
        <f>I382+I386+I390+I394+I398</f>
        <v>1188.7</v>
      </c>
      <c r="J381" s="198">
        <f>J382+J386+J390+J394+J398</f>
        <v>1046</v>
      </c>
      <c r="K381" s="198">
        <f>K382+K386+K390+K394+K398</f>
        <v>1046</v>
      </c>
      <c r="L381" s="364"/>
      <c r="M381" s="364"/>
      <c r="N381" s="364"/>
    </row>
    <row r="382" spans="2:14" ht="15.75" customHeight="1">
      <c r="B382" s="263" t="s">
        <v>508</v>
      </c>
      <c r="C382" s="384"/>
      <c r="D382" s="200" t="s">
        <v>262</v>
      </c>
      <c r="E382" s="200" t="s">
        <v>264</v>
      </c>
      <c r="F382" s="203" t="s">
        <v>509</v>
      </c>
      <c r="G382" s="200"/>
      <c r="H382" s="200"/>
      <c r="I382" s="198">
        <f aca="true" t="shared" si="73" ref="I382:K384">I383</f>
        <v>100</v>
      </c>
      <c r="J382" s="198">
        <f t="shared" si="73"/>
        <v>100</v>
      </c>
      <c r="K382" s="198">
        <f t="shared" si="73"/>
        <v>100</v>
      </c>
      <c r="L382" s="364"/>
      <c r="M382" s="364"/>
      <c r="N382" s="364"/>
    </row>
    <row r="383" spans="2:14" ht="15.75" customHeight="1">
      <c r="B383" s="205" t="s">
        <v>330</v>
      </c>
      <c r="C383" s="384"/>
      <c r="D383" s="200" t="s">
        <v>262</v>
      </c>
      <c r="E383" s="200" t="s">
        <v>264</v>
      </c>
      <c r="F383" s="203" t="s">
        <v>509</v>
      </c>
      <c r="G383" s="200" t="s">
        <v>331</v>
      </c>
      <c r="H383" s="200"/>
      <c r="I383" s="198">
        <f t="shared" si="73"/>
        <v>100</v>
      </c>
      <c r="J383" s="198">
        <f t="shared" si="73"/>
        <v>100</v>
      </c>
      <c r="K383" s="198">
        <f t="shared" si="73"/>
        <v>100</v>
      </c>
      <c r="L383" s="364"/>
      <c r="M383" s="364"/>
      <c r="N383" s="364"/>
    </row>
    <row r="384" spans="2:14" ht="15.75" customHeight="1">
      <c r="B384" s="205" t="s">
        <v>332</v>
      </c>
      <c r="C384" s="384"/>
      <c r="D384" s="200" t="s">
        <v>262</v>
      </c>
      <c r="E384" s="200" t="s">
        <v>264</v>
      </c>
      <c r="F384" s="203" t="s">
        <v>509</v>
      </c>
      <c r="G384" s="200" t="s">
        <v>333</v>
      </c>
      <c r="H384" s="200"/>
      <c r="I384" s="198">
        <f t="shared" si="73"/>
        <v>100</v>
      </c>
      <c r="J384" s="198">
        <f t="shared" si="73"/>
        <v>100</v>
      </c>
      <c r="K384" s="198">
        <f t="shared" si="73"/>
        <v>100</v>
      </c>
      <c r="L384" s="364"/>
      <c r="M384" s="364"/>
      <c r="N384" s="364"/>
    </row>
    <row r="385" spans="2:14" ht="15.75" customHeight="1">
      <c r="B385" s="199" t="s">
        <v>314</v>
      </c>
      <c r="C385" s="384"/>
      <c r="D385" s="200" t="s">
        <v>262</v>
      </c>
      <c r="E385" s="200" t="s">
        <v>264</v>
      </c>
      <c r="F385" s="203" t="s">
        <v>509</v>
      </c>
      <c r="G385" s="200" t="s">
        <v>333</v>
      </c>
      <c r="H385" s="200" t="s">
        <v>338</v>
      </c>
      <c r="I385" s="198">
        <v>100</v>
      </c>
      <c r="J385" s="198">
        <v>100</v>
      </c>
      <c r="K385" s="198">
        <v>100</v>
      </c>
      <c r="L385" s="364"/>
      <c r="M385" s="364"/>
      <c r="N385" s="364"/>
    </row>
    <row r="386" spans="2:14" ht="15.75" customHeight="1">
      <c r="B386" s="263" t="s">
        <v>510</v>
      </c>
      <c r="C386" s="384"/>
      <c r="D386" s="200" t="s">
        <v>262</v>
      </c>
      <c r="E386" s="200" t="s">
        <v>264</v>
      </c>
      <c r="F386" s="203" t="s">
        <v>511</v>
      </c>
      <c r="G386" s="200"/>
      <c r="H386" s="200"/>
      <c r="I386" s="198">
        <f aca="true" t="shared" si="74" ref="I386:K388">I387</f>
        <v>642.7</v>
      </c>
      <c r="J386" s="198">
        <f t="shared" si="74"/>
        <v>500</v>
      </c>
      <c r="K386" s="198">
        <f t="shared" si="74"/>
        <v>500</v>
      </c>
      <c r="L386" s="364"/>
      <c r="M386" s="364"/>
      <c r="N386" s="364"/>
    </row>
    <row r="387" spans="2:14" ht="15.75" customHeight="1">
      <c r="B387" s="205" t="s">
        <v>330</v>
      </c>
      <c r="C387" s="384"/>
      <c r="D387" s="200" t="s">
        <v>262</v>
      </c>
      <c r="E387" s="200" t="s">
        <v>264</v>
      </c>
      <c r="F387" s="203" t="s">
        <v>511</v>
      </c>
      <c r="G387" s="200" t="s">
        <v>331</v>
      </c>
      <c r="H387" s="200"/>
      <c r="I387" s="198">
        <f t="shared" si="74"/>
        <v>642.7</v>
      </c>
      <c r="J387" s="198">
        <f t="shared" si="74"/>
        <v>500</v>
      </c>
      <c r="K387" s="198">
        <f t="shared" si="74"/>
        <v>500</v>
      </c>
      <c r="L387" s="364"/>
      <c r="M387" s="364"/>
      <c r="N387" s="364"/>
    </row>
    <row r="388" spans="2:14" ht="15.75" customHeight="1">
      <c r="B388" s="205" t="s">
        <v>332</v>
      </c>
      <c r="C388" s="384"/>
      <c r="D388" s="200" t="s">
        <v>262</v>
      </c>
      <c r="E388" s="200" t="s">
        <v>264</v>
      </c>
      <c r="F388" s="203" t="s">
        <v>511</v>
      </c>
      <c r="G388" s="200" t="s">
        <v>333</v>
      </c>
      <c r="H388" s="200"/>
      <c r="I388" s="198">
        <f t="shared" si="74"/>
        <v>642.7</v>
      </c>
      <c r="J388" s="198">
        <f t="shared" si="74"/>
        <v>500</v>
      </c>
      <c r="K388" s="198">
        <f t="shared" si="74"/>
        <v>500</v>
      </c>
      <c r="L388" s="364"/>
      <c r="M388" s="364"/>
      <c r="N388" s="364"/>
    </row>
    <row r="389" spans="2:14" ht="15.75" customHeight="1">
      <c r="B389" s="199" t="s">
        <v>314</v>
      </c>
      <c r="C389" s="384"/>
      <c r="D389" s="200" t="s">
        <v>262</v>
      </c>
      <c r="E389" s="200" t="s">
        <v>264</v>
      </c>
      <c r="F389" s="203" t="s">
        <v>511</v>
      </c>
      <c r="G389" s="200" t="s">
        <v>333</v>
      </c>
      <c r="H389" s="200" t="s">
        <v>338</v>
      </c>
      <c r="I389" s="198">
        <v>642.7</v>
      </c>
      <c r="J389" s="198">
        <v>500</v>
      </c>
      <c r="K389" s="198">
        <v>500</v>
      </c>
      <c r="L389" s="364"/>
      <c r="M389" s="364"/>
      <c r="N389" s="364"/>
    </row>
    <row r="390" spans="2:14" ht="15.75" customHeight="1">
      <c r="B390" s="263" t="s">
        <v>512</v>
      </c>
      <c r="C390" s="384"/>
      <c r="D390" s="200" t="s">
        <v>262</v>
      </c>
      <c r="E390" s="200" t="s">
        <v>264</v>
      </c>
      <c r="F390" s="203" t="s">
        <v>513</v>
      </c>
      <c r="G390" s="200"/>
      <c r="H390" s="200"/>
      <c r="I390" s="198">
        <f aca="true" t="shared" si="75" ref="I390:K392">I391</f>
        <v>46</v>
      </c>
      <c r="J390" s="198">
        <f t="shared" si="75"/>
        <v>46</v>
      </c>
      <c r="K390" s="198">
        <f t="shared" si="75"/>
        <v>46</v>
      </c>
      <c r="L390" s="364"/>
      <c r="M390" s="364"/>
      <c r="N390" s="364"/>
    </row>
    <row r="391" spans="2:14" ht="15.75" customHeight="1">
      <c r="B391" s="205" t="s">
        <v>330</v>
      </c>
      <c r="C391" s="384"/>
      <c r="D391" s="200" t="s">
        <v>262</v>
      </c>
      <c r="E391" s="200" t="s">
        <v>264</v>
      </c>
      <c r="F391" s="203" t="s">
        <v>513</v>
      </c>
      <c r="G391" s="200" t="s">
        <v>331</v>
      </c>
      <c r="H391" s="200"/>
      <c r="I391" s="198">
        <f t="shared" si="75"/>
        <v>46</v>
      </c>
      <c r="J391" s="198">
        <f t="shared" si="75"/>
        <v>46</v>
      </c>
      <c r="K391" s="198">
        <f t="shared" si="75"/>
        <v>46</v>
      </c>
      <c r="L391" s="364"/>
      <c r="M391" s="364"/>
      <c r="N391" s="364"/>
    </row>
    <row r="392" spans="2:14" ht="15.75" customHeight="1">
      <c r="B392" s="205" t="s">
        <v>332</v>
      </c>
      <c r="C392" s="384"/>
      <c r="D392" s="200" t="s">
        <v>262</v>
      </c>
      <c r="E392" s="200" t="s">
        <v>264</v>
      </c>
      <c r="F392" s="203" t="s">
        <v>513</v>
      </c>
      <c r="G392" s="200" t="s">
        <v>333</v>
      </c>
      <c r="H392" s="200"/>
      <c r="I392" s="198">
        <f t="shared" si="75"/>
        <v>46</v>
      </c>
      <c r="J392" s="198">
        <f t="shared" si="75"/>
        <v>46</v>
      </c>
      <c r="K392" s="198">
        <f t="shared" si="75"/>
        <v>46</v>
      </c>
      <c r="L392" s="364"/>
      <c r="M392" s="364"/>
      <c r="N392" s="364"/>
    </row>
    <row r="393" spans="2:14" ht="15.75" customHeight="1">
      <c r="B393" s="199" t="s">
        <v>314</v>
      </c>
      <c r="C393" s="384"/>
      <c r="D393" s="200" t="s">
        <v>262</v>
      </c>
      <c r="E393" s="200" t="s">
        <v>264</v>
      </c>
      <c r="F393" s="203" t="s">
        <v>513</v>
      </c>
      <c r="G393" s="200" t="s">
        <v>333</v>
      </c>
      <c r="H393" s="200" t="s">
        <v>338</v>
      </c>
      <c r="I393" s="198">
        <v>46</v>
      </c>
      <c r="J393" s="198">
        <v>46</v>
      </c>
      <c r="K393" s="198">
        <v>46</v>
      </c>
      <c r="L393" s="364"/>
      <c r="M393" s="364"/>
      <c r="N393" s="364"/>
    </row>
    <row r="394" spans="2:14" ht="15.75" customHeight="1" hidden="1">
      <c r="B394" s="263" t="s">
        <v>514</v>
      </c>
      <c r="C394" s="384"/>
      <c r="D394" s="200" t="s">
        <v>262</v>
      </c>
      <c r="E394" s="200" t="s">
        <v>264</v>
      </c>
      <c r="F394" s="203" t="s">
        <v>515</v>
      </c>
      <c r="G394" s="200"/>
      <c r="H394" s="200"/>
      <c r="I394" s="198">
        <f aca="true" t="shared" si="76" ref="I394:K396">I395</f>
        <v>0</v>
      </c>
      <c r="J394" s="198">
        <f t="shared" si="76"/>
        <v>0</v>
      </c>
      <c r="K394" s="198">
        <f t="shared" si="76"/>
        <v>0</v>
      </c>
      <c r="L394" s="364"/>
      <c r="M394" s="364"/>
      <c r="N394" s="364"/>
    </row>
    <row r="395" spans="2:14" ht="15.75" customHeight="1" hidden="1">
      <c r="B395" s="205" t="s">
        <v>330</v>
      </c>
      <c r="C395" s="384"/>
      <c r="D395" s="200" t="s">
        <v>262</v>
      </c>
      <c r="E395" s="200" t="s">
        <v>264</v>
      </c>
      <c r="F395" s="203" t="s">
        <v>515</v>
      </c>
      <c r="G395" s="200" t="s">
        <v>331</v>
      </c>
      <c r="H395" s="200"/>
      <c r="I395" s="198">
        <f t="shared" si="76"/>
        <v>0</v>
      </c>
      <c r="J395" s="198">
        <f t="shared" si="76"/>
        <v>0</v>
      </c>
      <c r="K395" s="198">
        <f t="shared" si="76"/>
        <v>0</v>
      </c>
      <c r="L395" s="364"/>
      <c r="M395" s="364"/>
      <c r="N395" s="364"/>
    </row>
    <row r="396" spans="2:14" ht="15.75" customHeight="1" hidden="1">
      <c r="B396" s="205" t="s">
        <v>332</v>
      </c>
      <c r="C396" s="384"/>
      <c r="D396" s="200" t="s">
        <v>262</v>
      </c>
      <c r="E396" s="200" t="s">
        <v>264</v>
      </c>
      <c r="F396" s="203" t="s">
        <v>515</v>
      </c>
      <c r="G396" s="200" t="s">
        <v>333</v>
      </c>
      <c r="H396" s="200"/>
      <c r="I396" s="198">
        <f t="shared" si="76"/>
        <v>0</v>
      </c>
      <c r="J396" s="198">
        <f t="shared" si="76"/>
        <v>0</v>
      </c>
      <c r="K396" s="198">
        <f t="shared" si="76"/>
        <v>0</v>
      </c>
      <c r="L396" s="364"/>
      <c r="M396" s="364"/>
      <c r="N396" s="364"/>
    </row>
    <row r="397" spans="2:14" ht="15.75" customHeight="1" hidden="1">
      <c r="B397" s="199" t="s">
        <v>314</v>
      </c>
      <c r="C397" s="384"/>
      <c r="D397" s="200" t="s">
        <v>262</v>
      </c>
      <c r="E397" s="200" t="s">
        <v>264</v>
      </c>
      <c r="F397" s="203" t="s">
        <v>515</v>
      </c>
      <c r="G397" s="200" t="s">
        <v>333</v>
      </c>
      <c r="H397" s="200" t="s">
        <v>338</v>
      </c>
      <c r="I397" s="198"/>
      <c r="J397" s="198"/>
      <c r="K397" s="198"/>
      <c r="L397" s="364"/>
      <c r="M397" s="364"/>
      <c r="N397" s="364"/>
    </row>
    <row r="398" spans="2:14" ht="15.75" customHeight="1">
      <c r="B398" s="263" t="s">
        <v>516</v>
      </c>
      <c r="C398" s="384"/>
      <c r="D398" s="200" t="s">
        <v>262</v>
      </c>
      <c r="E398" s="200" t="s">
        <v>264</v>
      </c>
      <c r="F398" s="203" t="s">
        <v>517</v>
      </c>
      <c r="G398" s="200"/>
      <c r="H398" s="200"/>
      <c r="I398" s="198">
        <f aca="true" t="shared" si="77" ref="I398:K400">I399</f>
        <v>400</v>
      </c>
      <c r="J398" s="198">
        <f t="shared" si="77"/>
        <v>400</v>
      </c>
      <c r="K398" s="198">
        <f t="shared" si="77"/>
        <v>400</v>
      </c>
      <c r="L398" s="364"/>
      <c r="M398" s="364"/>
      <c r="N398" s="364"/>
    </row>
    <row r="399" spans="2:14" ht="15.75" customHeight="1">
      <c r="B399" s="205" t="s">
        <v>330</v>
      </c>
      <c r="C399" s="384"/>
      <c r="D399" s="200" t="s">
        <v>262</v>
      </c>
      <c r="E399" s="200" t="s">
        <v>264</v>
      </c>
      <c r="F399" s="203" t="s">
        <v>517</v>
      </c>
      <c r="G399" s="200" t="s">
        <v>331</v>
      </c>
      <c r="H399" s="200"/>
      <c r="I399" s="198">
        <f t="shared" si="77"/>
        <v>400</v>
      </c>
      <c r="J399" s="198">
        <f t="shared" si="77"/>
        <v>400</v>
      </c>
      <c r="K399" s="198">
        <f t="shared" si="77"/>
        <v>400</v>
      </c>
      <c r="L399" s="364"/>
      <c r="M399" s="364"/>
      <c r="N399" s="364"/>
    </row>
    <row r="400" spans="2:14" ht="15.75" customHeight="1">
      <c r="B400" s="205" t="s">
        <v>332</v>
      </c>
      <c r="C400" s="384"/>
      <c r="D400" s="200" t="s">
        <v>262</v>
      </c>
      <c r="E400" s="200" t="s">
        <v>264</v>
      </c>
      <c r="F400" s="203" t="s">
        <v>517</v>
      </c>
      <c r="G400" s="200" t="s">
        <v>333</v>
      </c>
      <c r="H400" s="200"/>
      <c r="I400" s="198">
        <f t="shared" si="77"/>
        <v>400</v>
      </c>
      <c r="J400" s="198">
        <f t="shared" si="77"/>
        <v>400</v>
      </c>
      <c r="K400" s="198">
        <f t="shared" si="77"/>
        <v>400</v>
      </c>
      <c r="L400" s="364"/>
      <c r="M400" s="364"/>
      <c r="N400" s="364"/>
    </row>
    <row r="401" spans="2:14" ht="15.75" customHeight="1">
      <c r="B401" s="199" t="s">
        <v>314</v>
      </c>
      <c r="C401" s="384"/>
      <c r="D401" s="200" t="s">
        <v>262</v>
      </c>
      <c r="E401" s="200" t="s">
        <v>264</v>
      </c>
      <c r="F401" s="203" t="s">
        <v>517</v>
      </c>
      <c r="G401" s="200" t="s">
        <v>333</v>
      </c>
      <c r="H401" s="200" t="s">
        <v>338</v>
      </c>
      <c r="I401" s="198">
        <v>400</v>
      </c>
      <c r="J401" s="198">
        <v>400</v>
      </c>
      <c r="K401" s="198">
        <v>400</v>
      </c>
      <c r="L401" s="364"/>
      <c r="M401" s="364"/>
      <c r="N401" s="364"/>
    </row>
    <row r="402" spans="2:14" ht="15.75" customHeight="1">
      <c r="B402" s="379" t="s">
        <v>283</v>
      </c>
      <c r="C402" s="384"/>
      <c r="D402" s="218" t="s">
        <v>284</v>
      </c>
      <c r="E402" s="218"/>
      <c r="F402" s="406"/>
      <c r="G402" s="377"/>
      <c r="H402" s="218"/>
      <c r="I402" s="229">
        <f>I403+I409+I444+I475</f>
        <v>4103.5</v>
      </c>
      <c r="J402" s="229">
        <f>J403+J409+J444+J475</f>
        <v>2840.5</v>
      </c>
      <c r="K402" s="229">
        <f>K403+K409+K444+K475</f>
        <v>3775.5</v>
      </c>
      <c r="L402" s="364"/>
      <c r="M402" s="364"/>
      <c r="N402" s="364"/>
    </row>
    <row r="403" spans="2:14" ht="12.75" customHeight="1">
      <c r="B403" s="389" t="s">
        <v>285</v>
      </c>
      <c r="C403" s="384"/>
      <c r="D403" s="196" t="s">
        <v>284</v>
      </c>
      <c r="E403" s="196" t="s">
        <v>286</v>
      </c>
      <c r="F403" s="200"/>
      <c r="G403" s="200"/>
      <c r="H403" s="200"/>
      <c r="I403" s="198">
        <f aca="true" t="shared" si="78" ref="I403:K407">I404</f>
        <v>1900</v>
      </c>
      <c r="J403" s="198">
        <f t="shared" si="78"/>
        <v>700</v>
      </c>
      <c r="K403" s="198">
        <f t="shared" si="78"/>
        <v>1600</v>
      </c>
      <c r="L403" s="364"/>
      <c r="M403" s="364"/>
      <c r="N403" s="364"/>
    </row>
    <row r="404" spans="2:14" ht="12.75" customHeight="1">
      <c r="B404" s="205" t="s">
        <v>318</v>
      </c>
      <c r="C404" s="384"/>
      <c r="D404" s="200" t="s">
        <v>284</v>
      </c>
      <c r="E404" s="200" t="s">
        <v>286</v>
      </c>
      <c r="F404" s="200" t="s">
        <v>319</v>
      </c>
      <c r="G404" s="200"/>
      <c r="H404" s="200"/>
      <c r="I404" s="198">
        <f t="shared" si="78"/>
        <v>1900</v>
      </c>
      <c r="J404" s="198">
        <f t="shared" si="78"/>
        <v>700</v>
      </c>
      <c r="K404" s="198">
        <f t="shared" si="78"/>
        <v>1600</v>
      </c>
      <c r="L404" s="364"/>
      <c r="M404" s="364"/>
      <c r="N404" s="364"/>
    </row>
    <row r="405" spans="2:14" ht="27.75" customHeight="1">
      <c r="B405" s="204" t="s">
        <v>211</v>
      </c>
      <c r="C405" s="384"/>
      <c r="D405" s="200" t="s">
        <v>284</v>
      </c>
      <c r="E405" s="200" t="s">
        <v>286</v>
      </c>
      <c r="F405" s="203" t="s">
        <v>655</v>
      </c>
      <c r="G405" s="200"/>
      <c r="H405" s="200"/>
      <c r="I405" s="198">
        <f t="shared" si="78"/>
        <v>1900</v>
      </c>
      <c r="J405" s="198">
        <f t="shared" si="78"/>
        <v>700</v>
      </c>
      <c r="K405" s="198">
        <f t="shared" si="78"/>
        <v>1600</v>
      </c>
      <c r="L405" s="364"/>
      <c r="M405" s="364"/>
      <c r="N405" s="364"/>
    </row>
    <row r="406" spans="2:14" ht="12.75" customHeight="1">
      <c r="B406" s="199" t="s">
        <v>361</v>
      </c>
      <c r="C406" s="384"/>
      <c r="D406" s="200" t="s">
        <v>284</v>
      </c>
      <c r="E406" s="200" t="s">
        <v>286</v>
      </c>
      <c r="F406" s="203" t="s">
        <v>655</v>
      </c>
      <c r="G406" s="200" t="s">
        <v>360</v>
      </c>
      <c r="H406" s="200"/>
      <c r="I406" s="198">
        <f t="shared" si="78"/>
        <v>1900</v>
      </c>
      <c r="J406" s="198">
        <f t="shared" si="78"/>
        <v>700</v>
      </c>
      <c r="K406" s="198">
        <f t="shared" si="78"/>
        <v>1600</v>
      </c>
      <c r="L406" s="364"/>
      <c r="M406" s="364"/>
      <c r="N406" s="364"/>
    </row>
    <row r="407" spans="2:14" ht="12.75" customHeight="1">
      <c r="B407" s="199" t="s">
        <v>656</v>
      </c>
      <c r="C407" s="384"/>
      <c r="D407" s="200" t="s">
        <v>284</v>
      </c>
      <c r="E407" s="200" t="s">
        <v>286</v>
      </c>
      <c r="F407" s="203" t="s">
        <v>655</v>
      </c>
      <c r="G407" s="200" t="s">
        <v>657</v>
      </c>
      <c r="H407" s="200"/>
      <c r="I407" s="198">
        <f t="shared" si="78"/>
        <v>1900</v>
      </c>
      <c r="J407" s="198">
        <f t="shared" si="78"/>
        <v>700</v>
      </c>
      <c r="K407" s="198">
        <f t="shared" si="78"/>
        <v>1600</v>
      </c>
      <c r="L407" s="364"/>
      <c r="M407" s="364"/>
      <c r="N407" s="364"/>
    </row>
    <row r="408" spans="2:14" ht="14.25" customHeight="1">
      <c r="B408" s="199" t="s">
        <v>314</v>
      </c>
      <c r="C408" s="384"/>
      <c r="D408" s="200" t="s">
        <v>284</v>
      </c>
      <c r="E408" s="200" t="s">
        <v>286</v>
      </c>
      <c r="F408" s="203" t="s">
        <v>655</v>
      </c>
      <c r="G408" s="200" t="s">
        <v>657</v>
      </c>
      <c r="H408" s="200">
        <v>2</v>
      </c>
      <c r="I408" s="198">
        <v>1900</v>
      </c>
      <c r="J408" s="198">
        <v>700</v>
      </c>
      <c r="K408" s="198">
        <v>1600</v>
      </c>
      <c r="L408" s="364"/>
      <c r="M408" s="364"/>
      <c r="N408" s="364"/>
    </row>
    <row r="409" spans="2:14" ht="28.5">
      <c r="B409" s="389" t="s">
        <v>287</v>
      </c>
      <c r="C409" s="381"/>
      <c r="D409" s="196" t="s">
        <v>284</v>
      </c>
      <c r="E409" s="196" t="s">
        <v>288</v>
      </c>
      <c r="F409" s="203"/>
      <c r="G409" s="200"/>
      <c r="H409" s="200"/>
      <c r="I409" s="236">
        <f>I423+I432+I440+I436+I410</f>
        <v>578</v>
      </c>
      <c r="J409" s="236">
        <f>J423+J432+J440+J436+J410</f>
        <v>565</v>
      </c>
      <c r="K409" s="236">
        <f>K423+K432+K440+K436+K410</f>
        <v>600</v>
      </c>
      <c r="L409" s="364"/>
      <c r="M409" s="364"/>
      <c r="N409" s="364"/>
    </row>
    <row r="410" spans="2:14" ht="42" customHeight="1">
      <c r="B410" s="379" t="s">
        <v>658</v>
      </c>
      <c r="C410" s="381"/>
      <c r="D410" s="218" t="s">
        <v>284</v>
      </c>
      <c r="E410" s="218" t="s">
        <v>288</v>
      </c>
      <c r="F410" s="287" t="s">
        <v>659</v>
      </c>
      <c r="G410" s="218"/>
      <c r="H410" s="218"/>
      <c r="I410" s="229">
        <f>I411+I415+I419</f>
        <v>200</v>
      </c>
      <c r="J410" s="229">
        <f>J411+J415+J419</f>
        <v>150</v>
      </c>
      <c r="K410" s="229">
        <f>K411+K415+K419</f>
        <v>150</v>
      </c>
      <c r="L410" s="364"/>
      <c r="M410" s="364"/>
      <c r="N410" s="364"/>
    </row>
    <row r="411" spans="2:14" ht="12.75" customHeight="1" hidden="1">
      <c r="B411" s="199" t="s">
        <v>660</v>
      </c>
      <c r="C411" s="381"/>
      <c r="D411" s="200" t="s">
        <v>284</v>
      </c>
      <c r="E411" s="200" t="s">
        <v>288</v>
      </c>
      <c r="F411" s="203" t="s">
        <v>661</v>
      </c>
      <c r="G411" s="200"/>
      <c r="H411" s="200"/>
      <c r="I411" s="198">
        <f aca="true" t="shared" si="79" ref="I411:K413">I412</f>
        <v>0</v>
      </c>
      <c r="J411" s="198">
        <f t="shared" si="79"/>
        <v>0</v>
      </c>
      <c r="K411" s="198">
        <f t="shared" si="79"/>
        <v>0</v>
      </c>
      <c r="L411" s="364"/>
      <c r="M411" s="364"/>
      <c r="N411" s="364"/>
    </row>
    <row r="412" spans="2:14" ht="12.75" customHeight="1" hidden="1">
      <c r="B412" s="188" t="s">
        <v>330</v>
      </c>
      <c r="C412" s="381"/>
      <c r="D412" s="200" t="s">
        <v>284</v>
      </c>
      <c r="E412" s="200" t="s">
        <v>288</v>
      </c>
      <c r="F412" s="203" t="s">
        <v>661</v>
      </c>
      <c r="G412" s="200" t="s">
        <v>360</v>
      </c>
      <c r="H412" s="200"/>
      <c r="I412" s="198">
        <f t="shared" si="79"/>
        <v>0</v>
      </c>
      <c r="J412" s="198">
        <f t="shared" si="79"/>
        <v>0</v>
      </c>
      <c r="K412" s="198">
        <f t="shared" si="79"/>
        <v>0</v>
      </c>
      <c r="L412" s="364"/>
      <c r="M412" s="364"/>
      <c r="N412" s="364"/>
    </row>
    <row r="413" spans="2:14" ht="12.75" customHeight="1" hidden="1">
      <c r="B413" s="188" t="s">
        <v>332</v>
      </c>
      <c r="C413" s="381"/>
      <c r="D413" s="200" t="s">
        <v>284</v>
      </c>
      <c r="E413" s="200" t="s">
        <v>288</v>
      </c>
      <c r="F413" s="203" t="s">
        <v>661</v>
      </c>
      <c r="G413" s="200" t="s">
        <v>362</v>
      </c>
      <c r="H413" s="200"/>
      <c r="I413" s="198">
        <f t="shared" si="79"/>
        <v>0</v>
      </c>
      <c r="J413" s="198">
        <f t="shared" si="79"/>
        <v>0</v>
      </c>
      <c r="K413" s="198">
        <f t="shared" si="79"/>
        <v>0</v>
      </c>
      <c r="L413" s="364"/>
      <c r="M413" s="364"/>
      <c r="N413" s="364"/>
    </row>
    <row r="414" spans="2:14" ht="12.75" customHeight="1" hidden="1">
      <c r="B414" s="185" t="s">
        <v>314</v>
      </c>
      <c r="C414" s="381"/>
      <c r="D414" s="200" t="s">
        <v>284</v>
      </c>
      <c r="E414" s="200" t="s">
        <v>288</v>
      </c>
      <c r="F414" s="203" t="s">
        <v>661</v>
      </c>
      <c r="G414" s="200" t="s">
        <v>362</v>
      </c>
      <c r="H414" s="200" t="s">
        <v>338</v>
      </c>
      <c r="I414" s="198"/>
      <c r="J414" s="198"/>
      <c r="K414" s="198"/>
      <c r="L414" s="364"/>
      <c r="M414" s="364"/>
      <c r="N414" s="364"/>
    </row>
    <row r="415" spans="2:14" ht="28.5" hidden="1">
      <c r="B415" s="199" t="s">
        <v>662</v>
      </c>
      <c r="C415" s="381"/>
      <c r="D415" s="200" t="s">
        <v>284</v>
      </c>
      <c r="E415" s="200" t="s">
        <v>288</v>
      </c>
      <c r="F415" s="203" t="s">
        <v>663</v>
      </c>
      <c r="G415" s="200"/>
      <c r="H415" s="200"/>
      <c r="I415" s="198">
        <f aca="true" t="shared" si="80" ref="I415:K417">I416</f>
        <v>0</v>
      </c>
      <c r="J415" s="198">
        <f t="shared" si="80"/>
        <v>0</v>
      </c>
      <c r="K415" s="198">
        <f t="shared" si="80"/>
        <v>0</v>
      </c>
      <c r="L415" s="364"/>
      <c r="M415" s="364"/>
      <c r="N415" s="364"/>
    </row>
    <row r="416" spans="2:14" ht="12.75" customHeight="1" hidden="1">
      <c r="B416" s="188" t="s">
        <v>330</v>
      </c>
      <c r="C416" s="381"/>
      <c r="D416" s="200" t="s">
        <v>284</v>
      </c>
      <c r="E416" s="200" t="s">
        <v>288</v>
      </c>
      <c r="F416" s="203" t="s">
        <v>663</v>
      </c>
      <c r="G416" s="200" t="s">
        <v>360</v>
      </c>
      <c r="H416" s="200"/>
      <c r="I416" s="198">
        <f t="shared" si="80"/>
        <v>0</v>
      </c>
      <c r="J416" s="198">
        <f t="shared" si="80"/>
        <v>0</v>
      </c>
      <c r="K416" s="198">
        <f t="shared" si="80"/>
        <v>0</v>
      </c>
      <c r="L416" s="364"/>
      <c r="M416" s="364"/>
      <c r="N416" s="364"/>
    </row>
    <row r="417" spans="2:14" ht="12.75" customHeight="1" hidden="1">
      <c r="B417" s="188" t="s">
        <v>332</v>
      </c>
      <c r="C417" s="381"/>
      <c r="D417" s="200" t="s">
        <v>284</v>
      </c>
      <c r="E417" s="200" t="s">
        <v>288</v>
      </c>
      <c r="F417" s="203" t="s">
        <v>663</v>
      </c>
      <c r="G417" s="200" t="s">
        <v>362</v>
      </c>
      <c r="H417" s="200"/>
      <c r="I417" s="198">
        <f t="shared" si="80"/>
        <v>0</v>
      </c>
      <c r="J417" s="198">
        <f t="shared" si="80"/>
        <v>0</v>
      </c>
      <c r="K417" s="198">
        <f t="shared" si="80"/>
        <v>0</v>
      </c>
      <c r="L417" s="364"/>
      <c r="M417" s="364"/>
      <c r="N417" s="364"/>
    </row>
    <row r="418" spans="2:14" ht="14.25" hidden="1">
      <c r="B418" s="185" t="s">
        <v>314</v>
      </c>
      <c r="C418" s="381"/>
      <c r="D418" s="200" t="s">
        <v>284</v>
      </c>
      <c r="E418" s="200" t="s">
        <v>288</v>
      </c>
      <c r="F418" s="203" t="s">
        <v>663</v>
      </c>
      <c r="G418" s="200" t="s">
        <v>362</v>
      </c>
      <c r="H418" s="200" t="s">
        <v>338</v>
      </c>
      <c r="I418" s="198"/>
      <c r="J418" s="198"/>
      <c r="K418" s="198"/>
      <c r="L418" s="364"/>
      <c r="M418" s="364"/>
      <c r="N418" s="364"/>
    </row>
    <row r="419" spans="2:14" ht="12.75" customHeight="1">
      <c r="B419" s="199" t="s">
        <v>664</v>
      </c>
      <c r="C419" s="381"/>
      <c r="D419" s="200" t="s">
        <v>284</v>
      </c>
      <c r="E419" s="200" t="s">
        <v>288</v>
      </c>
      <c r="F419" s="203" t="s">
        <v>665</v>
      </c>
      <c r="G419" s="200"/>
      <c r="H419" s="200"/>
      <c r="I419" s="198">
        <f aca="true" t="shared" si="81" ref="I419:K421">I420</f>
        <v>200</v>
      </c>
      <c r="J419" s="198">
        <f t="shared" si="81"/>
        <v>150</v>
      </c>
      <c r="K419" s="198">
        <f t="shared" si="81"/>
        <v>150</v>
      </c>
      <c r="L419" s="364"/>
      <c r="M419" s="364"/>
      <c r="N419" s="364"/>
    </row>
    <row r="420" spans="2:14" ht="12.75" customHeight="1">
      <c r="B420" s="188" t="s">
        <v>330</v>
      </c>
      <c r="C420" s="381"/>
      <c r="D420" s="200" t="s">
        <v>284</v>
      </c>
      <c r="E420" s="200" t="s">
        <v>288</v>
      </c>
      <c r="F420" s="203" t="s">
        <v>665</v>
      </c>
      <c r="G420" s="200" t="s">
        <v>360</v>
      </c>
      <c r="H420" s="200"/>
      <c r="I420" s="198">
        <f t="shared" si="81"/>
        <v>200</v>
      </c>
      <c r="J420" s="198">
        <f t="shared" si="81"/>
        <v>150</v>
      </c>
      <c r="K420" s="198">
        <f t="shared" si="81"/>
        <v>150</v>
      </c>
      <c r="L420" s="364"/>
      <c r="M420" s="364"/>
      <c r="N420" s="364"/>
    </row>
    <row r="421" spans="2:14" ht="12.75" customHeight="1">
      <c r="B421" s="188" t="s">
        <v>332</v>
      </c>
      <c r="C421" s="381"/>
      <c r="D421" s="200" t="s">
        <v>284</v>
      </c>
      <c r="E421" s="200" t="s">
        <v>288</v>
      </c>
      <c r="F421" s="203" t="s">
        <v>665</v>
      </c>
      <c r="G421" s="200" t="s">
        <v>362</v>
      </c>
      <c r="H421" s="200"/>
      <c r="I421" s="198">
        <f t="shared" si="81"/>
        <v>200</v>
      </c>
      <c r="J421" s="198">
        <f t="shared" si="81"/>
        <v>150</v>
      </c>
      <c r="K421" s="198">
        <f t="shared" si="81"/>
        <v>150</v>
      </c>
      <c r="L421" s="364"/>
      <c r="M421" s="364"/>
      <c r="N421" s="364"/>
    </row>
    <row r="422" spans="2:14" ht="12.75" customHeight="1">
      <c r="B422" s="185" t="s">
        <v>314</v>
      </c>
      <c r="C422" s="381"/>
      <c r="D422" s="200" t="s">
        <v>284</v>
      </c>
      <c r="E422" s="200" t="s">
        <v>288</v>
      </c>
      <c r="F422" s="203" t="s">
        <v>665</v>
      </c>
      <c r="G422" s="200" t="s">
        <v>362</v>
      </c>
      <c r="H422" s="200" t="s">
        <v>338</v>
      </c>
      <c r="I422" s="198">
        <v>200</v>
      </c>
      <c r="J422" s="198">
        <v>150</v>
      </c>
      <c r="K422" s="198">
        <v>150</v>
      </c>
      <c r="L422" s="364"/>
      <c r="M422" s="364"/>
      <c r="N422" s="364"/>
    </row>
    <row r="423" spans="2:14" ht="12.75" customHeight="1">
      <c r="B423" s="205" t="s">
        <v>318</v>
      </c>
      <c r="C423" s="381"/>
      <c r="D423" s="200" t="s">
        <v>284</v>
      </c>
      <c r="E423" s="200" t="s">
        <v>288</v>
      </c>
      <c r="F423" s="203" t="s">
        <v>319</v>
      </c>
      <c r="G423" s="200"/>
      <c r="H423" s="200"/>
      <c r="I423" s="198">
        <f>I424</f>
        <v>378</v>
      </c>
      <c r="J423" s="198">
        <f>J424</f>
        <v>415</v>
      </c>
      <c r="K423" s="198">
        <f>K424</f>
        <v>450</v>
      </c>
      <c r="L423" s="364"/>
      <c r="M423" s="364"/>
      <c r="N423" s="364"/>
    </row>
    <row r="424" spans="2:14" ht="14.25" customHeight="1">
      <c r="B424" s="199" t="s">
        <v>361</v>
      </c>
      <c r="C424" s="381"/>
      <c r="D424" s="200" t="s">
        <v>284</v>
      </c>
      <c r="E424" s="200" t="s">
        <v>288</v>
      </c>
      <c r="F424" s="203" t="s">
        <v>666</v>
      </c>
      <c r="G424" s="200" t="s">
        <v>360</v>
      </c>
      <c r="H424" s="200"/>
      <c r="I424" s="198">
        <f>I425+I427+I430</f>
        <v>378</v>
      </c>
      <c r="J424" s="198">
        <f>J425+J427+J430</f>
        <v>415</v>
      </c>
      <c r="K424" s="198">
        <f>K425+K427+K430</f>
        <v>450</v>
      </c>
      <c r="L424" s="364"/>
      <c r="M424" s="364"/>
      <c r="N424" s="364"/>
    </row>
    <row r="425" spans="2:14" ht="14.25" customHeight="1">
      <c r="B425" s="199" t="s">
        <v>363</v>
      </c>
      <c r="C425" s="381"/>
      <c r="D425" s="200" t="s">
        <v>284</v>
      </c>
      <c r="E425" s="200" t="s">
        <v>288</v>
      </c>
      <c r="F425" s="203" t="s">
        <v>666</v>
      </c>
      <c r="G425" s="200" t="s">
        <v>362</v>
      </c>
      <c r="H425" s="200"/>
      <c r="I425" s="198">
        <f>I426</f>
        <v>228</v>
      </c>
      <c r="J425" s="198">
        <f>J426</f>
        <v>235</v>
      </c>
      <c r="K425" s="198">
        <f>K426</f>
        <v>240</v>
      </c>
      <c r="L425" s="364"/>
      <c r="M425" s="364"/>
      <c r="N425" s="364"/>
    </row>
    <row r="426" spans="2:14" ht="12.75" customHeight="1">
      <c r="B426" s="199" t="s">
        <v>314</v>
      </c>
      <c r="C426" s="381"/>
      <c r="D426" s="200" t="s">
        <v>284</v>
      </c>
      <c r="E426" s="200" t="s">
        <v>288</v>
      </c>
      <c r="F426" s="203" t="s">
        <v>666</v>
      </c>
      <c r="G426" s="200" t="s">
        <v>362</v>
      </c>
      <c r="H426" s="200">
        <v>2</v>
      </c>
      <c r="I426" s="198">
        <v>228</v>
      </c>
      <c r="J426" s="198">
        <v>235</v>
      </c>
      <c r="K426" s="198">
        <v>240</v>
      </c>
      <c r="L426" s="364"/>
      <c r="M426" s="364"/>
      <c r="N426" s="364"/>
    </row>
    <row r="427" spans="2:14" ht="15.75" customHeight="1">
      <c r="B427" s="199" t="s">
        <v>667</v>
      </c>
      <c r="C427" s="381"/>
      <c r="D427" s="200" t="s">
        <v>284</v>
      </c>
      <c r="E427" s="200" t="s">
        <v>288</v>
      </c>
      <c r="F427" s="203" t="s">
        <v>666</v>
      </c>
      <c r="G427" s="200" t="s">
        <v>668</v>
      </c>
      <c r="H427" s="200"/>
      <c r="I427" s="198">
        <f aca="true" t="shared" si="82" ref="I427:K428">I428</f>
        <v>50</v>
      </c>
      <c r="J427" s="198">
        <f t="shared" si="82"/>
        <v>60</v>
      </c>
      <c r="K427" s="198">
        <f t="shared" si="82"/>
        <v>70</v>
      </c>
      <c r="L427" s="364"/>
      <c r="M427" s="364"/>
      <c r="N427" s="364"/>
    </row>
    <row r="428" spans="2:14" ht="12.75" customHeight="1">
      <c r="B428" s="199" t="s">
        <v>363</v>
      </c>
      <c r="C428" s="381"/>
      <c r="D428" s="200" t="s">
        <v>284</v>
      </c>
      <c r="E428" s="200" t="s">
        <v>288</v>
      </c>
      <c r="F428" s="203" t="s">
        <v>666</v>
      </c>
      <c r="G428" s="200" t="s">
        <v>668</v>
      </c>
      <c r="H428" s="200"/>
      <c r="I428" s="198">
        <f t="shared" si="82"/>
        <v>50</v>
      </c>
      <c r="J428" s="198">
        <f t="shared" si="82"/>
        <v>60</v>
      </c>
      <c r="K428" s="198">
        <f t="shared" si="82"/>
        <v>70</v>
      </c>
      <c r="L428" s="364"/>
      <c r="M428" s="364"/>
      <c r="N428" s="364"/>
    </row>
    <row r="429" spans="2:14" ht="12.75" customHeight="1">
      <c r="B429" s="199" t="s">
        <v>314</v>
      </c>
      <c r="C429" s="381"/>
      <c r="D429" s="200" t="s">
        <v>284</v>
      </c>
      <c r="E429" s="200" t="s">
        <v>288</v>
      </c>
      <c r="F429" s="203" t="s">
        <v>666</v>
      </c>
      <c r="G429" s="200" t="s">
        <v>668</v>
      </c>
      <c r="H429" s="200" t="s">
        <v>338</v>
      </c>
      <c r="I429" s="198">
        <v>50</v>
      </c>
      <c r="J429" s="198">
        <v>60</v>
      </c>
      <c r="K429" s="198">
        <v>70</v>
      </c>
      <c r="L429" s="364"/>
      <c r="M429" s="364"/>
      <c r="N429" s="364"/>
    </row>
    <row r="430" spans="2:14" ht="12.75" customHeight="1">
      <c r="B430" s="199" t="s">
        <v>387</v>
      </c>
      <c r="C430" s="381"/>
      <c r="D430" s="200" t="s">
        <v>284</v>
      </c>
      <c r="E430" s="200" t="s">
        <v>288</v>
      </c>
      <c r="F430" s="203" t="s">
        <v>666</v>
      </c>
      <c r="G430" s="200" t="s">
        <v>669</v>
      </c>
      <c r="H430" s="200"/>
      <c r="I430" s="198">
        <f>I431</f>
        <v>100</v>
      </c>
      <c r="J430" s="198">
        <f>J431</f>
        <v>120</v>
      </c>
      <c r="K430" s="198">
        <f>K431</f>
        <v>140</v>
      </c>
      <c r="L430" s="364"/>
      <c r="M430" s="364"/>
      <c r="N430" s="364"/>
    </row>
    <row r="431" spans="2:14" ht="12.75" customHeight="1">
      <c r="B431" s="199" t="s">
        <v>314</v>
      </c>
      <c r="C431" s="381"/>
      <c r="D431" s="200" t="s">
        <v>284</v>
      </c>
      <c r="E431" s="200" t="s">
        <v>288</v>
      </c>
      <c r="F431" s="203" t="s">
        <v>666</v>
      </c>
      <c r="G431" s="200" t="s">
        <v>669</v>
      </c>
      <c r="H431" s="200" t="s">
        <v>338</v>
      </c>
      <c r="I431" s="198">
        <v>100</v>
      </c>
      <c r="J431" s="198">
        <v>120</v>
      </c>
      <c r="K431" s="198">
        <v>140</v>
      </c>
      <c r="L431" s="364"/>
      <c r="M431" s="364"/>
      <c r="N431" s="364"/>
    </row>
    <row r="432" spans="2:14" ht="53.25" customHeight="1" hidden="1">
      <c r="B432" s="204" t="s">
        <v>672</v>
      </c>
      <c r="C432" s="381"/>
      <c r="D432" s="200" t="s">
        <v>284</v>
      </c>
      <c r="E432" s="200" t="s">
        <v>288</v>
      </c>
      <c r="F432" s="203" t="s">
        <v>673</v>
      </c>
      <c r="G432" s="200"/>
      <c r="H432" s="200"/>
      <c r="I432" s="198">
        <f aca="true" t="shared" si="83" ref="I432:K434">I433</f>
        <v>0</v>
      </c>
      <c r="J432" s="198">
        <f t="shared" si="83"/>
        <v>0</v>
      </c>
      <c r="K432" s="198">
        <f t="shared" si="83"/>
        <v>0</v>
      </c>
      <c r="L432" s="364"/>
      <c r="M432" s="364"/>
      <c r="N432" s="364"/>
    </row>
    <row r="433" spans="2:14" ht="12.75" customHeight="1" hidden="1">
      <c r="B433" s="199" t="s">
        <v>361</v>
      </c>
      <c r="C433" s="381"/>
      <c r="D433" s="200" t="s">
        <v>284</v>
      </c>
      <c r="E433" s="200" t="s">
        <v>288</v>
      </c>
      <c r="F433" s="203" t="s">
        <v>673</v>
      </c>
      <c r="G433" s="200" t="s">
        <v>360</v>
      </c>
      <c r="H433" s="200"/>
      <c r="I433" s="198">
        <f t="shared" si="83"/>
        <v>0</v>
      </c>
      <c r="J433" s="198">
        <f t="shared" si="83"/>
        <v>0</v>
      </c>
      <c r="K433" s="198">
        <f t="shared" si="83"/>
        <v>0</v>
      </c>
      <c r="L433" s="364"/>
      <c r="M433" s="364"/>
      <c r="N433" s="364"/>
    </row>
    <row r="434" spans="2:14" ht="12.75" customHeight="1" hidden="1">
      <c r="B434" s="199" t="s">
        <v>363</v>
      </c>
      <c r="C434" s="381"/>
      <c r="D434" s="200" t="s">
        <v>284</v>
      </c>
      <c r="E434" s="200" t="s">
        <v>288</v>
      </c>
      <c r="F434" s="203" t="s">
        <v>673</v>
      </c>
      <c r="G434" s="200" t="s">
        <v>362</v>
      </c>
      <c r="H434" s="200"/>
      <c r="I434" s="198">
        <f t="shared" si="83"/>
        <v>0</v>
      </c>
      <c r="J434" s="198">
        <f t="shared" si="83"/>
        <v>0</v>
      </c>
      <c r="K434" s="198">
        <f t="shared" si="83"/>
        <v>0</v>
      </c>
      <c r="L434" s="364"/>
      <c r="M434" s="364"/>
      <c r="N434" s="364"/>
    </row>
    <row r="435" spans="2:14" ht="12.75" customHeight="1" hidden="1">
      <c r="B435" s="199" t="s">
        <v>316</v>
      </c>
      <c r="C435" s="381"/>
      <c r="D435" s="200" t="s">
        <v>284</v>
      </c>
      <c r="E435" s="200" t="s">
        <v>288</v>
      </c>
      <c r="F435" s="203" t="s">
        <v>673</v>
      </c>
      <c r="G435" s="200" t="s">
        <v>362</v>
      </c>
      <c r="H435" s="200" t="s">
        <v>348</v>
      </c>
      <c r="I435" s="198"/>
      <c r="J435" s="198"/>
      <c r="K435" s="198"/>
      <c r="L435" s="364"/>
      <c r="M435" s="364"/>
      <c r="N435" s="364"/>
    </row>
    <row r="436" spans="2:14" ht="45" customHeight="1" hidden="1">
      <c r="B436" s="199" t="s">
        <v>670</v>
      </c>
      <c r="C436" s="381"/>
      <c r="D436" s="200" t="s">
        <v>284</v>
      </c>
      <c r="E436" s="200" t="s">
        <v>288</v>
      </c>
      <c r="F436" s="203" t="s">
        <v>671</v>
      </c>
      <c r="G436" s="200"/>
      <c r="H436" s="200"/>
      <c r="I436" s="198">
        <f aca="true" t="shared" si="84" ref="I436:K438">I437</f>
        <v>0</v>
      </c>
      <c r="J436" s="198">
        <f t="shared" si="84"/>
        <v>0</v>
      </c>
      <c r="K436" s="198">
        <f t="shared" si="84"/>
        <v>0</v>
      </c>
      <c r="L436" s="364"/>
      <c r="M436" s="364"/>
      <c r="N436" s="364"/>
    </row>
    <row r="437" spans="2:14" ht="12.75" customHeight="1" hidden="1">
      <c r="B437" s="199" t="s">
        <v>361</v>
      </c>
      <c r="C437" s="381"/>
      <c r="D437" s="200" t="s">
        <v>284</v>
      </c>
      <c r="E437" s="200" t="s">
        <v>288</v>
      </c>
      <c r="F437" s="203" t="s">
        <v>671</v>
      </c>
      <c r="G437" s="200" t="s">
        <v>360</v>
      </c>
      <c r="H437" s="200"/>
      <c r="I437" s="198">
        <f t="shared" si="84"/>
        <v>0</v>
      </c>
      <c r="J437" s="198">
        <f t="shared" si="84"/>
        <v>0</v>
      </c>
      <c r="K437" s="198">
        <f t="shared" si="84"/>
        <v>0</v>
      </c>
      <c r="L437" s="364"/>
      <c r="M437" s="364"/>
      <c r="N437" s="364"/>
    </row>
    <row r="438" spans="2:14" ht="12.75" customHeight="1" hidden="1">
      <c r="B438" s="199" t="s">
        <v>387</v>
      </c>
      <c r="C438" s="381"/>
      <c r="D438" s="200" t="s">
        <v>284</v>
      </c>
      <c r="E438" s="200" t="s">
        <v>288</v>
      </c>
      <c r="F438" s="203" t="s">
        <v>671</v>
      </c>
      <c r="G438" s="200" t="s">
        <v>669</v>
      </c>
      <c r="H438" s="200"/>
      <c r="I438" s="198">
        <f t="shared" si="84"/>
        <v>0</v>
      </c>
      <c r="J438" s="198">
        <f t="shared" si="84"/>
        <v>0</v>
      </c>
      <c r="K438" s="198">
        <f t="shared" si="84"/>
        <v>0</v>
      </c>
      <c r="L438" s="364"/>
      <c r="M438" s="364"/>
      <c r="N438" s="364"/>
    </row>
    <row r="439" spans="2:14" ht="12.75" customHeight="1" hidden="1">
      <c r="B439" s="199" t="s">
        <v>314</v>
      </c>
      <c r="C439" s="381"/>
      <c r="D439" s="200" t="s">
        <v>284</v>
      </c>
      <c r="E439" s="200" t="s">
        <v>288</v>
      </c>
      <c r="F439" s="203" t="s">
        <v>671</v>
      </c>
      <c r="G439" s="200" t="s">
        <v>669</v>
      </c>
      <c r="H439" s="200" t="s">
        <v>338</v>
      </c>
      <c r="I439" s="198"/>
      <c r="J439" s="198"/>
      <c r="K439" s="198"/>
      <c r="L439" s="364"/>
      <c r="M439" s="364"/>
      <c r="N439" s="364"/>
    </row>
    <row r="440" spans="2:14" ht="28.5" customHeight="1" hidden="1">
      <c r="B440" s="204" t="s">
        <v>674</v>
      </c>
      <c r="C440" s="381"/>
      <c r="D440" s="200" t="s">
        <v>284</v>
      </c>
      <c r="E440" s="200" t="s">
        <v>288</v>
      </c>
      <c r="F440" s="203" t="s">
        <v>675</v>
      </c>
      <c r="G440" s="200"/>
      <c r="H440" s="200"/>
      <c r="I440" s="198">
        <f aca="true" t="shared" si="85" ref="I440:K442">I441</f>
        <v>0</v>
      </c>
      <c r="J440" s="198">
        <f t="shared" si="85"/>
        <v>0</v>
      </c>
      <c r="K440" s="198">
        <f t="shared" si="85"/>
        <v>0</v>
      </c>
      <c r="L440" s="364"/>
      <c r="M440" s="364"/>
      <c r="N440" s="364"/>
    </row>
    <row r="441" spans="2:14" ht="12.75" customHeight="1" hidden="1">
      <c r="B441" s="199" t="s">
        <v>361</v>
      </c>
      <c r="C441" s="381"/>
      <c r="D441" s="200" t="s">
        <v>284</v>
      </c>
      <c r="E441" s="200" t="s">
        <v>288</v>
      </c>
      <c r="F441" s="203" t="s">
        <v>675</v>
      </c>
      <c r="G441" s="200" t="s">
        <v>360</v>
      </c>
      <c r="H441" s="200"/>
      <c r="I441" s="198">
        <f t="shared" si="85"/>
        <v>0</v>
      </c>
      <c r="J441" s="198">
        <f t="shared" si="85"/>
        <v>0</v>
      </c>
      <c r="K441" s="198">
        <f t="shared" si="85"/>
        <v>0</v>
      </c>
      <c r="L441" s="364"/>
      <c r="M441" s="364"/>
      <c r="N441" s="364"/>
    </row>
    <row r="442" spans="2:14" ht="12.75" customHeight="1" hidden="1">
      <c r="B442" s="199" t="s">
        <v>363</v>
      </c>
      <c r="C442" s="381"/>
      <c r="D442" s="200" t="s">
        <v>284</v>
      </c>
      <c r="E442" s="200" t="s">
        <v>288</v>
      </c>
      <c r="F442" s="203" t="s">
        <v>675</v>
      </c>
      <c r="G442" s="200" t="s">
        <v>362</v>
      </c>
      <c r="H442" s="200"/>
      <c r="I442" s="198">
        <f t="shared" si="85"/>
        <v>0</v>
      </c>
      <c r="J442" s="198">
        <f t="shared" si="85"/>
        <v>0</v>
      </c>
      <c r="K442" s="198">
        <f t="shared" si="85"/>
        <v>0</v>
      </c>
      <c r="L442" s="364"/>
      <c r="M442" s="364"/>
      <c r="N442" s="364"/>
    </row>
    <row r="443" spans="2:14" ht="12.75" customHeight="1" hidden="1">
      <c r="B443" s="199" t="s">
        <v>316</v>
      </c>
      <c r="C443" s="381"/>
      <c r="D443" s="200" t="s">
        <v>284</v>
      </c>
      <c r="E443" s="200" t="s">
        <v>288</v>
      </c>
      <c r="F443" s="203" t="s">
        <v>675</v>
      </c>
      <c r="G443" s="200" t="s">
        <v>362</v>
      </c>
      <c r="H443" s="200" t="s">
        <v>348</v>
      </c>
      <c r="I443" s="198"/>
      <c r="J443" s="198"/>
      <c r="K443" s="198"/>
      <c r="L443" s="364"/>
      <c r="M443" s="364"/>
      <c r="N443" s="364"/>
    </row>
    <row r="444" spans="2:14" ht="14.25" customHeight="1">
      <c r="B444" s="389" t="s">
        <v>289</v>
      </c>
      <c r="C444" s="381"/>
      <c r="D444" s="196" t="s">
        <v>284</v>
      </c>
      <c r="E444" s="196" t="s">
        <v>290</v>
      </c>
      <c r="F444" s="299"/>
      <c r="G444" s="371"/>
      <c r="H444" s="200"/>
      <c r="I444" s="198">
        <f>I445+I464</f>
        <v>498.79999999999995</v>
      </c>
      <c r="J444" s="198">
        <f>J445+J464</f>
        <v>498.79999999999995</v>
      </c>
      <c r="K444" s="198">
        <f>K445+K464</f>
        <v>498.79999999999995</v>
      </c>
      <c r="L444" s="364"/>
      <c r="M444" s="364"/>
      <c r="N444" s="364"/>
    </row>
    <row r="445" spans="2:14" ht="17.25" customHeight="1">
      <c r="B445" s="445" t="s">
        <v>318</v>
      </c>
      <c r="C445" s="381"/>
      <c r="D445" s="201">
        <v>1000</v>
      </c>
      <c r="E445" s="201">
        <v>1004</v>
      </c>
      <c r="F445" s="201" t="s">
        <v>319</v>
      </c>
      <c r="G445" s="218"/>
      <c r="H445" s="218"/>
      <c r="I445" s="198">
        <f>I446+I450+I454+I460+I471</f>
        <v>498.79999999999995</v>
      </c>
      <c r="J445" s="198">
        <f>J446+J450+J454+J460+J471</f>
        <v>498.79999999999995</v>
      </c>
      <c r="K445" s="198">
        <f>K446+K450+K454+K460+K471</f>
        <v>498.79999999999995</v>
      </c>
      <c r="L445" s="364"/>
      <c r="M445" s="364"/>
      <c r="N445" s="364"/>
    </row>
    <row r="446" spans="2:14" ht="27.75" customHeight="1" hidden="1">
      <c r="B446" s="202" t="s">
        <v>681</v>
      </c>
      <c r="C446" s="381"/>
      <c r="D446" s="201">
        <v>1000</v>
      </c>
      <c r="E446" s="201">
        <v>1004</v>
      </c>
      <c r="F446" s="446" t="s">
        <v>682</v>
      </c>
      <c r="G446" s="218"/>
      <c r="H446" s="218"/>
      <c r="I446" s="198">
        <f aca="true" t="shared" si="86" ref="I446:K448">I447</f>
        <v>0</v>
      </c>
      <c r="J446" s="198">
        <f t="shared" si="86"/>
        <v>0</v>
      </c>
      <c r="K446" s="198">
        <f t="shared" si="86"/>
        <v>0</v>
      </c>
      <c r="L446" s="364"/>
      <c r="M446" s="364"/>
      <c r="N446" s="364"/>
    </row>
    <row r="447" spans="2:14" ht="12.75" customHeight="1" hidden="1">
      <c r="B447" s="199" t="s">
        <v>361</v>
      </c>
      <c r="C447" s="381"/>
      <c r="D447" s="201">
        <v>1000</v>
      </c>
      <c r="E447" s="201">
        <v>1004</v>
      </c>
      <c r="F447" s="446" t="s">
        <v>682</v>
      </c>
      <c r="G447" s="200" t="s">
        <v>360</v>
      </c>
      <c r="H447" s="218"/>
      <c r="I447" s="198">
        <f t="shared" si="86"/>
        <v>0</v>
      </c>
      <c r="J447" s="198">
        <f t="shared" si="86"/>
        <v>0</v>
      </c>
      <c r="K447" s="198">
        <f t="shared" si="86"/>
        <v>0</v>
      </c>
      <c r="L447" s="364"/>
      <c r="M447" s="364"/>
      <c r="N447" s="364"/>
    </row>
    <row r="448" spans="1:66" s="448" customFormat="1" ht="12.75" customHeight="1" hidden="1">
      <c r="A448" s="351"/>
      <c r="B448" s="199" t="s">
        <v>656</v>
      </c>
      <c r="C448" s="381"/>
      <c r="D448" s="201">
        <v>1000</v>
      </c>
      <c r="E448" s="201">
        <v>1004</v>
      </c>
      <c r="F448" s="446" t="s">
        <v>682</v>
      </c>
      <c r="G448" s="200" t="s">
        <v>657</v>
      </c>
      <c r="H448" s="200"/>
      <c r="I448" s="198">
        <f t="shared" si="86"/>
        <v>0</v>
      </c>
      <c r="J448" s="198">
        <f t="shared" si="86"/>
        <v>0</v>
      </c>
      <c r="K448" s="198">
        <f t="shared" si="86"/>
        <v>0</v>
      </c>
      <c r="L448" s="364"/>
      <c r="M448" s="364"/>
      <c r="N448" s="364"/>
      <c r="O448" s="364"/>
      <c r="P448" s="447"/>
      <c r="Q448" s="447"/>
      <c r="R448" s="447"/>
      <c r="S448" s="447"/>
      <c r="T448" s="447"/>
      <c r="U448" s="447"/>
      <c r="V448" s="447"/>
      <c r="W448" s="447"/>
      <c r="X448" s="447"/>
      <c r="Y448" s="447"/>
      <c r="Z448" s="447"/>
      <c r="AA448" s="447"/>
      <c r="AB448" s="447"/>
      <c r="AC448" s="447"/>
      <c r="AD448" s="447"/>
      <c r="AE448" s="447"/>
      <c r="AF448" s="351"/>
      <c r="AG448" s="351"/>
      <c r="AH448" s="351"/>
      <c r="AI448" s="351"/>
      <c r="AJ448" s="351"/>
      <c r="AK448" s="351"/>
      <c r="AL448" s="351"/>
      <c r="AM448" s="351"/>
      <c r="AN448" s="351"/>
      <c r="AO448" s="351"/>
      <c r="AP448" s="351"/>
      <c r="AQ448" s="351"/>
      <c r="AR448" s="351"/>
      <c r="AS448" s="351"/>
      <c r="AT448" s="351"/>
      <c r="AU448" s="351"/>
      <c r="AV448" s="351"/>
      <c r="AW448" s="351"/>
      <c r="AX448" s="351"/>
      <c r="AY448" s="351"/>
      <c r="AZ448" s="351"/>
      <c r="BA448" s="351"/>
      <c r="BB448" s="351"/>
      <c r="BC448" s="351"/>
      <c r="BD448" s="351"/>
      <c r="BE448" s="351"/>
      <c r="BF448" s="351"/>
      <c r="BG448" s="351"/>
      <c r="BH448" s="351"/>
      <c r="BI448" s="351"/>
      <c r="BJ448" s="351"/>
      <c r="BK448" s="351"/>
      <c r="BL448" s="351"/>
      <c r="BM448" s="351"/>
      <c r="BN448" s="351"/>
    </row>
    <row r="449" spans="1:66" s="448" customFormat="1" ht="14.25" customHeight="1" hidden="1">
      <c r="A449" s="351"/>
      <c r="B449" s="199" t="s">
        <v>316</v>
      </c>
      <c r="C449" s="381"/>
      <c r="D449" s="201">
        <v>1000</v>
      </c>
      <c r="E449" s="201">
        <v>1004</v>
      </c>
      <c r="F449" s="446" t="s">
        <v>682</v>
      </c>
      <c r="G449" s="200" t="s">
        <v>657</v>
      </c>
      <c r="H449" s="200" t="s">
        <v>348</v>
      </c>
      <c r="I449" s="198"/>
      <c r="J449" s="198"/>
      <c r="K449" s="198"/>
      <c r="L449" s="364"/>
      <c r="M449" s="364"/>
      <c r="N449" s="364"/>
      <c r="O449" s="364"/>
      <c r="P449" s="447"/>
      <c r="Q449" s="447"/>
      <c r="R449" s="447"/>
      <c r="S449" s="447"/>
      <c r="T449" s="447"/>
      <c r="U449" s="447"/>
      <c r="V449" s="447"/>
      <c r="W449" s="447"/>
      <c r="X449" s="447"/>
      <c r="Y449" s="447"/>
      <c r="Z449" s="447"/>
      <c r="AA449" s="447"/>
      <c r="AB449" s="447"/>
      <c r="AC449" s="447"/>
      <c r="AD449" s="447"/>
      <c r="AE449" s="447"/>
      <c r="AF449" s="351"/>
      <c r="AG449" s="351"/>
      <c r="AH449" s="351"/>
      <c r="AI449" s="351"/>
      <c r="AJ449" s="351"/>
      <c r="AK449" s="351"/>
      <c r="AL449" s="351"/>
      <c r="AM449" s="351"/>
      <c r="AN449" s="351"/>
      <c r="AO449" s="351"/>
      <c r="AP449" s="351"/>
      <c r="AQ449" s="351"/>
      <c r="AR449" s="351"/>
      <c r="AS449" s="351"/>
      <c r="AT449" s="351"/>
      <c r="AU449" s="351"/>
      <c r="AV449" s="351"/>
      <c r="AW449" s="351"/>
      <c r="AX449" s="351"/>
      <c r="AY449" s="351"/>
      <c r="AZ449" s="351"/>
      <c r="BA449" s="351"/>
      <c r="BB449" s="351"/>
      <c r="BC449" s="351"/>
      <c r="BD449" s="351"/>
      <c r="BE449" s="351"/>
      <c r="BF449" s="351"/>
      <c r="BG449" s="351"/>
      <c r="BH449" s="351"/>
      <c r="BI449" s="351"/>
      <c r="BJ449" s="351"/>
      <c r="BK449" s="351"/>
      <c r="BL449" s="351"/>
      <c r="BM449" s="351"/>
      <c r="BN449" s="351"/>
    </row>
    <row r="450" spans="2:14" ht="99.75" hidden="1">
      <c r="B450" s="409" t="s">
        <v>684</v>
      </c>
      <c r="C450" s="381"/>
      <c r="D450" s="201">
        <v>1000</v>
      </c>
      <c r="E450" s="201">
        <v>1004</v>
      </c>
      <c r="F450" s="203" t="s">
        <v>319</v>
      </c>
      <c r="G450" s="200"/>
      <c r="H450" s="200"/>
      <c r="I450" s="198">
        <f aca="true" t="shared" si="87" ref="I450:K452">I451</f>
        <v>0</v>
      </c>
      <c r="J450" s="198">
        <f t="shared" si="87"/>
        <v>0</v>
      </c>
      <c r="K450" s="198">
        <f t="shared" si="87"/>
        <v>0</v>
      </c>
      <c r="L450" s="364"/>
      <c r="M450" s="364"/>
      <c r="N450" s="364"/>
    </row>
    <row r="451" spans="2:14" ht="15.75" customHeight="1" hidden="1">
      <c r="B451" s="199" t="s">
        <v>361</v>
      </c>
      <c r="C451" s="381"/>
      <c r="D451" s="201">
        <v>1000</v>
      </c>
      <c r="E451" s="201">
        <v>1004</v>
      </c>
      <c r="F451" s="203" t="s">
        <v>685</v>
      </c>
      <c r="G451" s="200" t="s">
        <v>360</v>
      </c>
      <c r="H451" s="200"/>
      <c r="I451" s="198">
        <f t="shared" si="87"/>
        <v>0</v>
      </c>
      <c r="J451" s="198">
        <f t="shared" si="87"/>
        <v>0</v>
      </c>
      <c r="K451" s="198">
        <f t="shared" si="87"/>
        <v>0</v>
      </c>
      <c r="L451" s="364"/>
      <c r="M451" s="364"/>
      <c r="N451" s="364"/>
    </row>
    <row r="452" spans="2:14" ht="16.5" customHeight="1" hidden="1">
      <c r="B452" s="199" t="s">
        <v>656</v>
      </c>
      <c r="C452" s="381"/>
      <c r="D452" s="201">
        <v>1000</v>
      </c>
      <c r="E452" s="201">
        <v>1004</v>
      </c>
      <c r="F452" s="203" t="s">
        <v>685</v>
      </c>
      <c r="G452" s="200" t="s">
        <v>657</v>
      </c>
      <c r="H452" s="200"/>
      <c r="I452" s="198">
        <f t="shared" si="87"/>
        <v>0</v>
      </c>
      <c r="J452" s="198">
        <f t="shared" si="87"/>
        <v>0</v>
      </c>
      <c r="K452" s="198">
        <f t="shared" si="87"/>
        <v>0</v>
      </c>
      <c r="L452" s="364"/>
      <c r="M452" s="364"/>
      <c r="N452" s="364"/>
    </row>
    <row r="453" spans="2:14" ht="12.75" customHeight="1" hidden="1">
      <c r="B453" s="199" t="s">
        <v>315</v>
      </c>
      <c r="C453" s="381"/>
      <c r="D453" s="201">
        <v>1000</v>
      </c>
      <c r="E453" s="201">
        <v>1004</v>
      </c>
      <c r="F453" s="203" t="s">
        <v>685</v>
      </c>
      <c r="G453" s="200" t="s">
        <v>657</v>
      </c>
      <c r="H453" s="200" t="s">
        <v>376</v>
      </c>
      <c r="I453" s="198"/>
      <c r="J453" s="198"/>
      <c r="K453" s="198"/>
      <c r="L453" s="364"/>
      <c r="M453" s="364"/>
      <c r="N453" s="364"/>
    </row>
    <row r="454" spans="2:14" ht="27.75" customHeight="1">
      <c r="B454" s="220" t="s">
        <v>214</v>
      </c>
      <c r="C454" s="381"/>
      <c r="D454" s="201">
        <v>1000</v>
      </c>
      <c r="E454" s="201">
        <v>1004</v>
      </c>
      <c r="F454" s="203" t="s">
        <v>319</v>
      </c>
      <c r="G454" s="218"/>
      <c r="H454" s="218"/>
      <c r="I454" s="198">
        <f>I455</f>
        <v>398.79999999999995</v>
      </c>
      <c r="J454" s="198">
        <f>J455</f>
        <v>398.79999999999995</v>
      </c>
      <c r="K454" s="198">
        <f>K455</f>
        <v>398.79999999999995</v>
      </c>
      <c r="L454" s="364"/>
      <c r="M454" s="364"/>
      <c r="N454" s="364"/>
    </row>
    <row r="455" spans="2:14" ht="14.25" customHeight="1">
      <c r="B455" s="199" t="s">
        <v>361</v>
      </c>
      <c r="C455" s="381"/>
      <c r="D455" s="201">
        <v>1000</v>
      </c>
      <c r="E455" s="201">
        <v>1004</v>
      </c>
      <c r="F455" s="203" t="s">
        <v>686</v>
      </c>
      <c r="G455" s="200" t="s">
        <v>360</v>
      </c>
      <c r="H455" s="200"/>
      <c r="I455" s="198">
        <f>I456+I458</f>
        <v>398.79999999999995</v>
      </c>
      <c r="J455" s="198">
        <f>J456+J458</f>
        <v>398.79999999999995</v>
      </c>
      <c r="K455" s="198">
        <f>K456+K458</f>
        <v>398.79999999999995</v>
      </c>
      <c r="L455" s="364"/>
      <c r="M455" s="364"/>
      <c r="N455" s="364"/>
    </row>
    <row r="456" spans="2:14" ht="13.5" customHeight="1">
      <c r="B456" s="199" t="s">
        <v>656</v>
      </c>
      <c r="C456" s="381"/>
      <c r="D456" s="201">
        <v>1000</v>
      </c>
      <c r="E456" s="201">
        <v>1004</v>
      </c>
      <c r="F456" s="203" t="s">
        <v>686</v>
      </c>
      <c r="G456" s="200" t="s">
        <v>657</v>
      </c>
      <c r="H456" s="200"/>
      <c r="I456" s="198">
        <f>I457</f>
        <v>327.2</v>
      </c>
      <c r="J456" s="198">
        <f>J457</f>
        <v>327.2</v>
      </c>
      <c r="K456" s="198">
        <f>K457</f>
        <v>327.2</v>
      </c>
      <c r="L456" s="364"/>
      <c r="M456" s="364"/>
      <c r="N456" s="364"/>
    </row>
    <row r="457" spans="2:14" ht="12.75" customHeight="1">
      <c r="B457" s="199" t="s">
        <v>315</v>
      </c>
      <c r="C457" s="381"/>
      <c r="D457" s="201">
        <v>1000</v>
      </c>
      <c r="E457" s="201">
        <v>1004</v>
      </c>
      <c r="F457" s="203" t="s">
        <v>686</v>
      </c>
      <c r="G457" s="200" t="s">
        <v>657</v>
      </c>
      <c r="H457" s="200">
        <v>3</v>
      </c>
      <c r="I457" s="198">
        <v>327.2</v>
      </c>
      <c r="J457" s="198">
        <v>327.2</v>
      </c>
      <c r="K457" s="198">
        <v>327.2</v>
      </c>
      <c r="L457" s="364"/>
      <c r="M457" s="364"/>
      <c r="N457" s="364"/>
    </row>
    <row r="458" spans="2:14" ht="16.5" customHeight="1">
      <c r="B458" s="199" t="s">
        <v>363</v>
      </c>
      <c r="C458" s="381"/>
      <c r="D458" s="201">
        <v>1000</v>
      </c>
      <c r="E458" s="201">
        <v>1004</v>
      </c>
      <c r="F458" s="203" t="s">
        <v>686</v>
      </c>
      <c r="G458" s="200" t="s">
        <v>362</v>
      </c>
      <c r="H458" s="200"/>
      <c r="I458" s="198">
        <f>I459</f>
        <v>71.6</v>
      </c>
      <c r="J458" s="198">
        <f>J459</f>
        <v>71.6</v>
      </c>
      <c r="K458" s="198">
        <f>K459</f>
        <v>71.6</v>
      </c>
      <c r="L458" s="364"/>
      <c r="M458" s="364"/>
      <c r="N458" s="364"/>
    </row>
    <row r="459" spans="2:14" ht="16.5" customHeight="1">
      <c r="B459" s="199" t="s">
        <v>315</v>
      </c>
      <c r="C459" s="381"/>
      <c r="D459" s="201">
        <v>1000</v>
      </c>
      <c r="E459" s="201">
        <v>1004</v>
      </c>
      <c r="F459" s="203" t="s">
        <v>686</v>
      </c>
      <c r="G459" s="200" t="s">
        <v>362</v>
      </c>
      <c r="H459" s="200" t="s">
        <v>376</v>
      </c>
      <c r="I459" s="198">
        <v>71.6</v>
      </c>
      <c r="J459" s="198">
        <v>71.6</v>
      </c>
      <c r="K459" s="198">
        <v>71.6</v>
      </c>
      <c r="L459" s="364"/>
      <c r="M459" s="364"/>
      <c r="N459" s="364"/>
    </row>
    <row r="460" spans="2:14" ht="57">
      <c r="B460" s="204" t="s">
        <v>687</v>
      </c>
      <c r="C460" s="407"/>
      <c r="D460" s="201">
        <v>1000</v>
      </c>
      <c r="E460" s="201">
        <v>1004</v>
      </c>
      <c r="F460" s="272" t="s">
        <v>688</v>
      </c>
      <c r="G460" s="200"/>
      <c r="H460" s="200"/>
      <c r="I460" s="198">
        <f aca="true" t="shared" si="88" ref="I460:K462">I461</f>
        <v>50</v>
      </c>
      <c r="J460" s="198">
        <f t="shared" si="88"/>
        <v>50</v>
      </c>
      <c r="K460" s="198">
        <f t="shared" si="88"/>
        <v>50</v>
      </c>
      <c r="L460" s="364"/>
      <c r="M460" s="364"/>
      <c r="N460" s="364"/>
    </row>
    <row r="461" spans="2:14" ht="14.25" customHeight="1">
      <c r="B461" s="205" t="s">
        <v>330</v>
      </c>
      <c r="C461" s="407"/>
      <c r="D461" s="201">
        <v>1000</v>
      </c>
      <c r="E461" s="201">
        <v>1004</v>
      </c>
      <c r="F461" s="272" t="s">
        <v>688</v>
      </c>
      <c r="G461" s="200" t="s">
        <v>360</v>
      </c>
      <c r="H461" s="200"/>
      <c r="I461" s="198">
        <f t="shared" si="88"/>
        <v>50</v>
      </c>
      <c r="J461" s="198">
        <f t="shared" si="88"/>
        <v>50</v>
      </c>
      <c r="K461" s="198">
        <f t="shared" si="88"/>
        <v>50</v>
      </c>
      <c r="L461" s="364"/>
      <c r="M461" s="364"/>
      <c r="N461" s="364"/>
    </row>
    <row r="462" spans="2:14" ht="14.25" customHeight="1">
      <c r="B462" s="205" t="s">
        <v>332</v>
      </c>
      <c r="C462" s="381"/>
      <c r="D462" s="201">
        <v>1000</v>
      </c>
      <c r="E462" s="201">
        <v>1004</v>
      </c>
      <c r="F462" s="272" t="s">
        <v>688</v>
      </c>
      <c r="G462" s="200" t="s">
        <v>362</v>
      </c>
      <c r="H462" s="200"/>
      <c r="I462" s="198">
        <f t="shared" si="88"/>
        <v>50</v>
      </c>
      <c r="J462" s="198">
        <f t="shared" si="88"/>
        <v>50</v>
      </c>
      <c r="K462" s="198">
        <f t="shared" si="88"/>
        <v>50</v>
      </c>
      <c r="L462" s="364"/>
      <c r="M462" s="364"/>
      <c r="N462" s="364"/>
    </row>
    <row r="463" spans="2:14" ht="12.75" customHeight="1">
      <c r="B463" s="199" t="s">
        <v>315</v>
      </c>
      <c r="C463" s="381"/>
      <c r="D463" s="201">
        <v>1000</v>
      </c>
      <c r="E463" s="201">
        <v>1004</v>
      </c>
      <c r="F463" s="272" t="s">
        <v>688</v>
      </c>
      <c r="G463" s="200" t="s">
        <v>362</v>
      </c>
      <c r="H463" s="200" t="s">
        <v>376</v>
      </c>
      <c r="I463" s="198">
        <v>50</v>
      </c>
      <c r="J463" s="198">
        <v>50</v>
      </c>
      <c r="K463" s="198">
        <v>50</v>
      </c>
      <c r="L463" s="364"/>
      <c r="M463" s="364"/>
      <c r="N463" s="364"/>
    </row>
    <row r="464" spans="2:14" ht="12.75" customHeight="1" hidden="1">
      <c r="B464" s="375" t="s">
        <v>735</v>
      </c>
      <c r="C464" s="381"/>
      <c r="D464" s="201">
        <v>1000</v>
      </c>
      <c r="E464" s="201">
        <v>1004</v>
      </c>
      <c r="F464" s="272" t="s">
        <v>677</v>
      </c>
      <c r="G464" s="200"/>
      <c r="H464" s="200"/>
      <c r="I464" s="198">
        <f aca="true" t="shared" si="89" ref="I464:K466">I465</f>
        <v>0</v>
      </c>
      <c r="J464" s="198">
        <f t="shared" si="89"/>
        <v>0</v>
      </c>
      <c r="K464" s="198">
        <f t="shared" si="89"/>
        <v>0</v>
      </c>
      <c r="L464" s="364"/>
      <c r="M464" s="364"/>
      <c r="N464" s="364"/>
    </row>
    <row r="465" spans="2:14" ht="27.75" customHeight="1" hidden="1">
      <c r="B465" s="449" t="s">
        <v>678</v>
      </c>
      <c r="C465" s="381"/>
      <c r="D465" s="201">
        <v>1000</v>
      </c>
      <c r="E465" s="201">
        <v>1004</v>
      </c>
      <c r="F465" s="450" t="s">
        <v>680</v>
      </c>
      <c r="G465" s="200"/>
      <c r="H465" s="200"/>
      <c r="I465" s="198">
        <f t="shared" si="89"/>
        <v>0</v>
      </c>
      <c r="J465" s="198">
        <f t="shared" si="89"/>
        <v>0</v>
      </c>
      <c r="K465" s="198">
        <f t="shared" si="89"/>
        <v>0</v>
      </c>
      <c r="L465" s="364"/>
      <c r="M465" s="364"/>
      <c r="N465" s="364"/>
    </row>
    <row r="466" spans="2:14" ht="12.75" customHeight="1" hidden="1">
      <c r="B466" s="410" t="s">
        <v>361</v>
      </c>
      <c r="C466" s="381"/>
      <c r="D466" s="201">
        <v>1000</v>
      </c>
      <c r="E466" s="201">
        <v>1004</v>
      </c>
      <c r="F466" s="450" t="s">
        <v>680</v>
      </c>
      <c r="G466" s="200" t="s">
        <v>360</v>
      </c>
      <c r="H466" s="200"/>
      <c r="I466" s="198">
        <f t="shared" si="89"/>
        <v>0</v>
      </c>
      <c r="J466" s="198">
        <f t="shared" si="89"/>
        <v>0</v>
      </c>
      <c r="K466" s="198">
        <f t="shared" si="89"/>
        <v>0</v>
      </c>
      <c r="L466" s="364"/>
      <c r="M466" s="364"/>
      <c r="N466" s="364"/>
    </row>
    <row r="467" spans="2:14" ht="12.75" customHeight="1" hidden="1">
      <c r="B467" s="410" t="s">
        <v>363</v>
      </c>
      <c r="C467" s="381"/>
      <c r="D467" s="201">
        <v>1000</v>
      </c>
      <c r="E467" s="201">
        <v>1004</v>
      </c>
      <c r="F467" s="450" t="s">
        <v>680</v>
      </c>
      <c r="G467" s="200" t="s">
        <v>362</v>
      </c>
      <c r="H467" s="200"/>
      <c r="I467" s="198">
        <f>I468+I469+I470</f>
        <v>0</v>
      </c>
      <c r="J467" s="198">
        <f>J468+J469+J470</f>
        <v>0</v>
      </c>
      <c r="K467" s="198">
        <f>K468+K469+K470</f>
        <v>0</v>
      </c>
      <c r="L467" s="364"/>
      <c r="M467" s="364"/>
      <c r="N467" s="364"/>
    </row>
    <row r="468" spans="2:14" ht="12.75" customHeight="1" hidden="1">
      <c r="B468" s="199" t="s">
        <v>314</v>
      </c>
      <c r="C468" s="381"/>
      <c r="D468" s="201">
        <v>1000</v>
      </c>
      <c r="E468" s="201">
        <v>1004</v>
      </c>
      <c r="F468" s="450" t="s">
        <v>680</v>
      </c>
      <c r="G468" s="200" t="s">
        <v>362</v>
      </c>
      <c r="H468" s="200" t="s">
        <v>338</v>
      </c>
      <c r="I468" s="198"/>
      <c r="J468" s="198"/>
      <c r="K468" s="198"/>
      <c r="L468" s="364"/>
      <c r="M468" s="364"/>
      <c r="N468" s="364"/>
    </row>
    <row r="469" spans="2:14" ht="12.75" customHeight="1" hidden="1">
      <c r="B469" s="199" t="s">
        <v>315</v>
      </c>
      <c r="C469" s="381"/>
      <c r="D469" s="201">
        <v>1000</v>
      </c>
      <c r="E469" s="201">
        <v>1004</v>
      </c>
      <c r="F469" s="450" t="s">
        <v>680</v>
      </c>
      <c r="G469" s="200" t="s">
        <v>362</v>
      </c>
      <c r="H469" s="200" t="s">
        <v>376</v>
      </c>
      <c r="I469" s="198"/>
      <c r="J469" s="198"/>
      <c r="K469" s="198"/>
      <c r="L469" s="364"/>
      <c r="M469" s="364"/>
      <c r="N469" s="364"/>
    </row>
    <row r="470" spans="2:14" ht="12.75" customHeight="1" hidden="1">
      <c r="B470" s="199" t="s">
        <v>316</v>
      </c>
      <c r="C470" s="381"/>
      <c r="D470" s="201">
        <v>1000</v>
      </c>
      <c r="E470" s="201">
        <v>1004</v>
      </c>
      <c r="F470" s="450" t="s">
        <v>680</v>
      </c>
      <c r="G470" s="200" t="s">
        <v>362</v>
      </c>
      <c r="H470" s="200" t="s">
        <v>348</v>
      </c>
      <c r="I470" s="198"/>
      <c r="J470" s="198"/>
      <c r="K470" s="198"/>
      <c r="L470" s="364"/>
      <c r="M470" s="364"/>
      <c r="N470" s="364"/>
    </row>
    <row r="471" spans="2:14" ht="40.5" customHeight="1">
      <c r="B471" s="220" t="s">
        <v>213</v>
      </c>
      <c r="C471" s="381"/>
      <c r="D471" s="201">
        <v>1000</v>
      </c>
      <c r="E471" s="201">
        <v>1004</v>
      </c>
      <c r="F471" s="201" t="s">
        <v>689</v>
      </c>
      <c r="G471" s="200"/>
      <c r="H471" s="200"/>
      <c r="I471" s="198">
        <f aca="true" t="shared" si="90" ref="I471:K473">I472</f>
        <v>50</v>
      </c>
      <c r="J471" s="198">
        <f t="shared" si="90"/>
        <v>50</v>
      </c>
      <c r="K471" s="198">
        <f t="shared" si="90"/>
        <v>50</v>
      </c>
      <c r="L471" s="364"/>
      <c r="M471" s="364"/>
      <c r="N471" s="364"/>
    </row>
    <row r="472" spans="2:14" ht="14.25" customHeight="1">
      <c r="B472" s="199" t="s">
        <v>361</v>
      </c>
      <c r="C472" s="381"/>
      <c r="D472" s="201">
        <v>1000</v>
      </c>
      <c r="E472" s="201">
        <v>1004</v>
      </c>
      <c r="F472" s="201" t="s">
        <v>689</v>
      </c>
      <c r="G472" s="200" t="s">
        <v>360</v>
      </c>
      <c r="H472" s="200"/>
      <c r="I472" s="198">
        <f t="shared" si="90"/>
        <v>50</v>
      </c>
      <c r="J472" s="198">
        <f t="shared" si="90"/>
        <v>50</v>
      </c>
      <c r="K472" s="198">
        <f t="shared" si="90"/>
        <v>50</v>
      </c>
      <c r="L472" s="364"/>
      <c r="M472" s="364"/>
      <c r="N472" s="364"/>
    </row>
    <row r="473" spans="2:14" ht="14.25" customHeight="1">
      <c r="B473" s="199" t="s">
        <v>656</v>
      </c>
      <c r="C473" s="381"/>
      <c r="D473" s="201">
        <v>1000</v>
      </c>
      <c r="E473" s="201">
        <v>1004</v>
      </c>
      <c r="F473" s="201" t="s">
        <v>689</v>
      </c>
      <c r="G473" s="200" t="s">
        <v>657</v>
      </c>
      <c r="H473" s="200"/>
      <c r="I473" s="198">
        <f t="shared" si="90"/>
        <v>50</v>
      </c>
      <c r="J473" s="198">
        <f t="shared" si="90"/>
        <v>50</v>
      </c>
      <c r="K473" s="198">
        <f t="shared" si="90"/>
        <v>50</v>
      </c>
      <c r="L473" s="364"/>
      <c r="M473" s="364"/>
      <c r="N473" s="364"/>
    </row>
    <row r="474" spans="2:14" ht="15" customHeight="1">
      <c r="B474" s="199" t="s">
        <v>315</v>
      </c>
      <c r="C474" s="381"/>
      <c r="D474" s="201">
        <v>1000</v>
      </c>
      <c r="E474" s="201">
        <v>1004</v>
      </c>
      <c r="F474" s="201" t="s">
        <v>689</v>
      </c>
      <c r="G474" s="200" t="s">
        <v>657</v>
      </c>
      <c r="H474" s="200">
        <v>3</v>
      </c>
      <c r="I474" s="198">
        <v>50</v>
      </c>
      <c r="J474" s="198">
        <v>50</v>
      </c>
      <c r="K474" s="198">
        <v>50</v>
      </c>
      <c r="L474" s="364"/>
      <c r="M474" s="364"/>
      <c r="N474" s="364"/>
    </row>
    <row r="475" spans="2:14" ht="15" customHeight="1">
      <c r="B475" s="389" t="s">
        <v>291</v>
      </c>
      <c r="C475" s="381"/>
      <c r="D475" s="196" t="s">
        <v>284</v>
      </c>
      <c r="E475" s="196" t="s">
        <v>292</v>
      </c>
      <c r="F475" s="200"/>
      <c r="G475" s="200"/>
      <c r="H475" s="200"/>
      <c r="I475" s="236">
        <f>I476+I492+I496</f>
        <v>1126.7</v>
      </c>
      <c r="J475" s="236">
        <f>J476+J492+J496</f>
        <v>1076.7</v>
      </c>
      <c r="K475" s="236">
        <f>K476+K492+K496</f>
        <v>1076.7</v>
      </c>
      <c r="L475" s="364"/>
      <c r="M475" s="364"/>
      <c r="N475" s="364"/>
    </row>
    <row r="476" spans="2:14" ht="12.75" customHeight="1">
      <c r="B476" s="205" t="s">
        <v>318</v>
      </c>
      <c r="C476" s="381"/>
      <c r="D476" s="200" t="s">
        <v>284</v>
      </c>
      <c r="E476" s="200" t="s">
        <v>292</v>
      </c>
      <c r="F476" s="201" t="s">
        <v>319</v>
      </c>
      <c r="G476" s="200"/>
      <c r="H476" s="200"/>
      <c r="I476" s="198">
        <f>I481+I488+I477</f>
        <v>1126.7</v>
      </c>
      <c r="J476" s="198">
        <f>J481+J488+J477</f>
        <v>1076.7</v>
      </c>
      <c r="K476" s="198">
        <f>K481+K488+K477</f>
        <v>1076.7</v>
      </c>
      <c r="L476" s="364"/>
      <c r="M476" s="364"/>
      <c r="N476" s="364"/>
    </row>
    <row r="477" spans="2:14" ht="28.5">
      <c r="B477" s="330" t="s">
        <v>693</v>
      </c>
      <c r="C477" s="381"/>
      <c r="D477" s="306" t="s">
        <v>284</v>
      </c>
      <c r="E477" s="306" t="s">
        <v>292</v>
      </c>
      <c r="F477" s="201" t="s">
        <v>386</v>
      </c>
      <c r="G477" s="200"/>
      <c r="H477" s="200"/>
      <c r="I477" s="198">
        <f aca="true" t="shared" si="91" ref="I477:K479">I478</f>
        <v>50</v>
      </c>
      <c r="J477" s="198">
        <f t="shared" si="91"/>
        <v>0</v>
      </c>
      <c r="K477" s="198">
        <f t="shared" si="91"/>
        <v>0</v>
      </c>
      <c r="L477" s="364"/>
      <c r="M477" s="364"/>
      <c r="N477" s="364"/>
    </row>
    <row r="478" spans="2:14" ht="24" customHeight="1">
      <c r="B478" s="331" t="s">
        <v>322</v>
      </c>
      <c r="C478" s="381"/>
      <c r="D478" s="306" t="s">
        <v>284</v>
      </c>
      <c r="E478" s="306" t="s">
        <v>292</v>
      </c>
      <c r="F478" s="201" t="s">
        <v>386</v>
      </c>
      <c r="G478" s="200"/>
      <c r="H478" s="200"/>
      <c r="I478" s="198">
        <f t="shared" si="91"/>
        <v>50</v>
      </c>
      <c r="J478" s="198">
        <f t="shared" si="91"/>
        <v>0</v>
      </c>
      <c r="K478" s="198">
        <f t="shared" si="91"/>
        <v>0</v>
      </c>
      <c r="L478" s="364"/>
      <c r="M478" s="364"/>
      <c r="N478" s="364"/>
    </row>
    <row r="479" spans="2:14" ht="21" customHeight="1">
      <c r="B479" s="332" t="s">
        <v>324</v>
      </c>
      <c r="C479" s="381"/>
      <c r="D479" s="306" t="s">
        <v>284</v>
      </c>
      <c r="E479" s="306" t="s">
        <v>292</v>
      </c>
      <c r="F479" s="201" t="s">
        <v>386</v>
      </c>
      <c r="G479" s="306" t="s">
        <v>323</v>
      </c>
      <c r="H479" s="200"/>
      <c r="I479" s="198">
        <f t="shared" si="91"/>
        <v>50</v>
      </c>
      <c r="J479" s="198">
        <f t="shared" si="91"/>
        <v>0</v>
      </c>
      <c r="K479" s="198">
        <f t="shared" si="91"/>
        <v>0</v>
      </c>
      <c r="L479" s="364"/>
      <c r="M479" s="364"/>
      <c r="N479" s="364"/>
    </row>
    <row r="480" spans="2:14" ht="16.5" customHeight="1">
      <c r="B480" s="332" t="s">
        <v>314</v>
      </c>
      <c r="C480" s="381"/>
      <c r="D480" s="306" t="s">
        <v>284</v>
      </c>
      <c r="E480" s="306" t="s">
        <v>292</v>
      </c>
      <c r="F480" s="201" t="s">
        <v>386</v>
      </c>
      <c r="G480" s="306" t="s">
        <v>325</v>
      </c>
      <c r="H480" s="306" t="s">
        <v>338</v>
      </c>
      <c r="I480" s="198">
        <v>50</v>
      </c>
      <c r="J480" s="198"/>
      <c r="K480" s="198"/>
      <c r="L480" s="364"/>
      <c r="M480" s="364"/>
      <c r="N480" s="364"/>
    </row>
    <row r="481" spans="2:14" ht="28.5">
      <c r="B481" s="220" t="s">
        <v>693</v>
      </c>
      <c r="C481" s="381"/>
      <c r="D481" s="200" t="s">
        <v>284</v>
      </c>
      <c r="E481" s="200" t="s">
        <v>292</v>
      </c>
      <c r="F481" s="203" t="s">
        <v>694</v>
      </c>
      <c r="G481" s="200"/>
      <c r="H481" s="200"/>
      <c r="I481" s="198">
        <f>I482+I485</f>
        <v>1076.7</v>
      </c>
      <c r="J481" s="198">
        <f>J482+J485</f>
        <v>1076.7</v>
      </c>
      <c r="K481" s="198">
        <f>K482+K485</f>
        <v>1076.7</v>
      </c>
      <c r="L481" s="364"/>
      <c r="M481" s="364"/>
      <c r="N481" s="364"/>
    </row>
    <row r="482" spans="2:14" ht="32.25" customHeight="1">
      <c r="B482" s="204" t="s">
        <v>322</v>
      </c>
      <c r="C482" s="381"/>
      <c r="D482" s="200" t="s">
        <v>284</v>
      </c>
      <c r="E482" s="200" t="s">
        <v>292</v>
      </c>
      <c r="F482" s="203" t="s">
        <v>694</v>
      </c>
      <c r="G482" s="200" t="s">
        <v>323</v>
      </c>
      <c r="H482" s="200"/>
      <c r="I482" s="198">
        <f aca="true" t="shared" si="92" ref="I482:K483">I483</f>
        <v>1035</v>
      </c>
      <c r="J482" s="198">
        <f t="shared" si="92"/>
        <v>1035</v>
      </c>
      <c r="K482" s="198">
        <f t="shared" si="92"/>
        <v>1035</v>
      </c>
      <c r="L482" s="364"/>
      <c r="M482" s="364"/>
      <c r="N482" s="364"/>
    </row>
    <row r="483" spans="2:14" ht="14.25" customHeight="1">
      <c r="B483" s="199" t="s">
        <v>324</v>
      </c>
      <c r="C483" s="384"/>
      <c r="D483" s="200" t="s">
        <v>284</v>
      </c>
      <c r="E483" s="200" t="s">
        <v>292</v>
      </c>
      <c r="F483" s="203" t="s">
        <v>694</v>
      </c>
      <c r="G483" s="200" t="s">
        <v>325</v>
      </c>
      <c r="H483" s="200"/>
      <c r="I483" s="198">
        <f t="shared" si="92"/>
        <v>1035</v>
      </c>
      <c r="J483" s="198">
        <f t="shared" si="92"/>
        <v>1035</v>
      </c>
      <c r="K483" s="198">
        <f t="shared" si="92"/>
        <v>1035</v>
      </c>
      <c r="L483" s="364"/>
      <c r="M483" s="364"/>
      <c r="N483" s="364"/>
    </row>
    <row r="484" spans="2:14" ht="12.75" customHeight="1">
      <c r="B484" s="199" t="s">
        <v>315</v>
      </c>
      <c r="C484" s="381"/>
      <c r="D484" s="200" t="s">
        <v>284</v>
      </c>
      <c r="E484" s="200" t="s">
        <v>292</v>
      </c>
      <c r="F484" s="203" t="s">
        <v>694</v>
      </c>
      <c r="G484" s="200" t="s">
        <v>325</v>
      </c>
      <c r="H484" s="200">
        <v>3</v>
      </c>
      <c r="I484" s="198">
        <v>1035</v>
      </c>
      <c r="J484" s="198">
        <v>1035</v>
      </c>
      <c r="K484" s="198">
        <v>1035</v>
      </c>
      <c r="L484" s="364"/>
      <c r="M484" s="364"/>
      <c r="N484" s="364"/>
    </row>
    <row r="485" spans="2:14" ht="12.75" customHeight="1">
      <c r="B485" s="205" t="s">
        <v>330</v>
      </c>
      <c r="C485" s="381"/>
      <c r="D485" s="200" t="s">
        <v>284</v>
      </c>
      <c r="E485" s="200" t="s">
        <v>292</v>
      </c>
      <c r="F485" s="203" t="s">
        <v>694</v>
      </c>
      <c r="G485" s="200" t="s">
        <v>331</v>
      </c>
      <c r="H485" s="200"/>
      <c r="I485" s="198">
        <f aca="true" t="shared" si="93" ref="I485:K486">I486</f>
        <v>41.7</v>
      </c>
      <c r="J485" s="198">
        <f t="shared" si="93"/>
        <v>41.7</v>
      </c>
      <c r="K485" s="198">
        <f t="shared" si="93"/>
        <v>41.7</v>
      </c>
      <c r="L485" s="364"/>
      <c r="M485" s="364"/>
      <c r="N485" s="364"/>
    </row>
    <row r="486" spans="2:14" ht="12.75" customHeight="1">
      <c r="B486" s="205" t="s">
        <v>332</v>
      </c>
      <c r="C486" s="381"/>
      <c r="D486" s="200" t="s">
        <v>284</v>
      </c>
      <c r="E486" s="200" t="s">
        <v>292</v>
      </c>
      <c r="F486" s="203" t="s">
        <v>694</v>
      </c>
      <c r="G486" s="200" t="s">
        <v>333</v>
      </c>
      <c r="H486" s="200"/>
      <c r="I486" s="198">
        <f t="shared" si="93"/>
        <v>41.7</v>
      </c>
      <c r="J486" s="198">
        <f t="shared" si="93"/>
        <v>41.7</v>
      </c>
      <c r="K486" s="198">
        <f t="shared" si="93"/>
        <v>41.7</v>
      </c>
      <c r="L486" s="364"/>
      <c r="M486" s="364"/>
      <c r="N486" s="364"/>
    </row>
    <row r="487" spans="2:14" ht="12.75" customHeight="1">
      <c r="B487" s="199" t="s">
        <v>315</v>
      </c>
      <c r="C487" s="381"/>
      <c r="D487" s="200" t="s">
        <v>284</v>
      </c>
      <c r="E487" s="200" t="s">
        <v>292</v>
      </c>
      <c r="F487" s="203" t="s">
        <v>694</v>
      </c>
      <c r="G487" s="200" t="s">
        <v>333</v>
      </c>
      <c r="H487" s="200">
        <v>3</v>
      </c>
      <c r="I487" s="198">
        <v>41.7</v>
      </c>
      <c r="J487" s="198">
        <v>41.7</v>
      </c>
      <c r="K487" s="198">
        <v>41.7</v>
      </c>
      <c r="L487" s="364"/>
      <c r="M487" s="364"/>
      <c r="N487" s="364"/>
    </row>
    <row r="488" spans="2:14" ht="42.75" hidden="1">
      <c r="B488" s="385" t="s">
        <v>326</v>
      </c>
      <c r="C488" s="381"/>
      <c r="D488" s="200" t="s">
        <v>284</v>
      </c>
      <c r="E488" s="200" t="s">
        <v>292</v>
      </c>
      <c r="F488" s="201" t="s">
        <v>327</v>
      </c>
      <c r="G488" s="200"/>
      <c r="H488" s="200"/>
      <c r="I488" s="198">
        <f aca="true" t="shared" si="94" ref="I488:K490">I489</f>
        <v>0</v>
      </c>
      <c r="J488" s="198">
        <f t="shared" si="94"/>
        <v>0</v>
      </c>
      <c r="K488" s="198">
        <f t="shared" si="94"/>
        <v>0</v>
      </c>
      <c r="L488" s="364"/>
      <c r="M488" s="364"/>
      <c r="N488" s="364"/>
    </row>
    <row r="489" spans="2:14" ht="31.5" customHeight="1" hidden="1">
      <c r="B489" s="266" t="s">
        <v>322</v>
      </c>
      <c r="C489" s="381"/>
      <c r="D489" s="200" t="s">
        <v>284</v>
      </c>
      <c r="E489" s="200" t="s">
        <v>292</v>
      </c>
      <c r="F489" s="201" t="s">
        <v>327</v>
      </c>
      <c r="G489" s="200" t="s">
        <v>323</v>
      </c>
      <c r="H489" s="200"/>
      <c r="I489" s="198">
        <f t="shared" si="94"/>
        <v>0</v>
      </c>
      <c r="J489" s="198">
        <f t="shared" si="94"/>
        <v>0</v>
      </c>
      <c r="K489" s="198">
        <f t="shared" si="94"/>
        <v>0</v>
      </c>
      <c r="L489" s="364"/>
      <c r="M489" s="364"/>
      <c r="N489" s="364"/>
    </row>
    <row r="490" spans="2:14" ht="12.75" customHeight="1" hidden="1">
      <c r="B490" s="199" t="s">
        <v>324</v>
      </c>
      <c r="C490" s="381"/>
      <c r="D490" s="200" t="s">
        <v>284</v>
      </c>
      <c r="E490" s="200" t="s">
        <v>292</v>
      </c>
      <c r="F490" s="201" t="s">
        <v>327</v>
      </c>
      <c r="G490" s="200" t="s">
        <v>325</v>
      </c>
      <c r="H490" s="200"/>
      <c r="I490" s="198">
        <f t="shared" si="94"/>
        <v>0</v>
      </c>
      <c r="J490" s="198">
        <f t="shared" si="94"/>
        <v>0</v>
      </c>
      <c r="K490" s="198">
        <f t="shared" si="94"/>
        <v>0</v>
      </c>
      <c r="L490" s="364"/>
      <c r="M490" s="364"/>
      <c r="N490" s="364"/>
    </row>
    <row r="491" spans="2:14" ht="12.75" customHeight="1" hidden="1">
      <c r="B491" s="199" t="s">
        <v>315</v>
      </c>
      <c r="C491" s="381"/>
      <c r="D491" s="200" t="s">
        <v>284</v>
      </c>
      <c r="E491" s="200" t="s">
        <v>292</v>
      </c>
      <c r="F491" s="201" t="s">
        <v>327</v>
      </c>
      <c r="G491" s="200" t="s">
        <v>325</v>
      </c>
      <c r="H491" s="200" t="s">
        <v>348</v>
      </c>
      <c r="I491" s="198"/>
      <c r="J491" s="198"/>
      <c r="K491" s="198"/>
      <c r="L491" s="364"/>
      <c r="M491" s="364"/>
      <c r="N491" s="364"/>
    </row>
    <row r="492" spans="2:14" ht="85.5" hidden="1">
      <c r="B492" s="451" t="s">
        <v>398</v>
      </c>
      <c r="C492" s="381"/>
      <c r="D492" s="200" t="s">
        <v>284</v>
      </c>
      <c r="E492" s="200" t="s">
        <v>292</v>
      </c>
      <c r="F492" s="201" t="s">
        <v>319</v>
      </c>
      <c r="G492" s="200"/>
      <c r="H492" s="200"/>
      <c r="I492" s="198">
        <f aca="true" t="shared" si="95" ref="I492:K494">I493</f>
        <v>0</v>
      </c>
      <c r="J492" s="198">
        <f t="shared" si="95"/>
        <v>0</v>
      </c>
      <c r="K492" s="198">
        <f t="shared" si="95"/>
        <v>0</v>
      </c>
      <c r="L492" s="364"/>
      <c r="M492" s="364"/>
      <c r="N492" s="364"/>
    </row>
    <row r="493" spans="2:14" ht="12.75" customHeight="1" hidden="1">
      <c r="B493" s="413" t="s">
        <v>330</v>
      </c>
      <c r="C493" s="381"/>
      <c r="D493" s="200" t="s">
        <v>284</v>
      </c>
      <c r="E493" s="200" t="s">
        <v>292</v>
      </c>
      <c r="F493" s="201" t="s">
        <v>399</v>
      </c>
      <c r="G493" s="200" t="s">
        <v>331</v>
      </c>
      <c r="H493" s="200"/>
      <c r="I493" s="198">
        <f t="shared" si="95"/>
        <v>0</v>
      </c>
      <c r="J493" s="198">
        <f t="shared" si="95"/>
        <v>0</v>
      </c>
      <c r="K493" s="198">
        <f t="shared" si="95"/>
        <v>0</v>
      </c>
      <c r="L493" s="364"/>
      <c r="M493" s="364"/>
      <c r="N493" s="364"/>
    </row>
    <row r="494" spans="2:14" ht="12.75" customHeight="1" hidden="1">
      <c r="B494" s="413" t="s">
        <v>332</v>
      </c>
      <c r="C494" s="381"/>
      <c r="D494" s="200" t="s">
        <v>284</v>
      </c>
      <c r="E494" s="200" t="s">
        <v>292</v>
      </c>
      <c r="F494" s="201" t="s">
        <v>399</v>
      </c>
      <c r="G494" s="200" t="s">
        <v>333</v>
      </c>
      <c r="H494" s="200"/>
      <c r="I494" s="198">
        <f t="shared" si="95"/>
        <v>0</v>
      </c>
      <c r="J494" s="198">
        <f t="shared" si="95"/>
        <v>0</v>
      </c>
      <c r="K494" s="198">
        <f t="shared" si="95"/>
        <v>0</v>
      </c>
      <c r="L494" s="364"/>
      <c r="M494" s="364"/>
      <c r="N494" s="364"/>
    </row>
    <row r="495" spans="2:14" ht="12.75" customHeight="1" hidden="1">
      <c r="B495" s="266" t="s">
        <v>316</v>
      </c>
      <c r="C495" s="381"/>
      <c r="D495" s="200" t="s">
        <v>284</v>
      </c>
      <c r="E495" s="200" t="s">
        <v>292</v>
      </c>
      <c r="F495" s="201" t="s">
        <v>399</v>
      </c>
      <c r="G495" s="200" t="s">
        <v>333</v>
      </c>
      <c r="H495" s="200" t="s">
        <v>348</v>
      </c>
      <c r="I495" s="198"/>
      <c r="J495" s="198"/>
      <c r="K495" s="198"/>
      <c r="L495" s="364"/>
      <c r="M495" s="364"/>
      <c r="N495" s="364"/>
    </row>
    <row r="496" spans="2:14" ht="99.75" hidden="1">
      <c r="B496" s="412" t="s">
        <v>695</v>
      </c>
      <c r="C496" s="381"/>
      <c r="D496" s="200" t="s">
        <v>284</v>
      </c>
      <c r="E496" s="200" t="s">
        <v>292</v>
      </c>
      <c r="F496" s="201" t="s">
        <v>319</v>
      </c>
      <c r="G496" s="200"/>
      <c r="H496" s="200"/>
      <c r="I496" s="198">
        <f>I497+I500</f>
        <v>0</v>
      </c>
      <c r="J496" s="198">
        <f>J497+J500</f>
        <v>0</v>
      </c>
      <c r="K496" s="198">
        <f>K497+K500</f>
        <v>0</v>
      </c>
      <c r="L496" s="364"/>
      <c r="M496" s="364"/>
      <c r="N496" s="364"/>
    </row>
    <row r="497" spans="2:14" ht="12.75" customHeight="1" hidden="1">
      <c r="B497" s="413" t="s">
        <v>330</v>
      </c>
      <c r="C497" s="381"/>
      <c r="D497" s="200" t="s">
        <v>284</v>
      </c>
      <c r="E497" s="200" t="s">
        <v>292</v>
      </c>
      <c r="F497" s="201" t="s">
        <v>696</v>
      </c>
      <c r="G497" s="200" t="s">
        <v>331</v>
      </c>
      <c r="H497" s="200"/>
      <c r="I497" s="198">
        <f aca="true" t="shared" si="96" ref="I497:K498">I498</f>
        <v>0</v>
      </c>
      <c r="J497" s="198">
        <f t="shared" si="96"/>
        <v>0</v>
      </c>
      <c r="K497" s="198">
        <f t="shared" si="96"/>
        <v>0</v>
      </c>
      <c r="L497" s="364"/>
      <c r="M497" s="364"/>
      <c r="N497" s="364"/>
    </row>
    <row r="498" spans="2:14" ht="12.75" customHeight="1" hidden="1">
      <c r="B498" s="413" t="s">
        <v>332</v>
      </c>
      <c r="C498" s="381"/>
      <c r="D498" s="200" t="s">
        <v>284</v>
      </c>
      <c r="E498" s="200" t="s">
        <v>292</v>
      </c>
      <c r="F498" s="201" t="s">
        <v>696</v>
      </c>
      <c r="G498" s="200" t="s">
        <v>333</v>
      </c>
      <c r="H498" s="200"/>
      <c r="I498" s="198">
        <f t="shared" si="96"/>
        <v>0</v>
      </c>
      <c r="J498" s="198">
        <f t="shared" si="96"/>
        <v>0</v>
      </c>
      <c r="K498" s="198">
        <f t="shared" si="96"/>
        <v>0</v>
      </c>
      <c r="L498" s="364"/>
      <c r="M498" s="364"/>
      <c r="N498" s="364"/>
    </row>
    <row r="499" spans="2:14" ht="12.75" customHeight="1" hidden="1">
      <c r="B499" s="199" t="s">
        <v>315</v>
      </c>
      <c r="C499" s="381"/>
      <c r="D499" s="200" t="s">
        <v>284</v>
      </c>
      <c r="E499" s="200" t="s">
        <v>292</v>
      </c>
      <c r="F499" s="201" t="s">
        <v>696</v>
      </c>
      <c r="G499" s="200" t="s">
        <v>333</v>
      </c>
      <c r="H499" s="200" t="s">
        <v>376</v>
      </c>
      <c r="I499" s="198"/>
      <c r="J499" s="198"/>
      <c r="K499" s="198"/>
      <c r="L499" s="364"/>
      <c r="M499" s="364"/>
      <c r="N499" s="364"/>
    </row>
    <row r="500" spans="2:14" ht="12.75" customHeight="1" hidden="1">
      <c r="B500" s="205" t="s">
        <v>334</v>
      </c>
      <c r="C500" s="381"/>
      <c r="D500" s="200" t="s">
        <v>284</v>
      </c>
      <c r="E500" s="200" t="s">
        <v>292</v>
      </c>
      <c r="F500" s="201" t="s">
        <v>696</v>
      </c>
      <c r="G500" s="200" t="s">
        <v>335</v>
      </c>
      <c r="H500" s="200"/>
      <c r="I500" s="198">
        <f aca="true" t="shared" si="97" ref="I500:K501">I501</f>
        <v>0</v>
      </c>
      <c r="J500" s="198">
        <f t="shared" si="97"/>
        <v>0</v>
      </c>
      <c r="K500" s="198">
        <f t="shared" si="97"/>
        <v>0</v>
      </c>
      <c r="L500" s="364"/>
      <c r="M500" s="364"/>
      <c r="N500" s="364"/>
    </row>
    <row r="501" spans="2:14" ht="12.75" customHeight="1" hidden="1">
      <c r="B501" s="205" t="s">
        <v>336</v>
      </c>
      <c r="C501" s="381"/>
      <c r="D501" s="200" t="s">
        <v>284</v>
      </c>
      <c r="E501" s="200" t="s">
        <v>292</v>
      </c>
      <c r="F501" s="201" t="s">
        <v>696</v>
      </c>
      <c r="G501" s="200" t="s">
        <v>337</v>
      </c>
      <c r="H501" s="200"/>
      <c r="I501" s="198">
        <f t="shared" si="97"/>
        <v>0</v>
      </c>
      <c r="J501" s="198">
        <f t="shared" si="97"/>
        <v>0</v>
      </c>
      <c r="K501" s="198">
        <f t="shared" si="97"/>
        <v>0</v>
      </c>
      <c r="L501" s="364"/>
      <c r="M501" s="364"/>
      <c r="N501" s="364"/>
    </row>
    <row r="502" spans="2:14" ht="12.75" customHeight="1" hidden="1">
      <c r="B502" s="199" t="s">
        <v>315</v>
      </c>
      <c r="C502" s="381"/>
      <c r="D502" s="200" t="s">
        <v>284</v>
      </c>
      <c r="E502" s="200" t="s">
        <v>292</v>
      </c>
      <c r="F502" s="201" t="s">
        <v>696</v>
      </c>
      <c r="G502" s="200" t="s">
        <v>337</v>
      </c>
      <c r="H502" s="200" t="s">
        <v>376</v>
      </c>
      <c r="I502" s="198"/>
      <c r="J502" s="198"/>
      <c r="K502" s="198"/>
      <c r="L502" s="364"/>
      <c r="M502" s="364"/>
      <c r="N502" s="364"/>
    </row>
    <row r="503" spans="2:14" ht="14.25" customHeight="1">
      <c r="B503" s="405" t="s">
        <v>736</v>
      </c>
      <c r="C503" s="376">
        <v>901</v>
      </c>
      <c r="D503" s="218"/>
      <c r="E503" s="218"/>
      <c r="F503" s="406"/>
      <c r="G503" s="218"/>
      <c r="H503" s="218"/>
      <c r="I503" s="229">
        <f>I509+I526+I533+I567+I609+I615+I603+I634</f>
        <v>22302.699999999997</v>
      </c>
      <c r="J503" s="229">
        <f>J509+J526+J533+J567+J609+J615+J603+J634</f>
        <v>22547.1</v>
      </c>
      <c r="K503" s="229">
        <f>K509+K526+K533+K567+K609+K615+K603+K634</f>
        <v>29497.999999999996</v>
      </c>
      <c r="L503" s="378"/>
      <c r="M503" s="364"/>
      <c r="N503" s="364"/>
    </row>
    <row r="504" spans="2:14" ht="12.75" customHeight="1" hidden="1">
      <c r="B504" s="205" t="s">
        <v>313</v>
      </c>
      <c r="C504" s="398"/>
      <c r="D504" s="218"/>
      <c r="E504" s="200"/>
      <c r="F504" s="200"/>
      <c r="G504" s="200"/>
      <c r="H504" s="200" t="s">
        <v>629</v>
      </c>
      <c r="I504" s="198"/>
      <c r="J504" s="198"/>
      <c r="K504" s="198"/>
      <c r="L504" s="364"/>
      <c r="M504" s="364"/>
      <c r="N504" s="364"/>
    </row>
    <row r="505" spans="2:14" ht="12.75" customHeight="1">
      <c r="B505" s="205" t="s">
        <v>314</v>
      </c>
      <c r="C505" s="382"/>
      <c r="D505" s="218"/>
      <c r="E505" s="200"/>
      <c r="F505" s="200"/>
      <c r="G505" s="200"/>
      <c r="H505" s="371">
        <v>2</v>
      </c>
      <c r="I505" s="198">
        <f>I515+I518+I539+I543+I547+I558+I562+I566+I573+I577+I581+I585+I598+I614+I627+I521+I554+I641+I594+I633</f>
        <v>16369.9</v>
      </c>
      <c r="J505" s="198">
        <f>J515+J518+J539+J543+J547+J558+J562+J566+J573+J577+J581+J585+J598+J614+J627+J521+J554+J641+J594+J633</f>
        <v>16603.6</v>
      </c>
      <c r="K505" s="198">
        <f>K515+K518+K539+K543+K547+K558+K562+K566+K573+K577+K581+K585+K598+K614+K627+K521+K554+K641+K594+K633</f>
        <v>23439.8</v>
      </c>
      <c r="L505" s="364"/>
      <c r="M505" s="364"/>
      <c r="N505" s="364"/>
    </row>
    <row r="506" spans="2:14" ht="14.25" customHeight="1">
      <c r="B506" s="205" t="s">
        <v>315</v>
      </c>
      <c r="C506" s="382"/>
      <c r="D506" s="218"/>
      <c r="E506" s="200"/>
      <c r="F506" s="200"/>
      <c r="G506" s="200"/>
      <c r="H506" s="371">
        <v>3</v>
      </c>
      <c r="I506" s="198">
        <f>I551+I589+I602+I621+I525+I608</f>
        <v>4829.1</v>
      </c>
      <c r="J506" s="198">
        <f>J551+J589+J602+J621+J525+J608</f>
        <v>4727.1</v>
      </c>
      <c r="K506" s="198">
        <f>K551+K589+K602+K621+K525+K608</f>
        <v>4727.1</v>
      </c>
      <c r="L506" s="364"/>
      <c r="M506" s="364"/>
      <c r="N506" s="364"/>
    </row>
    <row r="507" spans="2:14" ht="12.75" customHeight="1">
      <c r="B507" s="205" t="s">
        <v>316</v>
      </c>
      <c r="C507" s="382"/>
      <c r="D507" s="218"/>
      <c r="E507" s="200"/>
      <c r="F507" s="200"/>
      <c r="G507" s="200"/>
      <c r="H507" s="371">
        <v>4</v>
      </c>
      <c r="I507" s="198">
        <f>I532</f>
        <v>1103.7</v>
      </c>
      <c r="J507" s="198">
        <f>J532</f>
        <v>1216.4</v>
      </c>
      <c r="K507" s="198">
        <f>K532</f>
        <v>1331.1</v>
      </c>
      <c r="L507" s="364"/>
      <c r="M507" s="364"/>
      <c r="N507" s="364"/>
    </row>
    <row r="508" spans="2:14" ht="12.75" customHeight="1" hidden="1">
      <c r="B508" s="205" t="s">
        <v>317</v>
      </c>
      <c r="C508" s="382"/>
      <c r="D508" s="218"/>
      <c r="E508" s="200"/>
      <c r="F508" s="200"/>
      <c r="G508" s="200"/>
      <c r="H508" s="371">
        <v>6</v>
      </c>
      <c r="I508" s="198"/>
      <c r="J508" s="198"/>
      <c r="K508" s="198"/>
      <c r="L508" s="364"/>
      <c r="M508" s="364"/>
      <c r="N508" s="364"/>
    </row>
    <row r="509" spans="2:14" ht="12.75" customHeight="1">
      <c r="B509" s="379" t="s">
        <v>223</v>
      </c>
      <c r="C509" s="382"/>
      <c r="D509" s="218" t="s">
        <v>224</v>
      </c>
      <c r="E509" s="200"/>
      <c r="F509" s="200"/>
      <c r="G509" s="200"/>
      <c r="H509" s="371"/>
      <c r="I509" s="229">
        <f aca="true" t="shared" si="98" ref="I509:K510">I510</f>
        <v>3474.5</v>
      </c>
      <c r="J509" s="229">
        <f t="shared" si="98"/>
        <v>3080</v>
      </c>
      <c r="K509" s="229">
        <f t="shared" si="98"/>
        <v>3335</v>
      </c>
      <c r="L509" s="364"/>
      <c r="M509" s="364"/>
      <c r="N509" s="364"/>
    </row>
    <row r="510" spans="2:14" ht="26.25" customHeight="1">
      <c r="B510" s="195" t="s">
        <v>233</v>
      </c>
      <c r="C510" s="381"/>
      <c r="D510" s="196" t="s">
        <v>224</v>
      </c>
      <c r="E510" s="196" t="s">
        <v>234</v>
      </c>
      <c r="F510" s="200"/>
      <c r="G510" s="200"/>
      <c r="H510" s="200"/>
      <c r="I510" s="198">
        <f t="shared" si="98"/>
        <v>3474.5</v>
      </c>
      <c r="J510" s="198">
        <f t="shared" si="98"/>
        <v>3080</v>
      </c>
      <c r="K510" s="198">
        <f t="shared" si="98"/>
        <v>3335</v>
      </c>
      <c r="L510" s="364"/>
      <c r="M510" s="364"/>
      <c r="N510" s="364"/>
    </row>
    <row r="511" spans="2:14" ht="14.25" customHeight="1">
      <c r="B511" s="199" t="s">
        <v>318</v>
      </c>
      <c r="C511" s="384"/>
      <c r="D511" s="200" t="s">
        <v>224</v>
      </c>
      <c r="E511" s="200" t="s">
        <v>234</v>
      </c>
      <c r="F511" s="201" t="s">
        <v>319</v>
      </c>
      <c r="G511" s="200"/>
      <c r="H511" s="200"/>
      <c r="I511" s="198">
        <f>I512+I522</f>
        <v>3474.5</v>
      </c>
      <c r="J511" s="198">
        <f>J512</f>
        <v>3080</v>
      </c>
      <c r="K511" s="198">
        <f>K512</f>
        <v>3335</v>
      </c>
      <c r="L511" s="364"/>
      <c r="M511" s="364"/>
      <c r="N511" s="364"/>
    </row>
    <row r="512" spans="2:14" ht="12.75" customHeight="1">
      <c r="B512" s="202" t="s">
        <v>344</v>
      </c>
      <c r="C512" s="384"/>
      <c r="D512" s="200" t="s">
        <v>224</v>
      </c>
      <c r="E512" s="200" t="s">
        <v>234</v>
      </c>
      <c r="F512" s="203" t="s">
        <v>345</v>
      </c>
      <c r="G512" s="200"/>
      <c r="H512" s="200"/>
      <c r="I512" s="198">
        <f>I513+I516+I519</f>
        <v>3474.5</v>
      </c>
      <c r="J512" s="198">
        <f>J513+J516+J519</f>
        <v>3080</v>
      </c>
      <c r="K512" s="198">
        <f>K513+K516+K519</f>
        <v>3335</v>
      </c>
      <c r="L512" s="364"/>
      <c r="M512" s="364"/>
      <c r="N512" s="364"/>
    </row>
    <row r="513" spans="2:14" ht="29.25" customHeight="1">
      <c r="B513" s="204" t="s">
        <v>322</v>
      </c>
      <c r="C513" s="384"/>
      <c r="D513" s="200" t="s">
        <v>224</v>
      </c>
      <c r="E513" s="200" t="s">
        <v>234</v>
      </c>
      <c r="F513" s="203" t="s">
        <v>345</v>
      </c>
      <c r="G513" s="200" t="s">
        <v>323</v>
      </c>
      <c r="H513" s="200"/>
      <c r="I513" s="198">
        <f aca="true" t="shared" si="99" ref="I513:K514">I514</f>
        <v>3025.1</v>
      </c>
      <c r="J513" s="198">
        <f t="shared" si="99"/>
        <v>2875</v>
      </c>
      <c r="K513" s="198">
        <f t="shared" si="99"/>
        <v>2938</v>
      </c>
      <c r="L513" s="364"/>
      <c r="M513" s="364"/>
      <c r="N513" s="364"/>
    </row>
    <row r="514" spans="2:14" ht="14.25" customHeight="1">
      <c r="B514" s="199" t="s">
        <v>324</v>
      </c>
      <c r="C514" s="386"/>
      <c r="D514" s="200" t="s">
        <v>224</v>
      </c>
      <c r="E514" s="200" t="s">
        <v>234</v>
      </c>
      <c r="F514" s="203" t="s">
        <v>345</v>
      </c>
      <c r="G514" s="200" t="s">
        <v>325</v>
      </c>
      <c r="H514" s="200"/>
      <c r="I514" s="198">
        <f t="shared" si="99"/>
        <v>3025.1</v>
      </c>
      <c r="J514" s="198">
        <f t="shared" si="99"/>
        <v>2875</v>
      </c>
      <c r="K514" s="198">
        <f t="shared" si="99"/>
        <v>2938</v>
      </c>
      <c r="L514" s="364"/>
      <c r="M514" s="364"/>
      <c r="N514" s="364"/>
    </row>
    <row r="515" spans="2:14" ht="15" customHeight="1">
      <c r="B515" s="199" t="s">
        <v>314</v>
      </c>
      <c r="C515" s="386"/>
      <c r="D515" s="200" t="s">
        <v>224</v>
      </c>
      <c r="E515" s="200" t="s">
        <v>234</v>
      </c>
      <c r="F515" s="203" t="s">
        <v>345</v>
      </c>
      <c r="G515" s="200" t="s">
        <v>325</v>
      </c>
      <c r="H515" s="200">
        <v>2</v>
      </c>
      <c r="I515" s="198">
        <v>3025.1</v>
      </c>
      <c r="J515" s="198">
        <v>2875</v>
      </c>
      <c r="K515" s="198">
        <v>2938</v>
      </c>
      <c r="L515" s="364"/>
      <c r="M515" s="364"/>
      <c r="N515" s="364"/>
    </row>
    <row r="516" spans="2:14" ht="15" customHeight="1">
      <c r="B516" s="205" t="s">
        <v>330</v>
      </c>
      <c r="C516" s="386"/>
      <c r="D516" s="200" t="s">
        <v>224</v>
      </c>
      <c r="E516" s="200" t="s">
        <v>234</v>
      </c>
      <c r="F516" s="203" t="s">
        <v>345</v>
      </c>
      <c r="G516" s="200" t="s">
        <v>331</v>
      </c>
      <c r="H516" s="200"/>
      <c r="I516" s="198">
        <f aca="true" t="shared" si="100" ref="I516:K517">I517</f>
        <v>446.4</v>
      </c>
      <c r="J516" s="198">
        <f t="shared" si="100"/>
        <v>200</v>
      </c>
      <c r="K516" s="198">
        <f t="shared" si="100"/>
        <v>394</v>
      </c>
      <c r="L516" s="364"/>
      <c r="M516" s="364"/>
      <c r="N516" s="364"/>
    </row>
    <row r="517" spans="2:14" ht="15" customHeight="1">
      <c r="B517" s="205" t="s">
        <v>332</v>
      </c>
      <c r="C517" s="386"/>
      <c r="D517" s="200" t="s">
        <v>224</v>
      </c>
      <c r="E517" s="200" t="s">
        <v>234</v>
      </c>
      <c r="F517" s="203" t="s">
        <v>345</v>
      </c>
      <c r="G517" s="200" t="s">
        <v>333</v>
      </c>
      <c r="H517" s="200"/>
      <c r="I517" s="198">
        <f t="shared" si="100"/>
        <v>446.4</v>
      </c>
      <c r="J517" s="198">
        <f t="shared" si="100"/>
        <v>200</v>
      </c>
      <c r="K517" s="198">
        <f t="shared" si="100"/>
        <v>394</v>
      </c>
      <c r="L517" s="364"/>
      <c r="M517" s="364"/>
      <c r="N517" s="364"/>
    </row>
    <row r="518" spans="2:14" ht="15" customHeight="1">
      <c r="B518" s="199" t="s">
        <v>314</v>
      </c>
      <c r="C518" s="386"/>
      <c r="D518" s="200" t="s">
        <v>224</v>
      </c>
      <c r="E518" s="200" t="s">
        <v>234</v>
      </c>
      <c r="F518" s="203" t="s">
        <v>345</v>
      </c>
      <c r="G518" s="200" t="s">
        <v>333</v>
      </c>
      <c r="H518" s="200">
        <v>2</v>
      </c>
      <c r="I518" s="198">
        <v>446.4</v>
      </c>
      <c r="J518" s="198">
        <v>200</v>
      </c>
      <c r="K518" s="198">
        <v>394</v>
      </c>
      <c r="L518" s="364"/>
      <c r="M518" s="364"/>
      <c r="N518" s="364"/>
    </row>
    <row r="519" spans="2:14" ht="15" customHeight="1">
      <c r="B519" s="206" t="s">
        <v>334</v>
      </c>
      <c r="C519" s="386"/>
      <c r="D519" s="200" t="s">
        <v>224</v>
      </c>
      <c r="E519" s="200" t="s">
        <v>234</v>
      </c>
      <c r="F519" s="203" t="s">
        <v>345</v>
      </c>
      <c r="G519" s="200" t="s">
        <v>335</v>
      </c>
      <c r="H519" s="200"/>
      <c r="I519" s="198">
        <f aca="true" t="shared" si="101" ref="I519:K520">I520</f>
        <v>3</v>
      </c>
      <c r="J519" s="198">
        <f t="shared" si="101"/>
        <v>5</v>
      </c>
      <c r="K519" s="198">
        <f t="shared" si="101"/>
        <v>3</v>
      </c>
      <c r="L519" s="364"/>
      <c r="M519" s="364"/>
      <c r="N519" s="364"/>
    </row>
    <row r="520" spans="2:14" ht="15" customHeight="1">
      <c r="B520" s="206" t="s">
        <v>336</v>
      </c>
      <c r="C520" s="386"/>
      <c r="D520" s="200" t="s">
        <v>224</v>
      </c>
      <c r="E520" s="200" t="s">
        <v>234</v>
      </c>
      <c r="F520" s="203" t="s">
        <v>345</v>
      </c>
      <c r="G520" s="200" t="s">
        <v>337</v>
      </c>
      <c r="H520" s="200"/>
      <c r="I520" s="198">
        <f t="shared" si="101"/>
        <v>3</v>
      </c>
      <c r="J520" s="198">
        <f t="shared" si="101"/>
        <v>5</v>
      </c>
      <c r="K520" s="198">
        <f t="shared" si="101"/>
        <v>3</v>
      </c>
      <c r="L520" s="364"/>
      <c r="M520" s="364"/>
      <c r="N520" s="364"/>
    </row>
    <row r="521" spans="2:14" ht="15" customHeight="1">
      <c r="B521" s="206" t="s">
        <v>314</v>
      </c>
      <c r="C521" s="386"/>
      <c r="D521" s="200" t="s">
        <v>224</v>
      </c>
      <c r="E521" s="200" t="s">
        <v>234</v>
      </c>
      <c r="F521" s="203" t="s">
        <v>345</v>
      </c>
      <c r="G521" s="200" t="s">
        <v>337</v>
      </c>
      <c r="H521" s="200" t="s">
        <v>338</v>
      </c>
      <c r="I521" s="198">
        <v>3</v>
      </c>
      <c r="J521" s="198">
        <v>5</v>
      </c>
      <c r="K521" s="198">
        <v>3</v>
      </c>
      <c r="L521" s="364"/>
      <c r="M521" s="364"/>
      <c r="N521" s="364"/>
    </row>
    <row r="522" spans="2:14" ht="43.5" customHeight="1" hidden="1">
      <c r="B522" s="385" t="s">
        <v>326</v>
      </c>
      <c r="C522" s="386"/>
      <c r="D522" s="200" t="s">
        <v>224</v>
      </c>
      <c r="E522" s="200" t="s">
        <v>234</v>
      </c>
      <c r="F522" s="203" t="s">
        <v>327</v>
      </c>
      <c r="G522" s="200"/>
      <c r="H522" s="200"/>
      <c r="I522" s="198">
        <f aca="true" t="shared" si="102" ref="I522:K524">I523</f>
        <v>0</v>
      </c>
      <c r="J522" s="198">
        <f t="shared" si="102"/>
        <v>0</v>
      </c>
      <c r="K522" s="198">
        <f t="shared" si="102"/>
        <v>0</v>
      </c>
      <c r="L522" s="364"/>
      <c r="M522" s="364"/>
      <c r="N522" s="364"/>
    </row>
    <row r="523" spans="2:14" ht="41.25" customHeight="1" hidden="1">
      <c r="B523" s="266" t="s">
        <v>322</v>
      </c>
      <c r="C523" s="386"/>
      <c r="D523" s="200" t="s">
        <v>224</v>
      </c>
      <c r="E523" s="200" t="s">
        <v>234</v>
      </c>
      <c r="F523" s="203" t="s">
        <v>327</v>
      </c>
      <c r="G523" s="200" t="s">
        <v>323</v>
      </c>
      <c r="H523" s="200"/>
      <c r="I523" s="198">
        <f t="shared" si="102"/>
        <v>0</v>
      </c>
      <c r="J523" s="198">
        <f t="shared" si="102"/>
        <v>0</v>
      </c>
      <c r="K523" s="198">
        <f t="shared" si="102"/>
        <v>0</v>
      </c>
      <c r="L523" s="364"/>
      <c r="M523" s="364"/>
      <c r="N523" s="364"/>
    </row>
    <row r="524" spans="2:14" ht="15" customHeight="1" hidden="1">
      <c r="B524" s="199" t="s">
        <v>324</v>
      </c>
      <c r="C524" s="386"/>
      <c r="D524" s="200" t="s">
        <v>224</v>
      </c>
      <c r="E524" s="200" t="s">
        <v>234</v>
      </c>
      <c r="F524" s="203" t="s">
        <v>327</v>
      </c>
      <c r="G524" s="200" t="s">
        <v>325</v>
      </c>
      <c r="H524" s="200"/>
      <c r="I524" s="198">
        <f t="shared" si="102"/>
        <v>0</v>
      </c>
      <c r="J524" s="198">
        <f t="shared" si="102"/>
        <v>0</v>
      </c>
      <c r="K524" s="198">
        <f t="shared" si="102"/>
        <v>0</v>
      </c>
      <c r="L524" s="364"/>
      <c r="M524" s="364"/>
      <c r="N524" s="364"/>
    </row>
    <row r="525" spans="2:14" ht="15" customHeight="1" hidden="1">
      <c r="B525" s="199" t="s">
        <v>315</v>
      </c>
      <c r="C525" s="386"/>
      <c r="D525" s="200" t="s">
        <v>224</v>
      </c>
      <c r="E525" s="200" t="s">
        <v>234</v>
      </c>
      <c r="F525" s="203" t="s">
        <v>327</v>
      </c>
      <c r="G525" s="200" t="s">
        <v>325</v>
      </c>
      <c r="H525" s="200" t="s">
        <v>376</v>
      </c>
      <c r="I525" s="198"/>
      <c r="J525" s="198"/>
      <c r="K525" s="198"/>
      <c r="L525" s="364"/>
      <c r="M525" s="364"/>
      <c r="N525" s="364"/>
    </row>
    <row r="526" spans="2:14" ht="15" customHeight="1">
      <c r="B526" s="379" t="s">
        <v>239</v>
      </c>
      <c r="C526" s="386"/>
      <c r="D526" s="218" t="s">
        <v>240</v>
      </c>
      <c r="E526" s="218"/>
      <c r="F526" s="218"/>
      <c r="G526" s="218"/>
      <c r="H526" s="218"/>
      <c r="I526" s="229">
        <f>I529</f>
        <v>1103.7</v>
      </c>
      <c r="J526" s="229">
        <f>J529</f>
        <v>1216.4</v>
      </c>
      <c r="K526" s="229">
        <f>K529</f>
        <v>1331.1</v>
      </c>
      <c r="L526" s="364"/>
      <c r="M526" s="364"/>
      <c r="N526" s="364"/>
    </row>
    <row r="527" spans="2:14" ht="14.25" customHeight="1">
      <c r="B527" s="389" t="s">
        <v>241</v>
      </c>
      <c r="C527" s="386"/>
      <c r="D527" s="196" t="s">
        <v>240</v>
      </c>
      <c r="E527" s="196" t="s">
        <v>242</v>
      </c>
      <c r="F527" s="452"/>
      <c r="G527" s="200"/>
      <c r="H527" s="200"/>
      <c r="I527" s="198">
        <f aca="true" t="shared" si="103" ref="I527:K531">I528</f>
        <v>1103.7</v>
      </c>
      <c r="J527" s="198">
        <f t="shared" si="103"/>
        <v>1216.4</v>
      </c>
      <c r="K527" s="198">
        <f t="shared" si="103"/>
        <v>1331.1</v>
      </c>
      <c r="L527" s="364"/>
      <c r="M527" s="364"/>
      <c r="N527" s="364"/>
    </row>
    <row r="528" spans="2:14" ht="14.25" customHeight="1">
      <c r="B528" s="205" t="s">
        <v>318</v>
      </c>
      <c r="C528" s="386"/>
      <c r="D528" s="200" t="s">
        <v>240</v>
      </c>
      <c r="E528" s="200" t="s">
        <v>242</v>
      </c>
      <c r="F528" s="201" t="s">
        <v>319</v>
      </c>
      <c r="G528" s="218"/>
      <c r="H528" s="218"/>
      <c r="I528" s="198">
        <f t="shared" si="103"/>
        <v>1103.7</v>
      </c>
      <c r="J528" s="198">
        <f t="shared" si="103"/>
        <v>1216.4</v>
      </c>
      <c r="K528" s="198">
        <f t="shared" si="103"/>
        <v>1331.1</v>
      </c>
      <c r="L528" s="364"/>
      <c r="M528" s="364"/>
      <c r="N528" s="364"/>
    </row>
    <row r="529" spans="2:14" ht="26.25" customHeight="1">
      <c r="B529" s="202" t="s">
        <v>400</v>
      </c>
      <c r="C529" s="398"/>
      <c r="D529" s="200" t="s">
        <v>240</v>
      </c>
      <c r="E529" s="200" t="s">
        <v>242</v>
      </c>
      <c r="F529" s="200" t="s">
        <v>401</v>
      </c>
      <c r="G529" s="200"/>
      <c r="H529" s="200"/>
      <c r="I529" s="198">
        <f t="shared" si="103"/>
        <v>1103.7</v>
      </c>
      <c r="J529" s="198">
        <f t="shared" si="103"/>
        <v>1216.4</v>
      </c>
      <c r="K529" s="198">
        <f t="shared" si="103"/>
        <v>1331.1</v>
      </c>
      <c r="L529" s="364"/>
      <c r="M529" s="364"/>
      <c r="N529" s="364"/>
    </row>
    <row r="530" spans="2:14" ht="14.25" customHeight="1">
      <c r="B530" s="205" t="s">
        <v>402</v>
      </c>
      <c r="C530" s="382"/>
      <c r="D530" s="200" t="s">
        <v>240</v>
      </c>
      <c r="E530" s="200" t="s">
        <v>242</v>
      </c>
      <c r="F530" s="200" t="s">
        <v>401</v>
      </c>
      <c r="G530" s="200" t="s">
        <v>403</v>
      </c>
      <c r="H530" s="200"/>
      <c r="I530" s="198">
        <f t="shared" si="103"/>
        <v>1103.7</v>
      </c>
      <c r="J530" s="198">
        <f t="shared" si="103"/>
        <v>1216.4</v>
      </c>
      <c r="K530" s="198">
        <f t="shared" si="103"/>
        <v>1331.1</v>
      </c>
      <c r="L530" s="364"/>
      <c r="M530" s="364"/>
      <c r="N530" s="364"/>
    </row>
    <row r="531" spans="2:14" ht="14.25" customHeight="1">
      <c r="B531" s="205" t="s">
        <v>404</v>
      </c>
      <c r="C531" s="382"/>
      <c r="D531" s="200" t="s">
        <v>240</v>
      </c>
      <c r="E531" s="200" t="s">
        <v>242</v>
      </c>
      <c r="F531" s="200" t="s">
        <v>401</v>
      </c>
      <c r="G531" s="200" t="s">
        <v>405</v>
      </c>
      <c r="H531" s="200"/>
      <c r="I531" s="198">
        <f t="shared" si="103"/>
        <v>1103.7</v>
      </c>
      <c r="J531" s="198">
        <f t="shared" si="103"/>
        <v>1216.4</v>
      </c>
      <c r="K531" s="198">
        <f t="shared" si="103"/>
        <v>1331.1</v>
      </c>
      <c r="L531" s="364"/>
      <c r="M531" s="364"/>
      <c r="N531" s="364"/>
    </row>
    <row r="532" spans="2:14" ht="14.25" customHeight="1">
      <c r="B532" s="199" t="s">
        <v>316</v>
      </c>
      <c r="C532" s="384"/>
      <c r="D532" s="200" t="s">
        <v>240</v>
      </c>
      <c r="E532" s="200" t="s">
        <v>242</v>
      </c>
      <c r="F532" s="200" t="s">
        <v>401</v>
      </c>
      <c r="G532" s="200" t="s">
        <v>405</v>
      </c>
      <c r="H532" s="200" t="s">
        <v>348</v>
      </c>
      <c r="I532" s="198">
        <v>1103.7</v>
      </c>
      <c r="J532" s="198">
        <v>1216.4</v>
      </c>
      <c r="K532" s="198">
        <v>1331.1</v>
      </c>
      <c r="L532" s="364"/>
      <c r="M532" s="364"/>
      <c r="N532" s="364"/>
    </row>
    <row r="533" spans="2:14" ht="12.75" customHeight="1">
      <c r="B533" s="379" t="s">
        <v>243</v>
      </c>
      <c r="C533" s="381"/>
      <c r="D533" s="218" t="s">
        <v>244</v>
      </c>
      <c r="E533" s="200"/>
      <c r="F533" s="200"/>
      <c r="G533" s="200"/>
      <c r="H533" s="200"/>
      <c r="I533" s="198">
        <f aca="true" t="shared" si="104" ref="I533:K534">I534</f>
        <v>8995.4</v>
      </c>
      <c r="J533" s="198">
        <f t="shared" si="104"/>
        <v>10011.5</v>
      </c>
      <c r="K533" s="198">
        <f t="shared" si="104"/>
        <v>13271.5</v>
      </c>
      <c r="L533" s="364"/>
      <c r="M533" s="364"/>
      <c r="N533" s="364"/>
    </row>
    <row r="534" spans="2:14" ht="12.75" customHeight="1">
      <c r="B534" s="389" t="s">
        <v>249</v>
      </c>
      <c r="C534" s="384"/>
      <c r="D534" s="196" t="s">
        <v>244</v>
      </c>
      <c r="E534" s="196" t="s">
        <v>250</v>
      </c>
      <c r="F534" s="200"/>
      <c r="G534" s="200"/>
      <c r="H534" s="200"/>
      <c r="I534" s="198">
        <f t="shared" si="104"/>
        <v>8995.4</v>
      </c>
      <c r="J534" s="198">
        <f t="shared" si="104"/>
        <v>10011.5</v>
      </c>
      <c r="K534" s="198">
        <f t="shared" si="104"/>
        <v>13271.5</v>
      </c>
      <c r="L534" s="364"/>
      <c r="M534" s="364"/>
      <c r="N534" s="364"/>
    </row>
    <row r="535" spans="2:14" ht="26.25" customHeight="1">
      <c r="B535" s="390" t="s">
        <v>410</v>
      </c>
      <c r="C535" s="384"/>
      <c r="D535" s="200" t="s">
        <v>244</v>
      </c>
      <c r="E535" s="200" t="s">
        <v>250</v>
      </c>
      <c r="F535" s="391" t="s">
        <v>411</v>
      </c>
      <c r="G535" s="200"/>
      <c r="H535" s="200"/>
      <c r="I535" s="198">
        <f>I536+I540+I544+I555+I559+I563+I552</f>
        <v>8995.4</v>
      </c>
      <c r="J535" s="198">
        <f>J536+J540+J544+J555+J559+J563</f>
        <v>10011.5</v>
      </c>
      <c r="K535" s="198">
        <f>K536+K540+K544+K555+K559+K563</f>
        <v>13271.5</v>
      </c>
      <c r="L535" s="364"/>
      <c r="M535" s="364"/>
      <c r="N535" s="364"/>
    </row>
    <row r="536" spans="2:14" ht="12.75" customHeight="1" hidden="1">
      <c r="B536" s="416" t="s">
        <v>412</v>
      </c>
      <c r="C536" s="384"/>
      <c r="D536" s="200" t="s">
        <v>244</v>
      </c>
      <c r="E536" s="200" t="s">
        <v>250</v>
      </c>
      <c r="F536" s="391" t="s">
        <v>413</v>
      </c>
      <c r="G536" s="200"/>
      <c r="H536" s="200"/>
      <c r="I536" s="198">
        <f aca="true" t="shared" si="105" ref="I536:K538">I537</f>
        <v>0</v>
      </c>
      <c r="J536" s="198">
        <f t="shared" si="105"/>
        <v>0</v>
      </c>
      <c r="K536" s="198">
        <f t="shared" si="105"/>
        <v>0</v>
      </c>
      <c r="L536" s="364"/>
      <c r="M536" s="364"/>
      <c r="N536" s="364"/>
    </row>
    <row r="537" spans="2:14" ht="14.25" customHeight="1" hidden="1">
      <c r="B537" s="205" t="s">
        <v>330</v>
      </c>
      <c r="C537" s="381"/>
      <c r="D537" s="200" t="s">
        <v>244</v>
      </c>
      <c r="E537" s="200" t="s">
        <v>250</v>
      </c>
      <c r="F537" s="391" t="s">
        <v>413</v>
      </c>
      <c r="G537" s="200" t="s">
        <v>331</v>
      </c>
      <c r="H537" s="200"/>
      <c r="I537" s="198">
        <f t="shared" si="105"/>
        <v>0</v>
      </c>
      <c r="J537" s="198">
        <f t="shared" si="105"/>
        <v>0</v>
      </c>
      <c r="K537" s="198">
        <f t="shared" si="105"/>
        <v>0</v>
      </c>
      <c r="L537" s="364"/>
      <c r="M537" s="364"/>
      <c r="N537" s="364"/>
    </row>
    <row r="538" spans="2:14" ht="12.75" customHeight="1" hidden="1">
      <c r="B538" s="205" t="s">
        <v>332</v>
      </c>
      <c r="C538" s="381"/>
      <c r="D538" s="200" t="s">
        <v>244</v>
      </c>
      <c r="E538" s="200" t="s">
        <v>250</v>
      </c>
      <c r="F538" s="391" t="s">
        <v>413</v>
      </c>
      <c r="G538" s="200" t="s">
        <v>333</v>
      </c>
      <c r="H538" s="200"/>
      <c r="I538" s="198">
        <f t="shared" si="105"/>
        <v>0</v>
      </c>
      <c r="J538" s="198">
        <f t="shared" si="105"/>
        <v>0</v>
      </c>
      <c r="K538" s="198">
        <f t="shared" si="105"/>
        <v>0</v>
      </c>
      <c r="L538" s="364"/>
      <c r="M538" s="364"/>
      <c r="N538" s="364"/>
    </row>
    <row r="539" spans="2:14" ht="12.75" customHeight="1" hidden="1">
      <c r="B539" s="199" t="s">
        <v>314</v>
      </c>
      <c r="C539" s="384"/>
      <c r="D539" s="200" t="s">
        <v>244</v>
      </c>
      <c r="E539" s="200" t="s">
        <v>250</v>
      </c>
      <c r="F539" s="391" t="s">
        <v>413</v>
      </c>
      <c r="G539" s="200" t="s">
        <v>333</v>
      </c>
      <c r="H539" s="200" t="s">
        <v>338</v>
      </c>
      <c r="I539" s="198"/>
      <c r="J539" s="198"/>
      <c r="K539" s="198"/>
      <c r="L539" s="364"/>
      <c r="M539" s="364"/>
      <c r="N539" s="364"/>
    </row>
    <row r="540" spans="2:14" ht="26.25" customHeight="1" hidden="1">
      <c r="B540" s="409" t="s">
        <v>414</v>
      </c>
      <c r="C540" s="384"/>
      <c r="D540" s="200" t="s">
        <v>244</v>
      </c>
      <c r="E540" s="200" t="s">
        <v>250</v>
      </c>
      <c r="F540" s="391" t="s">
        <v>415</v>
      </c>
      <c r="G540" s="200"/>
      <c r="H540" s="200"/>
      <c r="I540" s="198">
        <f aca="true" t="shared" si="106" ref="I540:K542">I541</f>
        <v>0</v>
      </c>
      <c r="J540" s="198">
        <f t="shared" si="106"/>
        <v>0</v>
      </c>
      <c r="K540" s="198">
        <f t="shared" si="106"/>
        <v>0</v>
      </c>
      <c r="L540" s="364"/>
      <c r="M540" s="364"/>
      <c r="N540" s="364"/>
    </row>
    <row r="541" spans="2:14" ht="12.75" customHeight="1" hidden="1">
      <c r="B541" s="205" t="s">
        <v>330</v>
      </c>
      <c r="C541" s="384"/>
      <c r="D541" s="200" t="s">
        <v>244</v>
      </c>
      <c r="E541" s="200" t="s">
        <v>250</v>
      </c>
      <c r="F541" s="391" t="s">
        <v>415</v>
      </c>
      <c r="G541" s="200" t="s">
        <v>331</v>
      </c>
      <c r="H541" s="200"/>
      <c r="I541" s="198">
        <f t="shared" si="106"/>
        <v>0</v>
      </c>
      <c r="J541" s="198">
        <f t="shared" si="106"/>
        <v>0</v>
      </c>
      <c r="K541" s="198">
        <f t="shared" si="106"/>
        <v>0</v>
      </c>
      <c r="L541" s="364"/>
      <c r="M541" s="364"/>
      <c r="N541" s="364"/>
    </row>
    <row r="542" spans="2:14" ht="14.25" customHeight="1" hidden="1">
      <c r="B542" s="205" t="s">
        <v>332</v>
      </c>
      <c r="C542" s="384"/>
      <c r="D542" s="200" t="s">
        <v>244</v>
      </c>
      <c r="E542" s="200" t="s">
        <v>250</v>
      </c>
      <c r="F542" s="391" t="s">
        <v>415</v>
      </c>
      <c r="G542" s="200" t="s">
        <v>333</v>
      </c>
      <c r="H542" s="200"/>
      <c r="I542" s="198">
        <f t="shared" si="106"/>
        <v>0</v>
      </c>
      <c r="J542" s="198">
        <f t="shared" si="106"/>
        <v>0</v>
      </c>
      <c r="K542" s="198">
        <f t="shared" si="106"/>
        <v>0</v>
      </c>
      <c r="L542" s="364"/>
      <c r="M542" s="364"/>
      <c r="N542" s="364"/>
    </row>
    <row r="543" spans="2:14" ht="12.75" customHeight="1" hidden="1">
      <c r="B543" s="199" t="s">
        <v>314</v>
      </c>
      <c r="C543" s="381"/>
      <c r="D543" s="200" t="s">
        <v>244</v>
      </c>
      <c r="E543" s="200" t="s">
        <v>250</v>
      </c>
      <c r="F543" s="391" t="s">
        <v>415</v>
      </c>
      <c r="G543" s="200" t="s">
        <v>333</v>
      </c>
      <c r="H543" s="200" t="s">
        <v>338</v>
      </c>
      <c r="I543" s="198"/>
      <c r="J543" s="198"/>
      <c r="K543" s="198"/>
      <c r="L543" s="364"/>
      <c r="M543" s="364"/>
      <c r="N543" s="364"/>
    </row>
    <row r="544" spans="2:14" ht="12.75" customHeight="1">
      <c r="B544" s="409" t="s">
        <v>416</v>
      </c>
      <c r="C544" s="381"/>
      <c r="D544" s="200" t="s">
        <v>244</v>
      </c>
      <c r="E544" s="200" t="s">
        <v>250</v>
      </c>
      <c r="F544" s="391" t="s">
        <v>417</v>
      </c>
      <c r="G544" s="200"/>
      <c r="H544" s="200"/>
      <c r="I544" s="198">
        <f>I545+I548</f>
        <v>4995.4</v>
      </c>
      <c r="J544" s="198">
        <f>J545+J548</f>
        <v>9011.5</v>
      </c>
      <c r="K544" s="198">
        <f>K545+K548</f>
        <v>11271.5</v>
      </c>
      <c r="L544" s="364"/>
      <c r="M544" s="364"/>
      <c r="N544" s="364"/>
    </row>
    <row r="545" spans="2:14" ht="14.25" customHeight="1">
      <c r="B545" s="205" t="s">
        <v>330</v>
      </c>
      <c r="C545" s="384"/>
      <c r="D545" s="200" t="s">
        <v>244</v>
      </c>
      <c r="E545" s="200" t="s">
        <v>250</v>
      </c>
      <c r="F545" s="391" t="s">
        <v>417</v>
      </c>
      <c r="G545" s="200" t="s">
        <v>331</v>
      </c>
      <c r="H545" s="200"/>
      <c r="I545" s="198">
        <f aca="true" t="shared" si="107" ref="I545:K546">I546</f>
        <v>4995.4</v>
      </c>
      <c r="J545" s="198">
        <f t="shared" si="107"/>
        <v>9011.5</v>
      </c>
      <c r="K545" s="198">
        <f t="shared" si="107"/>
        <v>11271.5</v>
      </c>
      <c r="L545" s="364"/>
      <c r="M545" s="364"/>
      <c r="N545" s="364"/>
    </row>
    <row r="546" spans="2:14" ht="14.25" customHeight="1">
      <c r="B546" s="205" t="s">
        <v>332</v>
      </c>
      <c r="C546" s="381"/>
      <c r="D546" s="200" t="s">
        <v>244</v>
      </c>
      <c r="E546" s="200" t="s">
        <v>250</v>
      </c>
      <c r="F546" s="391" t="s">
        <v>417</v>
      </c>
      <c r="G546" s="200" t="s">
        <v>333</v>
      </c>
      <c r="H546" s="200"/>
      <c r="I546" s="198">
        <f t="shared" si="107"/>
        <v>4995.4</v>
      </c>
      <c r="J546" s="198">
        <f t="shared" si="107"/>
        <v>9011.5</v>
      </c>
      <c r="K546" s="198">
        <f t="shared" si="107"/>
        <v>11271.5</v>
      </c>
      <c r="L546" s="364"/>
      <c r="M546" s="364"/>
      <c r="N546" s="364"/>
    </row>
    <row r="547" spans="2:14" ht="14.25" customHeight="1">
      <c r="B547" s="199" t="s">
        <v>314</v>
      </c>
      <c r="C547" s="384"/>
      <c r="D547" s="200" t="s">
        <v>244</v>
      </c>
      <c r="E547" s="200" t="s">
        <v>250</v>
      </c>
      <c r="F547" s="391" t="s">
        <v>417</v>
      </c>
      <c r="G547" s="200" t="s">
        <v>333</v>
      </c>
      <c r="H547" s="200" t="s">
        <v>338</v>
      </c>
      <c r="I547" s="198">
        <v>4995.4</v>
      </c>
      <c r="J547" s="198">
        <v>9011.5</v>
      </c>
      <c r="K547" s="198">
        <v>11271.5</v>
      </c>
      <c r="L547" s="364"/>
      <c r="M547" s="364"/>
      <c r="N547" s="364"/>
    </row>
    <row r="548" spans="2:14" ht="26.25" customHeight="1" hidden="1">
      <c r="B548" s="199" t="s">
        <v>418</v>
      </c>
      <c r="C548" s="384"/>
      <c r="D548" s="200" t="s">
        <v>244</v>
      </c>
      <c r="E548" s="200" t="s">
        <v>250</v>
      </c>
      <c r="F548" s="391" t="s">
        <v>419</v>
      </c>
      <c r="G548" s="200"/>
      <c r="H548" s="200"/>
      <c r="I548" s="198">
        <f aca="true" t="shared" si="108" ref="I548:K550">I549</f>
        <v>0</v>
      </c>
      <c r="J548" s="198">
        <f t="shared" si="108"/>
        <v>0</v>
      </c>
      <c r="K548" s="198">
        <f t="shared" si="108"/>
        <v>0</v>
      </c>
      <c r="L548" s="364"/>
      <c r="M548" s="364"/>
      <c r="N548" s="364"/>
    </row>
    <row r="549" spans="2:14" ht="14.25" customHeight="1" hidden="1">
      <c r="B549" s="205" t="s">
        <v>330</v>
      </c>
      <c r="C549" s="384"/>
      <c r="D549" s="200" t="s">
        <v>244</v>
      </c>
      <c r="E549" s="200" t="s">
        <v>250</v>
      </c>
      <c r="F549" s="391" t="s">
        <v>419</v>
      </c>
      <c r="G549" s="200" t="s">
        <v>331</v>
      </c>
      <c r="H549" s="200"/>
      <c r="I549" s="198">
        <f t="shared" si="108"/>
        <v>0</v>
      </c>
      <c r="J549" s="198">
        <f t="shared" si="108"/>
        <v>0</v>
      </c>
      <c r="K549" s="198">
        <f t="shared" si="108"/>
        <v>0</v>
      </c>
      <c r="L549" s="364"/>
      <c r="M549" s="364"/>
      <c r="N549" s="364"/>
    </row>
    <row r="550" spans="2:14" ht="14.25" customHeight="1" hidden="1">
      <c r="B550" s="205" t="s">
        <v>332</v>
      </c>
      <c r="C550" s="384"/>
      <c r="D550" s="200" t="s">
        <v>244</v>
      </c>
      <c r="E550" s="200" t="s">
        <v>250</v>
      </c>
      <c r="F550" s="391" t="s">
        <v>419</v>
      </c>
      <c r="G550" s="200" t="s">
        <v>333</v>
      </c>
      <c r="H550" s="200"/>
      <c r="I550" s="198">
        <f t="shared" si="108"/>
        <v>0</v>
      </c>
      <c r="J550" s="198">
        <f t="shared" si="108"/>
        <v>0</v>
      </c>
      <c r="K550" s="198">
        <f t="shared" si="108"/>
        <v>0</v>
      </c>
      <c r="L550" s="364"/>
      <c r="M550" s="364"/>
      <c r="N550" s="364"/>
    </row>
    <row r="551" spans="2:14" ht="14.25" customHeight="1" hidden="1">
      <c r="B551" s="199" t="s">
        <v>315</v>
      </c>
      <c r="C551" s="381"/>
      <c r="D551" s="200" t="s">
        <v>244</v>
      </c>
      <c r="E551" s="200" t="s">
        <v>250</v>
      </c>
      <c r="F551" s="391" t="s">
        <v>419</v>
      </c>
      <c r="G551" s="200" t="s">
        <v>333</v>
      </c>
      <c r="H551" s="200" t="s">
        <v>376</v>
      </c>
      <c r="I551" s="198"/>
      <c r="J551" s="198"/>
      <c r="K551" s="198"/>
      <c r="L551" s="364"/>
      <c r="M551" s="364"/>
      <c r="N551" s="364"/>
    </row>
    <row r="552" spans="2:14" ht="14.25" customHeight="1" hidden="1">
      <c r="B552" s="409" t="s">
        <v>402</v>
      </c>
      <c r="C552" s="381"/>
      <c r="D552" s="200" t="s">
        <v>244</v>
      </c>
      <c r="E552" s="200" t="s">
        <v>250</v>
      </c>
      <c r="F552" s="391" t="s">
        <v>417</v>
      </c>
      <c r="G552" s="200" t="s">
        <v>403</v>
      </c>
      <c r="H552" s="200"/>
      <c r="I552" s="198">
        <f aca="true" t="shared" si="109" ref="I552:K553">I553</f>
        <v>0</v>
      </c>
      <c r="J552" s="198">
        <f t="shared" si="109"/>
        <v>0</v>
      </c>
      <c r="K552" s="198">
        <f t="shared" si="109"/>
        <v>0</v>
      </c>
      <c r="L552" s="364"/>
      <c r="M552" s="364"/>
      <c r="N552" s="364"/>
    </row>
    <row r="553" spans="2:14" ht="14.25" customHeight="1" hidden="1">
      <c r="B553" s="409" t="s">
        <v>193</v>
      </c>
      <c r="C553" s="381"/>
      <c r="D553" s="200" t="s">
        <v>244</v>
      </c>
      <c r="E553" s="200" t="s">
        <v>250</v>
      </c>
      <c r="F553" s="391" t="s">
        <v>417</v>
      </c>
      <c r="G553" s="200" t="s">
        <v>421</v>
      </c>
      <c r="H553" s="200"/>
      <c r="I553" s="198">
        <f t="shared" si="109"/>
        <v>0</v>
      </c>
      <c r="J553" s="198">
        <f t="shared" si="109"/>
        <v>0</v>
      </c>
      <c r="K553" s="198">
        <f t="shared" si="109"/>
        <v>0</v>
      </c>
      <c r="L553" s="364"/>
      <c r="M553" s="364"/>
      <c r="N553" s="364"/>
    </row>
    <row r="554" spans="2:14" ht="14.25" customHeight="1" hidden="1">
      <c r="B554" s="199" t="s">
        <v>314</v>
      </c>
      <c r="C554" s="381"/>
      <c r="D554" s="200" t="s">
        <v>244</v>
      </c>
      <c r="E554" s="200" t="s">
        <v>250</v>
      </c>
      <c r="F554" s="391" t="s">
        <v>417</v>
      </c>
      <c r="G554" s="200" t="s">
        <v>421</v>
      </c>
      <c r="H554" s="200" t="s">
        <v>338</v>
      </c>
      <c r="I554" s="198"/>
      <c r="J554" s="198"/>
      <c r="K554" s="198"/>
      <c r="L554" s="364"/>
      <c r="M554" s="364"/>
      <c r="N554" s="364"/>
    </row>
    <row r="555" spans="2:14" ht="26.25" customHeight="1" hidden="1">
      <c r="B555" s="392" t="s">
        <v>422</v>
      </c>
      <c r="C555" s="381"/>
      <c r="D555" s="200" t="s">
        <v>244</v>
      </c>
      <c r="E555" s="200" t="s">
        <v>250</v>
      </c>
      <c r="F555" s="391" t="s">
        <v>423</v>
      </c>
      <c r="G555" s="200"/>
      <c r="H555" s="200"/>
      <c r="I555" s="198">
        <f aca="true" t="shared" si="110" ref="I555:K557">I556</f>
        <v>0</v>
      </c>
      <c r="J555" s="198">
        <f t="shared" si="110"/>
        <v>0</v>
      </c>
      <c r="K555" s="198">
        <f t="shared" si="110"/>
        <v>0</v>
      </c>
      <c r="L555" s="364"/>
      <c r="M555" s="364"/>
      <c r="N555" s="364"/>
    </row>
    <row r="556" spans="2:14" ht="14.25" customHeight="1" hidden="1">
      <c r="B556" s="409" t="s">
        <v>402</v>
      </c>
      <c r="C556" s="384"/>
      <c r="D556" s="200" t="s">
        <v>244</v>
      </c>
      <c r="E556" s="200" t="s">
        <v>250</v>
      </c>
      <c r="F556" s="391" t="s">
        <v>423</v>
      </c>
      <c r="G556" s="200" t="s">
        <v>403</v>
      </c>
      <c r="H556" s="200"/>
      <c r="I556" s="198">
        <f t="shared" si="110"/>
        <v>0</v>
      </c>
      <c r="J556" s="198">
        <f t="shared" si="110"/>
        <v>0</v>
      </c>
      <c r="K556" s="198">
        <f t="shared" si="110"/>
        <v>0</v>
      </c>
      <c r="L556" s="364"/>
      <c r="M556" s="364"/>
      <c r="N556" s="364"/>
    </row>
    <row r="557" spans="2:14" ht="12.75" customHeight="1" hidden="1">
      <c r="B557" s="409" t="s">
        <v>193</v>
      </c>
      <c r="C557" s="381"/>
      <c r="D557" s="200" t="s">
        <v>244</v>
      </c>
      <c r="E557" s="200" t="s">
        <v>250</v>
      </c>
      <c r="F557" s="391" t="s">
        <v>423</v>
      </c>
      <c r="G557" s="200" t="s">
        <v>421</v>
      </c>
      <c r="H557" s="200"/>
      <c r="I557" s="198">
        <f t="shared" si="110"/>
        <v>0</v>
      </c>
      <c r="J557" s="198">
        <f t="shared" si="110"/>
        <v>0</v>
      </c>
      <c r="K557" s="198">
        <f t="shared" si="110"/>
        <v>0</v>
      </c>
      <c r="L557" s="364"/>
      <c r="M557" s="364"/>
      <c r="N557" s="364"/>
    </row>
    <row r="558" spans="2:14" ht="12.75" customHeight="1" hidden="1">
      <c r="B558" s="199" t="s">
        <v>314</v>
      </c>
      <c r="C558" s="381"/>
      <c r="D558" s="200" t="s">
        <v>244</v>
      </c>
      <c r="E558" s="200" t="s">
        <v>250</v>
      </c>
      <c r="F558" s="391" t="s">
        <v>423</v>
      </c>
      <c r="G558" s="200" t="s">
        <v>421</v>
      </c>
      <c r="H558" s="200" t="s">
        <v>338</v>
      </c>
      <c r="I558" s="198"/>
      <c r="J558" s="198"/>
      <c r="K558" s="198"/>
      <c r="L558" s="364"/>
      <c r="M558" s="364"/>
      <c r="N558" s="364"/>
    </row>
    <row r="559" spans="2:14" ht="14.25" customHeight="1">
      <c r="B559" s="418" t="s">
        <v>424</v>
      </c>
      <c r="C559" s="381"/>
      <c r="D559" s="200" t="s">
        <v>244</v>
      </c>
      <c r="E559" s="200" t="s">
        <v>250</v>
      </c>
      <c r="F559" s="391" t="s">
        <v>425</v>
      </c>
      <c r="G559" s="200"/>
      <c r="H559" s="200"/>
      <c r="I559" s="198">
        <f aca="true" t="shared" si="111" ref="I559:K561">I560</f>
        <v>4000</v>
      </c>
      <c r="J559" s="198">
        <f t="shared" si="111"/>
        <v>1000</v>
      </c>
      <c r="K559" s="198">
        <f t="shared" si="111"/>
        <v>2000</v>
      </c>
      <c r="L559" s="364"/>
      <c r="M559" s="364"/>
      <c r="N559" s="364"/>
    </row>
    <row r="560" spans="2:14" ht="12.75" customHeight="1">
      <c r="B560" s="409" t="s">
        <v>402</v>
      </c>
      <c r="C560" s="384"/>
      <c r="D560" s="200" t="s">
        <v>244</v>
      </c>
      <c r="E560" s="200" t="s">
        <v>250</v>
      </c>
      <c r="F560" s="391" t="s">
        <v>425</v>
      </c>
      <c r="G560" s="200" t="s">
        <v>403</v>
      </c>
      <c r="H560" s="200"/>
      <c r="I560" s="198">
        <f t="shared" si="111"/>
        <v>4000</v>
      </c>
      <c r="J560" s="198">
        <f t="shared" si="111"/>
        <v>1000</v>
      </c>
      <c r="K560" s="198">
        <f t="shared" si="111"/>
        <v>2000</v>
      </c>
      <c r="L560" s="364"/>
      <c r="M560" s="364"/>
      <c r="N560" s="364"/>
    </row>
    <row r="561" spans="2:14" ht="12.75" customHeight="1">
      <c r="B561" s="409" t="s">
        <v>193</v>
      </c>
      <c r="C561" s="384"/>
      <c r="D561" s="200" t="s">
        <v>244</v>
      </c>
      <c r="E561" s="200" t="s">
        <v>250</v>
      </c>
      <c r="F561" s="391" t="s">
        <v>425</v>
      </c>
      <c r="G561" s="200" t="s">
        <v>421</v>
      </c>
      <c r="H561" s="200"/>
      <c r="I561" s="198">
        <f t="shared" si="111"/>
        <v>4000</v>
      </c>
      <c r="J561" s="198">
        <f t="shared" si="111"/>
        <v>1000</v>
      </c>
      <c r="K561" s="198">
        <f t="shared" si="111"/>
        <v>2000</v>
      </c>
      <c r="L561" s="364"/>
      <c r="M561" s="364"/>
      <c r="N561" s="364"/>
    </row>
    <row r="562" spans="2:14" ht="14.25" customHeight="1">
      <c r="B562" s="199" t="s">
        <v>314</v>
      </c>
      <c r="C562" s="384"/>
      <c r="D562" s="200" t="s">
        <v>244</v>
      </c>
      <c r="E562" s="200" t="s">
        <v>250</v>
      </c>
      <c r="F562" s="391" t="s">
        <v>425</v>
      </c>
      <c r="G562" s="200" t="s">
        <v>421</v>
      </c>
      <c r="H562" s="200" t="s">
        <v>338</v>
      </c>
      <c r="I562" s="198">
        <v>4000</v>
      </c>
      <c r="J562" s="198">
        <v>1000</v>
      </c>
      <c r="K562" s="198">
        <v>2000</v>
      </c>
      <c r="L562" s="364"/>
      <c r="M562" s="364"/>
      <c r="N562" s="364"/>
    </row>
    <row r="563" spans="2:14" ht="26.25" customHeight="1" hidden="1">
      <c r="B563" s="392" t="s">
        <v>426</v>
      </c>
      <c r="C563" s="398"/>
      <c r="D563" s="200" t="s">
        <v>244</v>
      </c>
      <c r="E563" s="200" t="s">
        <v>250</v>
      </c>
      <c r="F563" s="391" t="s">
        <v>427</v>
      </c>
      <c r="G563" s="200"/>
      <c r="H563" s="200"/>
      <c r="I563" s="198">
        <f aca="true" t="shared" si="112" ref="I563:K565">I564</f>
        <v>0</v>
      </c>
      <c r="J563" s="198">
        <f t="shared" si="112"/>
        <v>0</v>
      </c>
      <c r="K563" s="198">
        <f t="shared" si="112"/>
        <v>0</v>
      </c>
      <c r="L563" s="364"/>
      <c r="M563" s="364"/>
      <c r="N563" s="364"/>
    </row>
    <row r="564" spans="2:14" ht="12.75" customHeight="1" hidden="1">
      <c r="B564" s="205" t="s">
        <v>330</v>
      </c>
      <c r="C564" s="382"/>
      <c r="D564" s="200" t="s">
        <v>244</v>
      </c>
      <c r="E564" s="200" t="s">
        <v>250</v>
      </c>
      <c r="F564" s="391" t="s">
        <v>427</v>
      </c>
      <c r="G564" s="200" t="s">
        <v>331</v>
      </c>
      <c r="H564" s="200"/>
      <c r="I564" s="198">
        <f t="shared" si="112"/>
        <v>0</v>
      </c>
      <c r="J564" s="198">
        <f t="shared" si="112"/>
        <v>0</v>
      </c>
      <c r="K564" s="198">
        <f t="shared" si="112"/>
        <v>0</v>
      </c>
      <c r="L564" s="364"/>
      <c r="M564" s="364"/>
      <c r="N564" s="364"/>
    </row>
    <row r="565" spans="2:14" ht="12.75" customHeight="1" hidden="1">
      <c r="B565" s="205" t="s">
        <v>332</v>
      </c>
      <c r="C565" s="382"/>
      <c r="D565" s="200" t="s">
        <v>244</v>
      </c>
      <c r="E565" s="200" t="s">
        <v>250</v>
      </c>
      <c r="F565" s="391" t="s">
        <v>427</v>
      </c>
      <c r="G565" s="200" t="s">
        <v>333</v>
      </c>
      <c r="H565" s="200"/>
      <c r="I565" s="198">
        <f t="shared" si="112"/>
        <v>0</v>
      </c>
      <c r="J565" s="198">
        <f t="shared" si="112"/>
        <v>0</v>
      </c>
      <c r="K565" s="198">
        <f t="shared" si="112"/>
        <v>0</v>
      </c>
      <c r="L565" s="364"/>
      <c r="M565" s="364"/>
      <c r="N565" s="364"/>
    </row>
    <row r="566" spans="2:14" ht="12.75" customHeight="1" hidden="1">
      <c r="B566" s="199" t="s">
        <v>314</v>
      </c>
      <c r="C566" s="382"/>
      <c r="D566" s="200" t="s">
        <v>244</v>
      </c>
      <c r="E566" s="200" t="s">
        <v>250</v>
      </c>
      <c r="F566" s="391" t="s">
        <v>427</v>
      </c>
      <c r="G566" s="200" t="s">
        <v>333</v>
      </c>
      <c r="H566" s="200" t="s">
        <v>338</v>
      </c>
      <c r="I566" s="198"/>
      <c r="J566" s="198"/>
      <c r="K566" s="198"/>
      <c r="L566" s="364"/>
      <c r="M566" s="364"/>
      <c r="N566" s="364"/>
    </row>
    <row r="567" spans="2:14" ht="12.75" customHeight="1">
      <c r="B567" s="379" t="s">
        <v>251</v>
      </c>
      <c r="C567" s="382"/>
      <c r="D567" s="218" t="s">
        <v>252</v>
      </c>
      <c r="E567" s="200"/>
      <c r="F567" s="200"/>
      <c r="G567" s="200"/>
      <c r="H567" s="371"/>
      <c r="I567" s="229">
        <f>I568+I590</f>
        <v>1600</v>
      </c>
      <c r="J567" s="229">
        <f>J568+J590</f>
        <v>0</v>
      </c>
      <c r="K567" s="229">
        <f>K568+K590</f>
        <v>0</v>
      </c>
      <c r="L567" s="364"/>
      <c r="M567" s="364"/>
      <c r="N567" s="364"/>
    </row>
    <row r="568" spans="2:14" ht="14.25" customHeight="1">
      <c r="B568" s="396" t="s">
        <v>255</v>
      </c>
      <c r="C568" s="381"/>
      <c r="D568" s="196" t="s">
        <v>252</v>
      </c>
      <c r="E568" s="196" t="s">
        <v>256</v>
      </c>
      <c r="F568" s="200"/>
      <c r="G568" s="200"/>
      <c r="H568" s="200"/>
      <c r="I568" s="198">
        <f>I569+I586</f>
        <v>1000</v>
      </c>
      <c r="J568" s="198">
        <f>J569+J586</f>
        <v>0</v>
      </c>
      <c r="K568" s="198">
        <f>K569+K586</f>
        <v>0</v>
      </c>
      <c r="L568" s="364"/>
      <c r="M568" s="364"/>
      <c r="N568" s="364"/>
    </row>
    <row r="569" spans="2:14" ht="26.25" customHeight="1">
      <c r="B569" s="286" t="s">
        <v>450</v>
      </c>
      <c r="C569" s="384"/>
      <c r="D569" s="200" t="s">
        <v>252</v>
      </c>
      <c r="E569" s="200" t="s">
        <v>256</v>
      </c>
      <c r="F569" s="203" t="s">
        <v>451</v>
      </c>
      <c r="G569" s="200"/>
      <c r="H569" s="200"/>
      <c r="I569" s="198">
        <f>I570+I574+I578+I582</f>
        <v>1000</v>
      </c>
      <c r="J569" s="198">
        <f>J570+J574+J578+J582</f>
        <v>0</v>
      </c>
      <c r="K569" s="198">
        <f>K570+K574+K578+K582</f>
        <v>0</v>
      </c>
      <c r="L569" s="364"/>
      <c r="M569" s="364"/>
      <c r="N569" s="364"/>
    </row>
    <row r="570" spans="2:14" ht="12.75" customHeight="1" hidden="1">
      <c r="B570" s="263" t="s">
        <v>452</v>
      </c>
      <c r="C570" s="384"/>
      <c r="D570" s="200" t="s">
        <v>252</v>
      </c>
      <c r="E570" s="200" t="s">
        <v>256</v>
      </c>
      <c r="F570" s="203" t="s">
        <v>453</v>
      </c>
      <c r="G570" s="200"/>
      <c r="H570" s="200"/>
      <c r="I570" s="198">
        <f aca="true" t="shared" si="113" ref="I570:K572">I571</f>
        <v>0</v>
      </c>
      <c r="J570" s="198">
        <f t="shared" si="113"/>
        <v>0</v>
      </c>
      <c r="K570" s="198">
        <f t="shared" si="113"/>
        <v>0</v>
      </c>
      <c r="L570" s="364"/>
      <c r="M570" s="364"/>
      <c r="N570" s="364"/>
    </row>
    <row r="571" spans="2:14" ht="14.25" customHeight="1" hidden="1">
      <c r="B571" s="205" t="s">
        <v>330</v>
      </c>
      <c r="C571" s="384"/>
      <c r="D571" s="200" t="s">
        <v>252</v>
      </c>
      <c r="E571" s="200" t="s">
        <v>256</v>
      </c>
      <c r="F571" s="203" t="s">
        <v>453</v>
      </c>
      <c r="G571" s="200" t="s">
        <v>331</v>
      </c>
      <c r="H571" s="272"/>
      <c r="I571" s="198">
        <f t="shared" si="113"/>
        <v>0</v>
      </c>
      <c r="J571" s="198">
        <f t="shared" si="113"/>
        <v>0</v>
      </c>
      <c r="K571" s="198">
        <f t="shared" si="113"/>
        <v>0</v>
      </c>
      <c r="L571" s="364"/>
      <c r="M571" s="364"/>
      <c r="N571" s="364"/>
    </row>
    <row r="572" spans="2:14" ht="12.75" customHeight="1" hidden="1">
      <c r="B572" s="205" t="s">
        <v>332</v>
      </c>
      <c r="C572" s="384"/>
      <c r="D572" s="200" t="s">
        <v>252</v>
      </c>
      <c r="E572" s="200" t="s">
        <v>256</v>
      </c>
      <c r="F572" s="203" t="s">
        <v>453</v>
      </c>
      <c r="G572" s="200" t="s">
        <v>333</v>
      </c>
      <c r="H572" s="200"/>
      <c r="I572" s="198">
        <f t="shared" si="113"/>
        <v>0</v>
      </c>
      <c r="J572" s="198">
        <f t="shared" si="113"/>
        <v>0</v>
      </c>
      <c r="K572" s="198">
        <f t="shared" si="113"/>
        <v>0</v>
      </c>
      <c r="L572" s="364"/>
      <c r="M572" s="364"/>
      <c r="N572" s="364"/>
    </row>
    <row r="573" spans="2:14" ht="14.25" customHeight="1" hidden="1">
      <c r="B573" s="199" t="s">
        <v>314</v>
      </c>
      <c r="C573" s="384"/>
      <c r="D573" s="200" t="s">
        <v>252</v>
      </c>
      <c r="E573" s="200" t="s">
        <v>256</v>
      </c>
      <c r="F573" s="203" t="s">
        <v>453</v>
      </c>
      <c r="G573" s="200" t="s">
        <v>333</v>
      </c>
      <c r="H573" s="200">
        <v>2</v>
      </c>
      <c r="I573" s="198"/>
      <c r="J573" s="198"/>
      <c r="K573" s="198"/>
      <c r="L573" s="364"/>
      <c r="M573" s="364"/>
      <c r="N573" s="364"/>
    </row>
    <row r="574" spans="2:14" ht="12.75" customHeight="1">
      <c r="B574" s="263" t="s">
        <v>454</v>
      </c>
      <c r="C574" s="381"/>
      <c r="D574" s="200" t="s">
        <v>252</v>
      </c>
      <c r="E574" s="200" t="s">
        <v>256</v>
      </c>
      <c r="F574" s="203" t="s">
        <v>455</v>
      </c>
      <c r="G574" s="200"/>
      <c r="H574" s="200"/>
      <c r="I574" s="198">
        <f aca="true" t="shared" si="114" ref="I574:K576">I575</f>
        <v>1000</v>
      </c>
      <c r="J574" s="198">
        <f t="shared" si="114"/>
        <v>0</v>
      </c>
      <c r="K574" s="198">
        <f t="shared" si="114"/>
        <v>0</v>
      </c>
      <c r="L574" s="364"/>
      <c r="M574" s="364"/>
      <c r="N574" s="364"/>
    </row>
    <row r="575" spans="2:14" ht="12.75" customHeight="1">
      <c r="B575" s="205" t="s">
        <v>330</v>
      </c>
      <c r="C575" s="381"/>
      <c r="D575" s="200" t="s">
        <v>252</v>
      </c>
      <c r="E575" s="200" t="s">
        <v>256</v>
      </c>
      <c r="F575" s="203" t="s">
        <v>455</v>
      </c>
      <c r="G575" s="200" t="s">
        <v>403</v>
      </c>
      <c r="H575" s="200"/>
      <c r="I575" s="198">
        <f t="shared" si="114"/>
        <v>1000</v>
      </c>
      <c r="J575" s="198">
        <f t="shared" si="114"/>
        <v>0</v>
      </c>
      <c r="K575" s="198">
        <f t="shared" si="114"/>
        <v>0</v>
      </c>
      <c r="L575" s="364"/>
      <c r="M575" s="364"/>
      <c r="N575" s="364"/>
    </row>
    <row r="576" spans="2:14" ht="14.25" customHeight="1">
      <c r="B576" s="205" t="s">
        <v>332</v>
      </c>
      <c r="C576" s="384"/>
      <c r="D576" s="200" t="s">
        <v>252</v>
      </c>
      <c r="E576" s="200" t="s">
        <v>256</v>
      </c>
      <c r="F576" s="203" t="s">
        <v>455</v>
      </c>
      <c r="G576" s="200" t="s">
        <v>421</v>
      </c>
      <c r="H576" s="200"/>
      <c r="I576" s="198">
        <f t="shared" si="114"/>
        <v>1000</v>
      </c>
      <c r="J576" s="198">
        <f t="shared" si="114"/>
        <v>0</v>
      </c>
      <c r="K576" s="198">
        <f t="shared" si="114"/>
        <v>0</v>
      </c>
      <c r="L576" s="364"/>
      <c r="M576" s="364"/>
      <c r="N576" s="364"/>
    </row>
    <row r="577" spans="2:14" ht="12.75" customHeight="1">
      <c r="B577" s="199" t="s">
        <v>314</v>
      </c>
      <c r="C577" s="381"/>
      <c r="D577" s="200" t="s">
        <v>252</v>
      </c>
      <c r="E577" s="200" t="s">
        <v>256</v>
      </c>
      <c r="F577" s="203" t="s">
        <v>455</v>
      </c>
      <c r="G577" s="200" t="s">
        <v>421</v>
      </c>
      <c r="H577" s="200" t="s">
        <v>338</v>
      </c>
      <c r="I577" s="198">
        <v>1000</v>
      </c>
      <c r="J577" s="198"/>
      <c r="K577" s="198"/>
      <c r="L577" s="364"/>
      <c r="M577" s="364"/>
      <c r="N577" s="364"/>
    </row>
    <row r="578" spans="2:14" ht="12.75" customHeight="1" hidden="1">
      <c r="B578" s="263" t="s">
        <v>457</v>
      </c>
      <c r="C578" s="381"/>
      <c r="D578" s="200" t="s">
        <v>252</v>
      </c>
      <c r="E578" s="200" t="s">
        <v>256</v>
      </c>
      <c r="F578" s="203" t="s">
        <v>458</v>
      </c>
      <c r="G578" s="200"/>
      <c r="H578" s="200"/>
      <c r="I578" s="198">
        <f aca="true" t="shared" si="115" ref="I578:K580">I579</f>
        <v>0</v>
      </c>
      <c r="J578" s="198">
        <f t="shared" si="115"/>
        <v>0</v>
      </c>
      <c r="K578" s="198">
        <f t="shared" si="115"/>
        <v>0</v>
      </c>
      <c r="L578" s="364"/>
      <c r="M578" s="364"/>
      <c r="N578" s="364"/>
    </row>
    <row r="579" spans="2:14" ht="12.75" customHeight="1" hidden="1">
      <c r="B579" s="205" t="s">
        <v>330</v>
      </c>
      <c r="C579" s="381"/>
      <c r="D579" s="200" t="s">
        <v>252</v>
      </c>
      <c r="E579" s="200" t="s">
        <v>256</v>
      </c>
      <c r="F579" s="203" t="s">
        <v>458</v>
      </c>
      <c r="G579" s="200" t="s">
        <v>331</v>
      </c>
      <c r="H579" s="200"/>
      <c r="I579" s="198">
        <f t="shared" si="115"/>
        <v>0</v>
      </c>
      <c r="J579" s="198">
        <f t="shared" si="115"/>
        <v>0</v>
      </c>
      <c r="K579" s="198">
        <f t="shared" si="115"/>
        <v>0</v>
      </c>
      <c r="L579" s="364"/>
      <c r="M579" s="364"/>
      <c r="N579" s="364"/>
    </row>
    <row r="580" spans="2:14" ht="12.75" customHeight="1" hidden="1">
      <c r="B580" s="205" t="s">
        <v>332</v>
      </c>
      <c r="C580" s="381"/>
      <c r="D580" s="200" t="s">
        <v>252</v>
      </c>
      <c r="E580" s="200" t="s">
        <v>256</v>
      </c>
      <c r="F580" s="203" t="s">
        <v>458</v>
      </c>
      <c r="G580" s="200" t="s">
        <v>333</v>
      </c>
      <c r="H580" s="200"/>
      <c r="I580" s="198">
        <f t="shared" si="115"/>
        <v>0</v>
      </c>
      <c r="J580" s="198">
        <f t="shared" si="115"/>
        <v>0</v>
      </c>
      <c r="K580" s="198">
        <f t="shared" si="115"/>
        <v>0</v>
      </c>
      <c r="L580" s="364"/>
      <c r="M580" s="364"/>
      <c r="N580" s="364"/>
    </row>
    <row r="581" spans="2:14" ht="12.75" customHeight="1" hidden="1">
      <c r="B581" s="199" t="s">
        <v>314</v>
      </c>
      <c r="C581" s="381"/>
      <c r="D581" s="200" t="s">
        <v>252</v>
      </c>
      <c r="E581" s="200" t="s">
        <v>256</v>
      </c>
      <c r="F581" s="203" t="s">
        <v>458</v>
      </c>
      <c r="G581" s="200" t="s">
        <v>333</v>
      </c>
      <c r="H581" s="200" t="s">
        <v>338</v>
      </c>
      <c r="I581" s="198"/>
      <c r="J581" s="198"/>
      <c r="K581" s="198"/>
      <c r="L581" s="364"/>
      <c r="M581" s="364"/>
      <c r="N581" s="364"/>
    </row>
    <row r="582" spans="2:14" ht="14.25" customHeight="1" hidden="1">
      <c r="B582" s="263" t="s">
        <v>459</v>
      </c>
      <c r="C582" s="384"/>
      <c r="D582" s="200" t="s">
        <v>252</v>
      </c>
      <c r="E582" s="200" t="s">
        <v>256</v>
      </c>
      <c r="F582" s="203" t="s">
        <v>460</v>
      </c>
      <c r="G582" s="200"/>
      <c r="H582" s="200"/>
      <c r="I582" s="198">
        <f aca="true" t="shared" si="116" ref="I582:K584">I583</f>
        <v>0</v>
      </c>
      <c r="J582" s="198">
        <f t="shared" si="116"/>
        <v>0</v>
      </c>
      <c r="K582" s="198">
        <f t="shared" si="116"/>
        <v>0</v>
      </c>
      <c r="L582" s="364"/>
      <c r="M582" s="364"/>
      <c r="N582" s="364"/>
    </row>
    <row r="583" spans="2:14" ht="12.75" customHeight="1" hidden="1">
      <c r="B583" s="205" t="s">
        <v>330</v>
      </c>
      <c r="C583" s="384"/>
      <c r="D583" s="200" t="s">
        <v>252</v>
      </c>
      <c r="E583" s="200" t="s">
        <v>256</v>
      </c>
      <c r="F583" s="203" t="s">
        <v>460</v>
      </c>
      <c r="G583" s="200" t="s">
        <v>331</v>
      </c>
      <c r="H583" s="200"/>
      <c r="I583" s="198">
        <f t="shared" si="116"/>
        <v>0</v>
      </c>
      <c r="J583" s="198">
        <f t="shared" si="116"/>
        <v>0</v>
      </c>
      <c r="K583" s="198">
        <f t="shared" si="116"/>
        <v>0</v>
      </c>
      <c r="L583" s="364"/>
      <c r="M583" s="364"/>
      <c r="N583" s="364"/>
    </row>
    <row r="584" spans="2:14" ht="12.75" customHeight="1" hidden="1">
      <c r="B584" s="205" t="s">
        <v>332</v>
      </c>
      <c r="C584" s="384"/>
      <c r="D584" s="200" t="s">
        <v>252</v>
      </c>
      <c r="E584" s="200" t="s">
        <v>256</v>
      </c>
      <c r="F584" s="203" t="s">
        <v>460</v>
      </c>
      <c r="G584" s="200" t="s">
        <v>333</v>
      </c>
      <c r="H584" s="200"/>
      <c r="I584" s="198">
        <f t="shared" si="116"/>
        <v>0</v>
      </c>
      <c r="J584" s="198">
        <f t="shared" si="116"/>
        <v>0</v>
      </c>
      <c r="K584" s="198">
        <f t="shared" si="116"/>
        <v>0</v>
      </c>
      <c r="L584" s="364"/>
      <c r="M584" s="364"/>
      <c r="N584" s="364"/>
    </row>
    <row r="585" spans="2:14" ht="12.75" customHeight="1" hidden="1">
      <c r="B585" s="199" t="s">
        <v>314</v>
      </c>
      <c r="C585" s="381"/>
      <c r="D585" s="200" t="s">
        <v>252</v>
      </c>
      <c r="E585" s="200" t="s">
        <v>256</v>
      </c>
      <c r="F585" s="203" t="s">
        <v>460</v>
      </c>
      <c r="G585" s="200" t="s">
        <v>333</v>
      </c>
      <c r="H585" s="200" t="s">
        <v>338</v>
      </c>
      <c r="I585" s="198"/>
      <c r="J585" s="198"/>
      <c r="K585" s="198"/>
      <c r="L585" s="364"/>
      <c r="M585" s="364"/>
      <c r="N585" s="364"/>
    </row>
    <row r="586" spans="2:14" ht="42.75" hidden="1">
      <c r="B586" s="204" t="s">
        <v>473</v>
      </c>
      <c r="C586" s="384"/>
      <c r="D586" s="200" t="s">
        <v>252</v>
      </c>
      <c r="E586" s="200" t="s">
        <v>256</v>
      </c>
      <c r="F586" s="203" t="s">
        <v>474</v>
      </c>
      <c r="G586" s="200"/>
      <c r="H586" s="200"/>
      <c r="I586" s="198">
        <f aca="true" t="shared" si="117" ref="I586:K588">I587</f>
        <v>0</v>
      </c>
      <c r="J586" s="198">
        <f t="shared" si="117"/>
        <v>0</v>
      </c>
      <c r="K586" s="198">
        <f t="shared" si="117"/>
        <v>0</v>
      </c>
      <c r="L586" s="364"/>
      <c r="M586" s="364"/>
      <c r="N586" s="364"/>
    </row>
    <row r="587" spans="2:14" ht="12.75" customHeight="1" hidden="1">
      <c r="B587" s="204" t="s">
        <v>402</v>
      </c>
      <c r="C587" s="381"/>
      <c r="D587" s="200" t="s">
        <v>252</v>
      </c>
      <c r="E587" s="200" t="s">
        <v>256</v>
      </c>
      <c r="F587" s="203" t="s">
        <v>474</v>
      </c>
      <c r="G587" s="200" t="s">
        <v>403</v>
      </c>
      <c r="H587" s="200"/>
      <c r="I587" s="198">
        <f t="shared" si="117"/>
        <v>0</v>
      </c>
      <c r="J587" s="198">
        <f t="shared" si="117"/>
        <v>0</v>
      </c>
      <c r="K587" s="198">
        <f t="shared" si="117"/>
        <v>0</v>
      </c>
      <c r="L587" s="364"/>
      <c r="M587" s="364"/>
      <c r="N587" s="364"/>
    </row>
    <row r="588" spans="2:14" ht="12.75" customHeight="1" hidden="1">
      <c r="B588" s="199" t="s">
        <v>193</v>
      </c>
      <c r="C588" s="381"/>
      <c r="D588" s="200" t="s">
        <v>252</v>
      </c>
      <c r="E588" s="200" t="s">
        <v>256</v>
      </c>
      <c r="F588" s="203" t="s">
        <v>474</v>
      </c>
      <c r="G588" s="200" t="s">
        <v>421</v>
      </c>
      <c r="H588" s="200"/>
      <c r="I588" s="198">
        <f t="shared" si="117"/>
        <v>0</v>
      </c>
      <c r="J588" s="198">
        <f t="shared" si="117"/>
        <v>0</v>
      </c>
      <c r="K588" s="198">
        <f t="shared" si="117"/>
        <v>0</v>
      </c>
      <c r="L588" s="364"/>
      <c r="M588" s="364"/>
      <c r="N588" s="364"/>
    </row>
    <row r="589" spans="2:14" ht="14.25" customHeight="1" hidden="1">
      <c r="B589" s="205" t="s">
        <v>315</v>
      </c>
      <c r="C589" s="384"/>
      <c r="D589" s="200" t="s">
        <v>252</v>
      </c>
      <c r="E589" s="200" t="s">
        <v>256</v>
      </c>
      <c r="F589" s="203" t="s">
        <v>474</v>
      </c>
      <c r="G589" s="200" t="s">
        <v>421</v>
      </c>
      <c r="H589" s="200" t="s">
        <v>376</v>
      </c>
      <c r="I589" s="198"/>
      <c r="J589" s="198"/>
      <c r="K589" s="198"/>
      <c r="L589" s="364"/>
      <c r="M589" s="364"/>
      <c r="N589" s="364"/>
    </row>
    <row r="590" spans="2:14" ht="12.75" customHeight="1">
      <c r="B590" s="430" t="s">
        <v>257</v>
      </c>
      <c r="C590" s="384"/>
      <c r="D590" s="196" t="s">
        <v>252</v>
      </c>
      <c r="E590" s="196" t="s">
        <v>258</v>
      </c>
      <c r="F590" s="272"/>
      <c r="G590" s="200"/>
      <c r="H590" s="200"/>
      <c r="I590" s="198">
        <f>I591+I598</f>
        <v>600</v>
      </c>
      <c r="J590" s="198">
        <f>J591+J598</f>
        <v>0</v>
      </c>
      <c r="K590" s="198">
        <f>K591+K598</f>
        <v>0</v>
      </c>
      <c r="L590" s="364"/>
      <c r="M590" s="364"/>
      <c r="N590" s="364"/>
    </row>
    <row r="591" spans="2:14" ht="16.5" customHeight="1">
      <c r="B591" s="453" t="s">
        <v>498</v>
      </c>
      <c r="C591" s="384"/>
      <c r="D591" s="200" t="s">
        <v>252</v>
      </c>
      <c r="E591" s="200" t="s">
        <v>258</v>
      </c>
      <c r="F591" s="203" t="s">
        <v>499</v>
      </c>
      <c r="G591" s="200"/>
      <c r="H591" s="200"/>
      <c r="I591" s="198">
        <f aca="true" t="shared" si="118" ref="I591:K593">I592</f>
        <v>100</v>
      </c>
      <c r="J591" s="198">
        <f t="shared" si="118"/>
        <v>0</v>
      </c>
      <c r="K591" s="198">
        <f t="shared" si="118"/>
        <v>0</v>
      </c>
      <c r="L591" s="364"/>
      <c r="M591" s="364"/>
      <c r="N591" s="364"/>
    </row>
    <row r="592" spans="2:14" ht="16.5" customHeight="1">
      <c r="B592" s="454" t="s">
        <v>500</v>
      </c>
      <c r="C592" s="384"/>
      <c r="D592" s="200" t="s">
        <v>252</v>
      </c>
      <c r="E592" s="200" t="s">
        <v>258</v>
      </c>
      <c r="F592" s="203" t="s">
        <v>499</v>
      </c>
      <c r="G592" s="200" t="s">
        <v>403</v>
      </c>
      <c r="H592" s="200"/>
      <c r="I592" s="198">
        <f t="shared" si="118"/>
        <v>100</v>
      </c>
      <c r="J592" s="198">
        <f t="shared" si="118"/>
        <v>0</v>
      </c>
      <c r="K592" s="198">
        <f t="shared" si="118"/>
        <v>0</v>
      </c>
      <c r="L592" s="364"/>
      <c r="M592" s="364"/>
      <c r="N592" s="364"/>
    </row>
    <row r="593" spans="2:14" ht="16.5" customHeight="1">
      <c r="B593" s="454" t="s">
        <v>501</v>
      </c>
      <c r="C593" s="384"/>
      <c r="D593" s="200" t="s">
        <v>252</v>
      </c>
      <c r="E593" s="200" t="s">
        <v>258</v>
      </c>
      <c r="F593" s="203" t="s">
        <v>499</v>
      </c>
      <c r="G593" s="200" t="s">
        <v>421</v>
      </c>
      <c r="H593" s="200"/>
      <c r="I593" s="198">
        <f t="shared" si="118"/>
        <v>100</v>
      </c>
      <c r="J593" s="198">
        <f t="shared" si="118"/>
        <v>0</v>
      </c>
      <c r="K593" s="198">
        <f t="shared" si="118"/>
        <v>0</v>
      </c>
      <c r="L593" s="364"/>
      <c r="M593" s="364"/>
      <c r="N593" s="364"/>
    </row>
    <row r="594" spans="2:14" ht="12.75" customHeight="1">
      <c r="B594" s="296" t="s">
        <v>314</v>
      </c>
      <c r="C594" s="384"/>
      <c r="D594" s="200" t="s">
        <v>252</v>
      </c>
      <c r="E594" s="200" t="s">
        <v>258</v>
      </c>
      <c r="F594" s="203" t="s">
        <v>499</v>
      </c>
      <c r="G594" s="200" t="s">
        <v>421</v>
      </c>
      <c r="H594" s="200" t="s">
        <v>338</v>
      </c>
      <c r="I594" s="198">
        <v>100</v>
      </c>
      <c r="J594" s="198"/>
      <c r="K594" s="198"/>
      <c r="L594" s="364"/>
      <c r="M594" s="364"/>
      <c r="N594" s="364"/>
    </row>
    <row r="595" spans="2:14" ht="28.5" customHeight="1">
      <c r="B595" s="455" t="s">
        <v>502</v>
      </c>
      <c r="C595" s="384"/>
      <c r="D595" s="200" t="s">
        <v>252</v>
      </c>
      <c r="E595" s="200" t="s">
        <v>258</v>
      </c>
      <c r="F595" s="272" t="s">
        <v>495</v>
      </c>
      <c r="G595" s="200"/>
      <c r="H595" s="200"/>
      <c r="I595" s="198">
        <f aca="true" t="shared" si="119" ref="I595:K597">I596</f>
        <v>500</v>
      </c>
      <c r="J595" s="198">
        <f t="shared" si="119"/>
        <v>0</v>
      </c>
      <c r="K595" s="198">
        <f t="shared" si="119"/>
        <v>0</v>
      </c>
      <c r="L595" s="364"/>
      <c r="M595" s="364"/>
      <c r="N595" s="364"/>
    </row>
    <row r="596" spans="2:14" ht="12.75" customHeight="1">
      <c r="B596" s="204" t="s">
        <v>402</v>
      </c>
      <c r="C596" s="384"/>
      <c r="D596" s="200" t="s">
        <v>252</v>
      </c>
      <c r="E596" s="200" t="s">
        <v>258</v>
      </c>
      <c r="F596" s="272" t="s">
        <v>495</v>
      </c>
      <c r="G596" s="200" t="s">
        <v>403</v>
      </c>
      <c r="H596" s="200"/>
      <c r="I596" s="198">
        <f t="shared" si="119"/>
        <v>500</v>
      </c>
      <c r="J596" s="198">
        <f t="shared" si="119"/>
        <v>0</v>
      </c>
      <c r="K596" s="198">
        <f t="shared" si="119"/>
        <v>0</v>
      </c>
      <c r="L596" s="364"/>
      <c r="M596" s="364"/>
      <c r="N596" s="364"/>
    </row>
    <row r="597" spans="2:14" ht="14.25" customHeight="1">
      <c r="B597" s="199" t="s">
        <v>193</v>
      </c>
      <c r="C597" s="384"/>
      <c r="D597" s="200" t="s">
        <v>252</v>
      </c>
      <c r="E597" s="200" t="s">
        <v>258</v>
      </c>
      <c r="F597" s="272" t="s">
        <v>495</v>
      </c>
      <c r="G597" s="200" t="s">
        <v>421</v>
      </c>
      <c r="H597" s="200"/>
      <c r="I597" s="198">
        <f t="shared" si="119"/>
        <v>500</v>
      </c>
      <c r="J597" s="198">
        <f t="shared" si="119"/>
        <v>0</v>
      </c>
      <c r="K597" s="198">
        <f t="shared" si="119"/>
        <v>0</v>
      </c>
      <c r="L597" s="364"/>
      <c r="M597" s="364"/>
      <c r="N597" s="364"/>
    </row>
    <row r="598" spans="2:14" ht="12.75" customHeight="1">
      <c r="B598" s="199" t="s">
        <v>314</v>
      </c>
      <c r="C598" s="384"/>
      <c r="D598" s="200" t="s">
        <v>252</v>
      </c>
      <c r="E598" s="200" t="s">
        <v>258</v>
      </c>
      <c r="F598" s="272" t="s">
        <v>495</v>
      </c>
      <c r="G598" s="200" t="s">
        <v>421</v>
      </c>
      <c r="H598" s="200" t="s">
        <v>338</v>
      </c>
      <c r="I598" s="198">
        <v>500</v>
      </c>
      <c r="J598" s="198"/>
      <c r="K598" s="198"/>
      <c r="L598" s="364"/>
      <c r="M598" s="364"/>
      <c r="N598" s="364"/>
    </row>
    <row r="599" spans="2:14" ht="26.25" customHeight="1" hidden="1">
      <c r="B599" s="199" t="s">
        <v>473</v>
      </c>
      <c r="C599" s="384"/>
      <c r="D599" s="200" t="s">
        <v>252</v>
      </c>
      <c r="E599" s="200" t="s">
        <v>258</v>
      </c>
      <c r="F599" s="203" t="s">
        <v>474</v>
      </c>
      <c r="G599" s="200"/>
      <c r="H599" s="200"/>
      <c r="I599" s="198">
        <f aca="true" t="shared" si="120" ref="I599:K601">I600</f>
        <v>0</v>
      </c>
      <c r="J599" s="198">
        <f t="shared" si="120"/>
        <v>0</v>
      </c>
      <c r="K599" s="198">
        <f t="shared" si="120"/>
        <v>0</v>
      </c>
      <c r="L599" s="364"/>
      <c r="M599" s="364"/>
      <c r="N599" s="364"/>
    </row>
    <row r="600" spans="2:14" ht="14.25" customHeight="1" hidden="1">
      <c r="B600" s="205" t="s">
        <v>330</v>
      </c>
      <c r="C600" s="384"/>
      <c r="D600" s="200" t="s">
        <v>252</v>
      </c>
      <c r="E600" s="200" t="s">
        <v>258</v>
      </c>
      <c r="F600" s="203" t="s">
        <v>474</v>
      </c>
      <c r="G600" s="200" t="s">
        <v>331</v>
      </c>
      <c r="H600" s="200"/>
      <c r="I600" s="198">
        <f t="shared" si="120"/>
        <v>0</v>
      </c>
      <c r="J600" s="198">
        <f t="shared" si="120"/>
        <v>0</v>
      </c>
      <c r="K600" s="198">
        <f t="shared" si="120"/>
        <v>0</v>
      </c>
      <c r="L600" s="364"/>
      <c r="M600" s="364"/>
      <c r="N600" s="364"/>
    </row>
    <row r="601" spans="2:14" ht="14.25" customHeight="1" hidden="1">
      <c r="B601" s="205" t="s">
        <v>332</v>
      </c>
      <c r="C601" s="384"/>
      <c r="D601" s="200" t="s">
        <v>252</v>
      </c>
      <c r="E601" s="200" t="s">
        <v>258</v>
      </c>
      <c r="F601" s="203" t="s">
        <v>474</v>
      </c>
      <c r="G601" s="200" t="s">
        <v>333</v>
      </c>
      <c r="H601" s="200"/>
      <c r="I601" s="198">
        <f t="shared" si="120"/>
        <v>0</v>
      </c>
      <c r="J601" s="198">
        <f t="shared" si="120"/>
        <v>0</v>
      </c>
      <c r="K601" s="198">
        <f t="shared" si="120"/>
        <v>0</v>
      </c>
      <c r="L601" s="364"/>
      <c r="M601" s="364"/>
      <c r="N601" s="364"/>
    </row>
    <row r="602" spans="2:14" ht="14.25" customHeight="1" hidden="1">
      <c r="B602" s="205" t="s">
        <v>315</v>
      </c>
      <c r="C602" s="384"/>
      <c r="D602" s="200" t="s">
        <v>252</v>
      </c>
      <c r="E602" s="200" t="s">
        <v>258</v>
      </c>
      <c r="F602" s="203" t="s">
        <v>474</v>
      </c>
      <c r="G602" s="200" t="s">
        <v>333</v>
      </c>
      <c r="H602" s="200" t="s">
        <v>376</v>
      </c>
      <c r="I602" s="198"/>
      <c r="J602" s="198"/>
      <c r="K602" s="198"/>
      <c r="L602" s="364"/>
      <c r="M602" s="364"/>
      <c r="N602" s="364"/>
    </row>
    <row r="603" spans="2:14" ht="14.25" customHeight="1">
      <c r="B603" s="379" t="s">
        <v>277</v>
      </c>
      <c r="C603" s="456"/>
      <c r="D603" s="218" t="s">
        <v>278</v>
      </c>
      <c r="E603" s="237"/>
      <c r="F603" s="237"/>
      <c r="G603" s="200"/>
      <c r="H603" s="200"/>
      <c r="I603" s="229">
        <f aca="true" t="shared" si="121" ref="I603:K607">I604</f>
        <v>102</v>
      </c>
      <c r="J603" s="229">
        <f t="shared" si="121"/>
        <v>0</v>
      </c>
      <c r="K603" s="229">
        <f t="shared" si="121"/>
        <v>0</v>
      </c>
      <c r="L603" s="364"/>
      <c r="M603" s="364"/>
      <c r="N603" s="364"/>
    </row>
    <row r="604" spans="2:14" ht="14.25" customHeight="1">
      <c r="B604" s="389" t="s">
        <v>279</v>
      </c>
      <c r="C604" s="384"/>
      <c r="D604" s="196" t="s">
        <v>278</v>
      </c>
      <c r="E604" s="196" t="s">
        <v>280</v>
      </c>
      <c r="F604" s="234"/>
      <c r="G604" s="200"/>
      <c r="H604" s="200"/>
      <c r="I604" s="198">
        <f t="shared" si="121"/>
        <v>102</v>
      </c>
      <c r="J604" s="198">
        <f t="shared" si="121"/>
        <v>0</v>
      </c>
      <c r="K604" s="198">
        <f t="shared" si="121"/>
        <v>0</v>
      </c>
      <c r="L604" s="364"/>
      <c r="M604" s="364"/>
      <c r="N604" s="364"/>
    </row>
    <row r="605" spans="2:14" ht="28.5" customHeight="1">
      <c r="B605" s="199" t="s">
        <v>473</v>
      </c>
      <c r="C605" s="384"/>
      <c r="D605" s="200" t="s">
        <v>278</v>
      </c>
      <c r="E605" s="200" t="s">
        <v>280</v>
      </c>
      <c r="F605" s="203" t="s">
        <v>474</v>
      </c>
      <c r="G605" s="200"/>
      <c r="H605" s="200"/>
      <c r="I605" s="198">
        <f t="shared" si="121"/>
        <v>102</v>
      </c>
      <c r="J605" s="198">
        <f t="shared" si="121"/>
        <v>0</v>
      </c>
      <c r="K605" s="198">
        <f t="shared" si="121"/>
        <v>0</v>
      </c>
      <c r="L605" s="364"/>
      <c r="M605" s="364"/>
      <c r="N605" s="364"/>
    </row>
    <row r="606" spans="2:14" ht="14.25" customHeight="1">
      <c r="B606" s="204" t="s">
        <v>402</v>
      </c>
      <c r="C606" s="381"/>
      <c r="D606" s="200" t="s">
        <v>278</v>
      </c>
      <c r="E606" s="200" t="s">
        <v>280</v>
      </c>
      <c r="F606" s="203" t="s">
        <v>474</v>
      </c>
      <c r="G606" s="200" t="s">
        <v>403</v>
      </c>
      <c r="H606" s="200"/>
      <c r="I606" s="198">
        <f t="shared" si="121"/>
        <v>102</v>
      </c>
      <c r="J606" s="198">
        <f t="shared" si="121"/>
        <v>0</v>
      </c>
      <c r="K606" s="198">
        <f t="shared" si="121"/>
        <v>0</v>
      </c>
      <c r="L606" s="364"/>
      <c r="M606" s="364"/>
      <c r="N606" s="364"/>
    </row>
    <row r="607" spans="2:14" ht="14.25" customHeight="1">
      <c r="B607" s="199" t="s">
        <v>193</v>
      </c>
      <c r="C607" s="381"/>
      <c r="D607" s="200" t="s">
        <v>278</v>
      </c>
      <c r="E607" s="200" t="s">
        <v>280</v>
      </c>
      <c r="F607" s="203" t="s">
        <v>474</v>
      </c>
      <c r="G607" s="200" t="s">
        <v>421</v>
      </c>
      <c r="H607" s="200"/>
      <c r="I607" s="198">
        <f t="shared" si="121"/>
        <v>102</v>
      </c>
      <c r="J607" s="198">
        <f t="shared" si="121"/>
        <v>0</v>
      </c>
      <c r="K607" s="198">
        <f t="shared" si="121"/>
        <v>0</v>
      </c>
      <c r="L607" s="364"/>
      <c r="M607" s="364"/>
      <c r="N607" s="364"/>
    </row>
    <row r="608" spans="2:14" ht="14.25" customHeight="1">
      <c r="B608" s="205" t="s">
        <v>315</v>
      </c>
      <c r="C608" s="384"/>
      <c r="D608" s="200" t="s">
        <v>278</v>
      </c>
      <c r="E608" s="200" t="s">
        <v>280</v>
      </c>
      <c r="F608" s="203" t="s">
        <v>474</v>
      </c>
      <c r="G608" s="200" t="s">
        <v>421</v>
      </c>
      <c r="H608" s="200" t="s">
        <v>376</v>
      </c>
      <c r="I608" s="198">
        <v>102</v>
      </c>
      <c r="J608" s="198"/>
      <c r="K608" s="198"/>
      <c r="L608" s="364"/>
      <c r="M608" s="364"/>
      <c r="N608" s="364"/>
    </row>
    <row r="609" spans="2:14" ht="12.75" customHeight="1">
      <c r="B609" s="457" t="s">
        <v>297</v>
      </c>
      <c r="C609" s="381"/>
      <c r="D609" s="377">
        <v>1300</v>
      </c>
      <c r="E609" s="218"/>
      <c r="F609" s="218"/>
      <c r="G609" s="218"/>
      <c r="H609" s="218"/>
      <c r="I609" s="229">
        <f aca="true" t="shared" si="122" ref="I609:K613">I610</f>
        <v>300</v>
      </c>
      <c r="J609" s="229">
        <f t="shared" si="122"/>
        <v>0</v>
      </c>
      <c r="K609" s="229">
        <f t="shared" si="122"/>
        <v>0</v>
      </c>
      <c r="L609" s="364"/>
      <c r="M609" s="364"/>
      <c r="N609" s="364"/>
    </row>
    <row r="610" spans="2:14" ht="16.5" customHeight="1">
      <c r="B610" s="205" t="s">
        <v>318</v>
      </c>
      <c r="C610" s="384"/>
      <c r="D610" s="237">
        <v>1300</v>
      </c>
      <c r="E610" s="237">
        <v>1301</v>
      </c>
      <c r="F610" s="200" t="s">
        <v>319</v>
      </c>
      <c r="G610" s="388"/>
      <c r="H610" s="388"/>
      <c r="I610" s="198">
        <f t="shared" si="122"/>
        <v>300</v>
      </c>
      <c r="J610" s="198">
        <f t="shared" si="122"/>
        <v>0</v>
      </c>
      <c r="K610" s="198">
        <f t="shared" si="122"/>
        <v>0</v>
      </c>
      <c r="L610" s="364"/>
      <c r="M610" s="364"/>
      <c r="N610" s="364"/>
    </row>
    <row r="611" spans="2:14" ht="12.75" customHeight="1">
      <c r="B611" s="206" t="s">
        <v>703</v>
      </c>
      <c r="C611" s="458"/>
      <c r="D611" s="237">
        <v>1300</v>
      </c>
      <c r="E611" s="237">
        <v>1301</v>
      </c>
      <c r="F611" s="237" t="s">
        <v>704</v>
      </c>
      <c r="G611" s="388"/>
      <c r="H611" s="388"/>
      <c r="I611" s="198">
        <f t="shared" si="122"/>
        <v>300</v>
      </c>
      <c r="J611" s="198">
        <f t="shared" si="122"/>
        <v>0</v>
      </c>
      <c r="K611" s="198">
        <f t="shared" si="122"/>
        <v>0</v>
      </c>
      <c r="L611" s="364"/>
      <c r="M611" s="364"/>
      <c r="N611" s="364"/>
    </row>
    <row r="612" spans="2:14" ht="12.75" customHeight="1">
      <c r="B612" s="206" t="s">
        <v>705</v>
      </c>
      <c r="C612" s="458"/>
      <c r="D612" s="237">
        <v>1300</v>
      </c>
      <c r="E612" s="237">
        <v>1301</v>
      </c>
      <c r="F612" s="237" t="s">
        <v>704</v>
      </c>
      <c r="G612" s="237">
        <v>700</v>
      </c>
      <c r="H612" s="388"/>
      <c r="I612" s="198">
        <f t="shared" si="122"/>
        <v>300</v>
      </c>
      <c r="J612" s="198">
        <f t="shared" si="122"/>
        <v>0</v>
      </c>
      <c r="K612" s="198">
        <f t="shared" si="122"/>
        <v>0</v>
      </c>
      <c r="L612" s="364"/>
      <c r="M612" s="364"/>
      <c r="N612" s="364"/>
    </row>
    <row r="613" spans="2:14" ht="14.25" customHeight="1">
      <c r="B613" s="206" t="s">
        <v>706</v>
      </c>
      <c r="C613" s="458"/>
      <c r="D613" s="237">
        <v>1300</v>
      </c>
      <c r="E613" s="237">
        <v>1301</v>
      </c>
      <c r="F613" s="237" t="s">
        <v>704</v>
      </c>
      <c r="G613" s="237">
        <v>730</v>
      </c>
      <c r="H613" s="388"/>
      <c r="I613" s="198">
        <f t="shared" si="122"/>
        <v>300</v>
      </c>
      <c r="J613" s="198">
        <f t="shared" si="122"/>
        <v>0</v>
      </c>
      <c r="K613" s="198">
        <f t="shared" si="122"/>
        <v>0</v>
      </c>
      <c r="L613" s="364"/>
      <c r="M613" s="364"/>
      <c r="N613" s="364"/>
    </row>
    <row r="614" spans="2:14" ht="12.75" customHeight="1">
      <c r="B614" s="206" t="s">
        <v>314</v>
      </c>
      <c r="C614" s="384"/>
      <c r="D614" s="237">
        <v>1300</v>
      </c>
      <c r="E614" s="237">
        <v>1301</v>
      </c>
      <c r="F614" s="237" t="s">
        <v>704</v>
      </c>
      <c r="G614" s="237">
        <v>730</v>
      </c>
      <c r="H614" s="237">
        <v>2</v>
      </c>
      <c r="I614" s="198">
        <v>300</v>
      </c>
      <c r="J614" s="198"/>
      <c r="K614" s="198"/>
      <c r="L614" s="364"/>
      <c r="M614" s="364"/>
      <c r="N614" s="364"/>
    </row>
    <row r="615" spans="2:14" ht="26.25" customHeight="1">
      <c r="B615" s="286" t="s">
        <v>299</v>
      </c>
      <c r="C615" s="381"/>
      <c r="D615" s="218" t="s">
        <v>300</v>
      </c>
      <c r="E615" s="218"/>
      <c r="F615" s="218"/>
      <c r="G615" s="218"/>
      <c r="H615" s="218"/>
      <c r="I615" s="229">
        <f>I616+I622+I628</f>
        <v>6727.1</v>
      </c>
      <c r="J615" s="229">
        <f>J616+J622+J628</f>
        <v>4727.1</v>
      </c>
      <c r="K615" s="229">
        <f>K616+K622+K628</f>
        <v>4727.1</v>
      </c>
      <c r="L615" s="364"/>
      <c r="M615" s="364"/>
      <c r="N615" s="364"/>
    </row>
    <row r="616" spans="2:14" ht="27.75" customHeight="1">
      <c r="B616" s="195" t="s">
        <v>301</v>
      </c>
      <c r="C616" s="383"/>
      <c r="D616" s="196" t="s">
        <v>300</v>
      </c>
      <c r="E616" s="196" t="s">
        <v>302</v>
      </c>
      <c r="F616" s="200"/>
      <c r="G616" s="200"/>
      <c r="H616" s="200"/>
      <c r="I616" s="198">
        <f aca="true" t="shared" si="123" ref="I616:K620">I617</f>
        <v>4727.1</v>
      </c>
      <c r="J616" s="198">
        <f t="shared" si="123"/>
        <v>4727.1</v>
      </c>
      <c r="K616" s="198">
        <f t="shared" si="123"/>
        <v>4727.1</v>
      </c>
      <c r="L616" s="364"/>
      <c r="M616" s="364"/>
      <c r="N616" s="364"/>
    </row>
    <row r="617" spans="2:14" ht="12.75" customHeight="1">
      <c r="B617" s="205" t="s">
        <v>318</v>
      </c>
      <c r="C617" s="458"/>
      <c r="D617" s="200" t="s">
        <v>300</v>
      </c>
      <c r="E617" s="200" t="s">
        <v>302</v>
      </c>
      <c r="F617" s="200" t="s">
        <v>319</v>
      </c>
      <c r="G617" s="200"/>
      <c r="H617" s="200"/>
      <c r="I617" s="198">
        <f t="shared" si="123"/>
        <v>4727.1</v>
      </c>
      <c r="J617" s="198">
        <f t="shared" si="123"/>
        <v>4727.1</v>
      </c>
      <c r="K617" s="198">
        <f t="shared" si="123"/>
        <v>4727.1</v>
      </c>
      <c r="L617" s="364"/>
      <c r="M617" s="364"/>
      <c r="N617" s="364"/>
    </row>
    <row r="618" spans="2:14" ht="26.25" customHeight="1">
      <c r="B618" s="220" t="s">
        <v>707</v>
      </c>
      <c r="C618" s="458"/>
      <c r="D618" s="200" t="s">
        <v>300</v>
      </c>
      <c r="E618" s="200" t="s">
        <v>302</v>
      </c>
      <c r="F618" s="341" t="s">
        <v>708</v>
      </c>
      <c r="G618" s="200"/>
      <c r="H618" s="200"/>
      <c r="I618" s="198">
        <f t="shared" si="123"/>
        <v>4727.1</v>
      </c>
      <c r="J618" s="198">
        <f t="shared" si="123"/>
        <v>4727.1</v>
      </c>
      <c r="K618" s="198">
        <f t="shared" si="123"/>
        <v>4727.1</v>
      </c>
      <c r="L618" s="364"/>
      <c r="M618" s="364"/>
      <c r="N618" s="364"/>
    </row>
    <row r="619" spans="2:14" ht="14.25" customHeight="1">
      <c r="B619" s="204" t="s">
        <v>402</v>
      </c>
      <c r="C619" s="458"/>
      <c r="D619" s="200" t="s">
        <v>300</v>
      </c>
      <c r="E619" s="200" t="s">
        <v>302</v>
      </c>
      <c r="F619" s="341" t="s">
        <v>708</v>
      </c>
      <c r="G619" s="200" t="s">
        <v>403</v>
      </c>
      <c r="H619" s="200"/>
      <c r="I619" s="198">
        <f t="shared" si="123"/>
        <v>4727.1</v>
      </c>
      <c r="J619" s="198">
        <f t="shared" si="123"/>
        <v>4727.1</v>
      </c>
      <c r="K619" s="198">
        <f t="shared" si="123"/>
        <v>4727.1</v>
      </c>
      <c r="L619" s="364"/>
      <c r="M619" s="364"/>
      <c r="N619" s="364"/>
    </row>
    <row r="620" spans="2:14" ht="12.75" customHeight="1">
      <c r="B620" s="343" t="s">
        <v>709</v>
      </c>
      <c r="C620" s="398"/>
      <c r="D620" s="200" t="s">
        <v>300</v>
      </c>
      <c r="E620" s="200" t="s">
        <v>302</v>
      </c>
      <c r="F620" s="341" t="s">
        <v>708</v>
      </c>
      <c r="G620" s="200" t="s">
        <v>710</v>
      </c>
      <c r="H620" s="200"/>
      <c r="I620" s="198">
        <f t="shared" si="123"/>
        <v>4727.1</v>
      </c>
      <c r="J620" s="198">
        <f t="shared" si="123"/>
        <v>4727.1</v>
      </c>
      <c r="K620" s="198">
        <f t="shared" si="123"/>
        <v>4727.1</v>
      </c>
      <c r="L620" s="364"/>
      <c r="M620" s="364"/>
      <c r="N620" s="364"/>
    </row>
    <row r="621" spans="2:14" ht="12.75" customHeight="1">
      <c r="B621" s="343" t="s">
        <v>315</v>
      </c>
      <c r="C621" s="384"/>
      <c r="D621" s="200" t="s">
        <v>300</v>
      </c>
      <c r="E621" s="200" t="s">
        <v>302</v>
      </c>
      <c r="F621" s="341" t="s">
        <v>708</v>
      </c>
      <c r="G621" s="200" t="s">
        <v>710</v>
      </c>
      <c r="H621" s="200">
        <v>3</v>
      </c>
      <c r="I621" s="198">
        <v>4727.1</v>
      </c>
      <c r="J621" s="198">
        <v>4727.1</v>
      </c>
      <c r="K621" s="198">
        <v>4727.1</v>
      </c>
      <c r="L621" s="364"/>
      <c r="M621" s="364"/>
      <c r="N621" s="364"/>
    </row>
    <row r="622" spans="2:14" ht="12.75" customHeight="1" hidden="1">
      <c r="B622" s="459" t="s">
        <v>303</v>
      </c>
      <c r="C622" s="383"/>
      <c r="D622" s="196" t="s">
        <v>300</v>
      </c>
      <c r="E622" s="196" t="s">
        <v>304</v>
      </c>
      <c r="F622" s="196"/>
      <c r="G622" s="196"/>
      <c r="H622" s="196"/>
      <c r="I622" s="236">
        <f aca="true" t="shared" si="124" ref="I622:K626">I623</f>
        <v>0</v>
      </c>
      <c r="J622" s="236">
        <f t="shared" si="124"/>
        <v>0</v>
      </c>
      <c r="K622" s="236">
        <f t="shared" si="124"/>
        <v>0</v>
      </c>
      <c r="L622" s="364"/>
      <c r="M622" s="364"/>
      <c r="N622" s="364"/>
    </row>
    <row r="623" spans="2:14" ht="12.75" customHeight="1" hidden="1">
      <c r="B623" s="301" t="s">
        <v>318</v>
      </c>
      <c r="C623" s="384"/>
      <c r="D623" s="200" t="s">
        <v>300</v>
      </c>
      <c r="E623" s="200" t="s">
        <v>304</v>
      </c>
      <c r="F623" s="200" t="s">
        <v>319</v>
      </c>
      <c r="G623" s="200"/>
      <c r="H623" s="200"/>
      <c r="I623" s="198">
        <f t="shared" si="124"/>
        <v>0</v>
      </c>
      <c r="J623" s="198">
        <f t="shared" si="124"/>
        <v>0</v>
      </c>
      <c r="K623" s="198">
        <f t="shared" si="124"/>
        <v>0</v>
      </c>
      <c r="L623" s="364"/>
      <c r="M623" s="364"/>
      <c r="N623" s="364"/>
    </row>
    <row r="624" spans="2:14" ht="27.75" customHeight="1" hidden="1">
      <c r="B624" s="296" t="s">
        <v>711</v>
      </c>
      <c r="C624" s="384"/>
      <c r="D624" s="200" t="s">
        <v>300</v>
      </c>
      <c r="E624" s="200" t="s">
        <v>304</v>
      </c>
      <c r="F624" s="341" t="s">
        <v>712</v>
      </c>
      <c r="G624" s="200"/>
      <c r="H624" s="200"/>
      <c r="I624" s="198">
        <f t="shared" si="124"/>
        <v>0</v>
      </c>
      <c r="J624" s="198">
        <f t="shared" si="124"/>
        <v>0</v>
      </c>
      <c r="K624" s="198">
        <f t="shared" si="124"/>
        <v>0</v>
      </c>
      <c r="L624" s="364"/>
      <c r="M624" s="364"/>
      <c r="N624" s="364"/>
    </row>
    <row r="625" spans="2:14" ht="12.75" customHeight="1" hidden="1">
      <c r="B625" s="343" t="s">
        <v>402</v>
      </c>
      <c r="C625" s="382"/>
      <c r="D625" s="200" t="s">
        <v>300</v>
      </c>
      <c r="E625" s="200" t="s">
        <v>304</v>
      </c>
      <c r="F625" s="341" t="s">
        <v>712</v>
      </c>
      <c r="G625" s="200" t="s">
        <v>403</v>
      </c>
      <c r="H625" s="200"/>
      <c r="I625" s="198">
        <f t="shared" si="124"/>
        <v>0</v>
      </c>
      <c r="J625" s="198">
        <f t="shared" si="124"/>
        <v>0</v>
      </c>
      <c r="K625" s="198">
        <f t="shared" si="124"/>
        <v>0</v>
      </c>
      <c r="L625" s="364"/>
      <c r="M625" s="364"/>
      <c r="N625" s="364"/>
    </row>
    <row r="626" spans="2:14" ht="14.25" customHeight="1" hidden="1">
      <c r="B626" s="343" t="s">
        <v>709</v>
      </c>
      <c r="C626" s="381"/>
      <c r="D626" s="200" t="s">
        <v>300</v>
      </c>
      <c r="E626" s="200" t="s">
        <v>304</v>
      </c>
      <c r="F626" s="341" t="s">
        <v>712</v>
      </c>
      <c r="G626" s="200" t="s">
        <v>710</v>
      </c>
      <c r="H626" s="200"/>
      <c r="I626" s="198">
        <f t="shared" si="124"/>
        <v>0</v>
      </c>
      <c r="J626" s="198">
        <f t="shared" si="124"/>
        <v>0</v>
      </c>
      <c r="K626" s="198">
        <f t="shared" si="124"/>
        <v>0</v>
      </c>
      <c r="L626" s="364"/>
      <c r="M626" s="364"/>
      <c r="N626" s="364"/>
    </row>
    <row r="627" spans="2:14" ht="12.75" customHeight="1" hidden="1">
      <c r="B627" s="343" t="s">
        <v>314</v>
      </c>
      <c r="C627" s="384"/>
      <c r="D627" s="200" t="s">
        <v>300</v>
      </c>
      <c r="E627" s="200" t="s">
        <v>304</v>
      </c>
      <c r="F627" s="341" t="s">
        <v>712</v>
      </c>
      <c r="G627" s="200" t="s">
        <v>710</v>
      </c>
      <c r="H627" s="200">
        <v>2</v>
      </c>
      <c r="I627" s="198"/>
      <c r="J627" s="198"/>
      <c r="K627" s="198"/>
      <c r="L627" s="364"/>
      <c r="M627" s="364"/>
      <c r="N627" s="364"/>
    </row>
    <row r="628" spans="2:14" ht="28.5">
      <c r="B628" s="338" t="s">
        <v>305</v>
      </c>
      <c r="C628" s="384"/>
      <c r="D628" s="196" t="s">
        <v>300</v>
      </c>
      <c r="E628" s="196" t="s">
        <v>306</v>
      </c>
      <c r="F628" s="234"/>
      <c r="G628" s="196"/>
      <c r="H628" s="196"/>
      <c r="I628" s="236">
        <f aca="true" t="shared" si="125" ref="I628:K632">I629</f>
        <v>2000</v>
      </c>
      <c r="J628" s="236">
        <f t="shared" si="125"/>
        <v>0</v>
      </c>
      <c r="K628" s="236">
        <f t="shared" si="125"/>
        <v>0</v>
      </c>
      <c r="L628" s="364"/>
      <c r="M628" s="364"/>
      <c r="N628" s="364"/>
    </row>
    <row r="629" spans="2:14" ht="12.75" customHeight="1">
      <c r="B629" s="301" t="s">
        <v>318</v>
      </c>
      <c r="C629" s="384"/>
      <c r="D629" s="200" t="s">
        <v>300</v>
      </c>
      <c r="E629" s="200" t="s">
        <v>306</v>
      </c>
      <c r="F629" s="200" t="s">
        <v>319</v>
      </c>
      <c r="G629" s="200"/>
      <c r="H629" s="200"/>
      <c r="I629" s="198">
        <f t="shared" si="125"/>
        <v>2000</v>
      </c>
      <c r="J629" s="198">
        <f t="shared" si="125"/>
        <v>0</v>
      </c>
      <c r="K629" s="198">
        <f t="shared" si="125"/>
        <v>0</v>
      </c>
      <c r="L629" s="364"/>
      <c r="M629" s="364"/>
      <c r="N629" s="364"/>
    </row>
    <row r="630" spans="2:14" ht="28.5">
      <c r="B630" s="339" t="s">
        <v>713</v>
      </c>
      <c r="C630" s="384"/>
      <c r="D630" s="200" t="s">
        <v>300</v>
      </c>
      <c r="E630" s="460" t="s">
        <v>306</v>
      </c>
      <c r="F630" s="341" t="s">
        <v>714</v>
      </c>
      <c r="G630" s="200"/>
      <c r="H630" s="200"/>
      <c r="I630" s="198">
        <f t="shared" si="125"/>
        <v>2000</v>
      </c>
      <c r="J630" s="198">
        <f t="shared" si="125"/>
        <v>0</v>
      </c>
      <c r="K630" s="198">
        <f t="shared" si="125"/>
        <v>0</v>
      </c>
      <c r="L630" s="364"/>
      <c r="M630" s="364"/>
      <c r="N630" s="364"/>
    </row>
    <row r="631" spans="2:14" ht="15">
      <c r="B631" s="454" t="s">
        <v>500</v>
      </c>
      <c r="C631" s="384"/>
      <c r="D631" s="200" t="s">
        <v>300</v>
      </c>
      <c r="E631" s="460" t="s">
        <v>306</v>
      </c>
      <c r="F631" s="341" t="s">
        <v>714</v>
      </c>
      <c r="G631" s="200" t="s">
        <v>403</v>
      </c>
      <c r="H631" s="200"/>
      <c r="I631" s="198">
        <f t="shared" si="125"/>
        <v>2000</v>
      </c>
      <c r="J631" s="198">
        <f t="shared" si="125"/>
        <v>0</v>
      </c>
      <c r="K631" s="198">
        <f t="shared" si="125"/>
        <v>0</v>
      </c>
      <c r="L631" s="364"/>
      <c r="M631" s="364"/>
      <c r="N631" s="364"/>
    </row>
    <row r="632" spans="2:14" ht="15">
      <c r="B632" s="454" t="s">
        <v>501</v>
      </c>
      <c r="C632" s="384"/>
      <c r="D632" s="200" t="s">
        <v>300</v>
      </c>
      <c r="E632" s="460" t="s">
        <v>306</v>
      </c>
      <c r="F632" s="341" t="s">
        <v>714</v>
      </c>
      <c r="G632" s="200" t="s">
        <v>421</v>
      </c>
      <c r="H632" s="200"/>
      <c r="I632" s="198">
        <f t="shared" si="125"/>
        <v>2000</v>
      </c>
      <c r="J632" s="198">
        <f t="shared" si="125"/>
        <v>0</v>
      </c>
      <c r="K632" s="198">
        <f t="shared" si="125"/>
        <v>0</v>
      </c>
      <c r="L632" s="364"/>
      <c r="M632" s="364"/>
      <c r="N632" s="364"/>
    </row>
    <row r="633" spans="2:14" ht="15">
      <c r="B633" s="343" t="s">
        <v>314</v>
      </c>
      <c r="C633" s="384"/>
      <c r="D633" s="200" t="s">
        <v>300</v>
      </c>
      <c r="E633" s="460" t="s">
        <v>306</v>
      </c>
      <c r="F633" s="341" t="s">
        <v>714</v>
      </c>
      <c r="G633" s="200" t="s">
        <v>421</v>
      </c>
      <c r="H633" s="200" t="s">
        <v>338</v>
      </c>
      <c r="I633" s="198">
        <v>2000</v>
      </c>
      <c r="J633" s="198"/>
      <c r="K633" s="198"/>
      <c r="L633" s="364"/>
      <c r="M633" s="364"/>
      <c r="N633" s="364"/>
    </row>
    <row r="634" spans="2:14" ht="12.75" customHeight="1">
      <c r="B634" s="461" t="s">
        <v>307</v>
      </c>
      <c r="C634" s="384"/>
      <c r="D634" s="377">
        <v>9900</v>
      </c>
      <c r="E634" s="377"/>
      <c r="F634" s="377"/>
      <c r="G634" s="377"/>
      <c r="H634" s="462"/>
      <c r="I634" s="463">
        <f aca="true" t="shared" si="126" ref="I634:I640">I635</f>
        <v>0</v>
      </c>
      <c r="J634" s="463">
        <f aca="true" t="shared" si="127" ref="J634:J640">J635</f>
        <v>3512.1</v>
      </c>
      <c r="K634" s="463">
        <f aca="true" t="shared" si="128" ref="K634:K640">K635</f>
        <v>6833.3</v>
      </c>
      <c r="L634" s="364"/>
      <c r="M634" s="364"/>
      <c r="N634" s="364"/>
    </row>
    <row r="635" spans="2:14" ht="12.75" customHeight="1">
      <c r="B635" s="464" t="s">
        <v>314</v>
      </c>
      <c r="C635" s="384"/>
      <c r="D635" s="377"/>
      <c r="E635" s="377"/>
      <c r="F635" s="377"/>
      <c r="G635" s="377"/>
      <c r="H635" s="462">
        <v>2</v>
      </c>
      <c r="I635" s="465">
        <f t="shared" si="126"/>
        <v>0</v>
      </c>
      <c r="J635" s="465">
        <f t="shared" si="127"/>
        <v>3512.1</v>
      </c>
      <c r="K635" s="465">
        <f t="shared" si="128"/>
        <v>6833.3</v>
      </c>
      <c r="L635" s="364"/>
      <c r="M635" s="364"/>
      <c r="N635" s="364"/>
    </row>
    <row r="636" spans="2:14" ht="12.75" customHeight="1">
      <c r="B636" s="466" t="s">
        <v>307</v>
      </c>
      <c r="C636" s="384"/>
      <c r="D636" s="237">
        <v>9900</v>
      </c>
      <c r="E636" s="237">
        <v>9999</v>
      </c>
      <c r="F636" s="237"/>
      <c r="G636" s="237"/>
      <c r="H636" s="462"/>
      <c r="I636" s="465">
        <f t="shared" si="126"/>
        <v>0</v>
      </c>
      <c r="J636" s="465">
        <f t="shared" si="127"/>
        <v>3512.1</v>
      </c>
      <c r="K636" s="465">
        <f t="shared" si="128"/>
        <v>6833.3</v>
      </c>
      <c r="L636" s="364"/>
      <c r="M636" s="364"/>
      <c r="N636" s="364"/>
    </row>
    <row r="637" spans="2:14" ht="12.75" customHeight="1">
      <c r="B637" s="413" t="s">
        <v>318</v>
      </c>
      <c r="C637" s="384"/>
      <c r="D637" s="237">
        <v>9900</v>
      </c>
      <c r="E637" s="237">
        <v>9999</v>
      </c>
      <c r="F637" s="200" t="s">
        <v>319</v>
      </c>
      <c r="G637" s="237"/>
      <c r="H637" s="462"/>
      <c r="I637" s="465">
        <f t="shared" si="126"/>
        <v>0</v>
      </c>
      <c r="J637" s="465">
        <f t="shared" si="127"/>
        <v>3512.1</v>
      </c>
      <c r="K637" s="465">
        <f t="shared" si="128"/>
        <v>6833.3</v>
      </c>
      <c r="L637" s="364"/>
      <c r="M637" s="364"/>
      <c r="N637" s="364"/>
    </row>
    <row r="638" spans="2:14" ht="12.75" customHeight="1">
      <c r="B638" s="466" t="s">
        <v>715</v>
      </c>
      <c r="C638" s="384"/>
      <c r="D638" s="237">
        <v>9900</v>
      </c>
      <c r="E638" s="237">
        <v>9999</v>
      </c>
      <c r="F638" s="200" t="s">
        <v>716</v>
      </c>
      <c r="G638" s="237"/>
      <c r="H638" s="462"/>
      <c r="I638" s="465">
        <f t="shared" si="126"/>
        <v>0</v>
      </c>
      <c r="J638" s="465">
        <f t="shared" si="127"/>
        <v>3512.1</v>
      </c>
      <c r="K638" s="465">
        <f t="shared" si="128"/>
        <v>6833.3</v>
      </c>
      <c r="L638" s="364"/>
      <c r="M638" s="364"/>
      <c r="N638" s="364"/>
    </row>
    <row r="639" spans="2:14" ht="12.75" customHeight="1">
      <c r="B639" s="413" t="s">
        <v>334</v>
      </c>
      <c r="C639" s="384"/>
      <c r="D639" s="237">
        <v>9900</v>
      </c>
      <c r="E639" s="237">
        <v>9999</v>
      </c>
      <c r="F639" s="200" t="s">
        <v>716</v>
      </c>
      <c r="G639" s="237">
        <v>800</v>
      </c>
      <c r="H639" s="462"/>
      <c r="I639" s="465">
        <f t="shared" si="126"/>
        <v>0</v>
      </c>
      <c r="J639" s="465">
        <f t="shared" si="127"/>
        <v>3512.1</v>
      </c>
      <c r="K639" s="465">
        <f t="shared" si="128"/>
        <v>6833.3</v>
      </c>
      <c r="L639" s="364"/>
      <c r="M639" s="364"/>
      <c r="N639" s="364"/>
    </row>
    <row r="640" spans="2:14" ht="12.75" customHeight="1">
      <c r="B640" s="413" t="s">
        <v>351</v>
      </c>
      <c r="C640" s="384"/>
      <c r="D640" s="237">
        <v>9900</v>
      </c>
      <c r="E640" s="237">
        <v>9999</v>
      </c>
      <c r="F640" s="200" t="s">
        <v>716</v>
      </c>
      <c r="G640" s="237">
        <v>870</v>
      </c>
      <c r="H640" s="462"/>
      <c r="I640" s="465">
        <f t="shared" si="126"/>
        <v>0</v>
      </c>
      <c r="J640" s="465">
        <f t="shared" si="127"/>
        <v>3512.1</v>
      </c>
      <c r="K640" s="465">
        <f t="shared" si="128"/>
        <v>6833.3</v>
      </c>
      <c r="L640" s="364"/>
      <c r="M640" s="364"/>
      <c r="N640" s="364"/>
    </row>
    <row r="641" spans="2:14" ht="12.75" customHeight="1">
      <c r="B641" s="266" t="s">
        <v>314</v>
      </c>
      <c r="C641" s="384"/>
      <c r="D641" s="237">
        <v>9900</v>
      </c>
      <c r="E641" s="237">
        <v>9999</v>
      </c>
      <c r="F641" s="200" t="s">
        <v>716</v>
      </c>
      <c r="G641" s="237">
        <v>870</v>
      </c>
      <c r="H641" s="462">
        <v>2</v>
      </c>
      <c r="I641" s="465"/>
      <c r="J641" s="465">
        <v>3512.1</v>
      </c>
      <c r="K641" s="465">
        <v>6833.3</v>
      </c>
      <c r="L641" s="364"/>
      <c r="M641" s="364"/>
      <c r="N641" s="364"/>
    </row>
    <row r="642" spans="2:14" ht="12.75" customHeight="1">
      <c r="B642" s="405" t="s">
        <v>737</v>
      </c>
      <c r="C642" s="467" t="s">
        <v>738</v>
      </c>
      <c r="D642" s="200"/>
      <c r="E642" s="200"/>
      <c r="F642" s="203"/>
      <c r="G642" s="218"/>
      <c r="H642" s="218"/>
      <c r="I642" s="229">
        <f>I648</f>
        <v>721.1999999999999</v>
      </c>
      <c r="J642" s="229">
        <f>J648</f>
        <v>768</v>
      </c>
      <c r="K642" s="229">
        <f>K648</f>
        <v>828</v>
      </c>
      <c r="L642" s="378"/>
      <c r="M642" s="364"/>
      <c r="N642" s="364"/>
    </row>
    <row r="643" spans="2:14" ht="12.75" customHeight="1">
      <c r="B643" s="205" t="s">
        <v>313</v>
      </c>
      <c r="C643" s="382"/>
      <c r="D643" s="200"/>
      <c r="E643" s="200"/>
      <c r="F643" s="203"/>
      <c r="G643" s="200"/>
      <c r="H643" s="200" t="s">
        <v>629</v>
      </c>
      <c r="I643" s="198"/>
      <c r="J643" s="198"/>
      <c r="K643" s="198"/>
      <c r="L643" s="364"/>
      <c r="M643" s="364"/>
      <c r="N643" s="364"/>
    </row>
    <row r="644" spans="2:14" ht="12.75" customHeight="1">
      <c r="B644" s="205" t="s">
        <v>314</v>
      </c>
      <c r="C644" s="382"/>
      <c r="D644" s="200"/>
      <c r="E644" s="200"/>
      <c r="F644" s="203"/>
      <c r="G644" s="200"/>
      <c r="H644" s="200" t="s">
        <v>338</v>
      </c>
      <c r="I644" s="198">
        <f>I654+I657+I660</f>
        <v>721.1999999999999</v>
      </c>
      <c r="J644" s="198">
        <f>J654+J657+J660</f>
        <v>768</v>
      </c>
      <c r="K644" s="198">
        <f>K654+K657+K660</f>
        <v>828</v>
      </c>
      <c r="L644" s="364"/>
      <c r="M644" s="364"/>
      <c r="N644" s="364"/>
    </row>
    <row r="645" spans="2:14" ht="12.75" customHeight="1">
      <c r="B645" s="205" t="s">
        <v>315</v>
      </c>
      <c r="C645" s="382"/>
      <c r="D645" s="200"/>
      <c r="E645" s="200"/>
      <c r="F645" s="203"/>
      <c r="G645" s="200"/>
      <c r="H645" s="200" t="s">
        <v>376</v>
      </c>
      <c r="I645" s="198"/>
      <c r="J645" s="198"/>
      <c r="K645" s="198"/>
      <c r="L645" s="364"/>
      <c r="M645" s="364"/>
      <c r="N645" s="364"/>
    </row>
    <row r="646" spans="2:14" ht="12.75" customHeight="1">
      <c r="B646" s="205" t="s">
        <v>316</v>
      </c>
      <c r="C646" s="382"/>
      <c r="D646" s="200"/>
      <c r="E646" s="200"/>
      <c r="F646" s="203"/>
      <c r="G646" s="200"/>
      <c r="H646" s="200" t="s">
        <v>348</v>
      </c>
      <c r="I646" s="198"/>
      <c r="J646" s="198"/>
      <c r="K646" s="198"/>
      <c r="L646" s="364"/>
      <c r="M646" s="364"/>
      <c r="N646" s="364"/>
    </row>
    <row r="647" spans="2:14" ht="12.75" customHeight="1">
      <c r="B647" s="205" t="s">
        <v>317</v>
      </c>
      <c r="C647" s="382"/>
      <c r="D647" s="200"/>
      <c r="E647" s="200"/>
      <c r="F647" s="203"/>
      <c r="G647" s="200"/>
      <c r="H647" s="200" t="s">
        <v>630</v>
      </c>
      <c r="I647" s="198"/>
      <c r="J647" s="198"/>
      <c r="K647" s="198"/>
      <c r="L647" s="364"/>
      <c r="M647" s="364"/>
      <c r="N647" s="364"/>
    </row>
    <row r="648" spans="2:14" ht="12.75" customHeight="1">
      <c r="B648" s="379" t="s">
        <v>223</v>
      </c>
      <c r="C648" s="384"/>
      <c r="D648" s="218" t="s">
        <v>224</v>
      </c>
      <c r="E648" s="218"/>
      <c r="F648" s="287"/>
      <c r="G648" s="218"/>
      <c r="H648" s="218"/>
      <c r="I648" s="229">
        <f aca="true" t="shared" si="129" ref="I648:K650">I649</f>
        <v>721.1999999999999</v>
      </c>
      <c r="J648" s="229">
        <f t="shared" si="129"/>
        <v>768</v>
      </c>
      <c r="K648" s="229">
        <f t="shared" si="129"/>
        <v>828</v>
      </c>
      <c r="L648" s="364"/>
      <c r="M648" s="364"/>
      <c r="N648" s="364"/>
    </row>
    <row r="649" spans="2:14" ht="27.75" customHeight="1">
      <c r="B649" s="195" t="s">
        <v>227</v>
      </c>
      <c r="C649" s="384"/>
      <c r="D649" s="196" t="s">
        <v>224</v>
      </c>
      <c r="E649" s="196" t="s">
        <v>228</v>
      </c>
      <c r="F649" s="201"/>
      <c r="G649" s="200"/>
      <c r="H649" s="200"/>
      <c r="I649" s="198">
        <f t="shared" si="129"/>
        <v>721.1999999999999</v>
      </c>
      <c r="J649" s="198">
        <f t="shared" si="129"/>
        <v>768</v>
      </c>
      <c r="K649" s="198">
        <f t="shared" si="129"/>
        <v>828</v>
      </c>
      <c r="L649" s="364"/>
      <c r="M649" s="364"/>
      <c r="N649" s="364"/>
    </row>
    <row r="650" spans="2:14" ht="12.75" customHeight="1">
      <c r="B650" s="205" t="s">
        <v>318</v>
      </c>
      <c r="C650" s="384"/>
      <c r="D650" s="200" t="s">
        <v>224</v>
      </c>
      <c r="E650" s="200" t="s">
        <v>228</v>
      </c>
      <c r="F650" s="200" t="s">
        <v>319</v>
      </c>
      <c r="G650" s="200"/>
      <c r="H650" s="200"/>
      <c r="I650" s="198">
        <f t="shared" si="129"/>
        <v>721.1999999999999</v>
      </c>
      <c r="J650" s="198">
        <f t="shared" si="129"/>
        <v>768</v>
      </c>
      <c r="K650" s="198">
        <f t="shared" si="129"/>
        <v>828</v>
      </c>
      <c r="L650" s="364"/>
      <c r="M650" s="364"/>
      <c r="N650" s="364"/>
    </row>
    <row r="651" spans="2:14" ht="14.25" customHeight="1">
      <c r="B651" s="409" t="s">
        <v>739</v>
      </c>
      <c r="C651" s="384"/>
      <c r="D651" s="200" t="s">
        <v>224</v>
      </c>
      <c r="E651" s="200" t="s">
        <v>228</v>
      </c>
      <c r="F651" s="203" t="s">
        <v>329</v>
      </c>
      <c r="G651" s="200"/>
      <c r="H651" s="200"/>
      <c r="I651" s="198">
        <f>I652+I655+I658</f>
        <v>721.1999999999999</v>
      </c>
      <c r="J651" s="198">
        <f>J652+J655+J658</f>
        <v>768</v>
      </c>
      <c r="K651" s="198">
        <f>K652+K655+K658</f>
        <v>828</v>
      </c>
      <c r="L651" s="364"/>
      <c r="M651" s="364"/>
      <c r="N651" s="364"/>
    </row>
    <row r="652" spans="2:14" ht="33.75" customHeight="1">
      <c r="B652" s="204" t="s">
        <v>322</v>
      </c>
      <c r="C652" s="381"/>
      <c r="D652" s="200" t="s">
        <v>224</v>
      </c>
      <c r="E652" s="200" t="s">
        <v>228</v>
      </c>
      <c r="F652" s="203" t="s">
        <v>329</v>
      </c>
      <c r="G652" s="200" t="s">
        <v>323</v>
      </c>
      <c r="H652" s="200"/>
      <c r="I652" s="198">
        <f aca="true" t="shared" si="130" ref="I652:K653">I653</f>
        <v>686.9</v>
      </c>
      <c r="J652" s="198">
        <f t="shared" si="130"/>
        <v>725</v>
      </c>
      <c r="K652" s="198">
        <f t="shared" si="130"/>
        <v>785</v>
      </c>
      <c r="L652" s="364"/>
      <c r="M652" s="364"/>
      <c r="N652" s="364"/>
    </row>
    <row r="653" spans="2:14" ht="12.75" customHeight="1">
      <c r="B653" s="199" t="s">
        <v>324</v>
      </c>
      <c r="C653" s="381"/>
      <c r="D653" s="200" t="s">
        <v>224</v>
      </c>
      <c r="E653" s="200" t="s">
        <v>228</v>
      </c>
      <c r="F653" s="203" t="s">
        <v>329</v>
      </c>
      <c r="G653" s="200" t="s">
        <v>325</v>
      </c>
      <c r="H653" s="200"/>
      <c r="I653" s="198">
        <f t="shared" si="130"/>
        <v>686.9</v>
      </c>
      <c r="J653" s="198">
        <f t="shared" si="130"/>
        <v>725</v>
      </c>
      <c r="K653" s="198">
        <f t="shared" si="130"/>
        <v>785</v>
      </c>
      <c r="L653" s="364"/>
      <c r="M653" s="364"/>
      <c r="N653" s="364"/>
    </row>
    <row r="654" spans="2:14" ht="14.25" customHeight="1">
      <c r="B654" s="199" t="s">
        <v>314</v>
      </c>
      <c r="C654" s="384"/>
      <c r="D654" s="200" t="s">
        <v>224</v>
      </c>
      <c r="E654" s="200" t="s">
        <v>228</v>
      </c>
      <c r="F654" s="203" t="s">
        <v>329</v>
      </c>
      <c r="G654" s="200" t="s">
        <v>325</v>
      </c>
      <c r="H654" s="200">
        <v>2</v>
      </c>
      <c r="I654" s="198">
        <v>686.9</v>
      </c>
      <c r="J654" s="198">
        <v>725</v>
      </c>
      <c r="K654" s="198">
        <v>785</v>
      </c>
      <c r="L654" s="364"/>
      <c r="M654" s="364"/>
      <c r="N654" s="364"/>
    </row>
    <row r="655" spans="2:14" ht="12.75" customHeight="1">
      <c r="B655" s="205" t="s">
        <v>330</v>
      </c>
      <c r="C655" s="381"/>
      <c r="D655" s="200" t="s">
        <v>224</v>
      </c>
      <c r="E655" s="200" t="s">
        <v>228</v>
      </c>
      <c r="F655" s="203" t="s">
        <v>329</v>
      </c>
      <c r="G655" s="200" t="s">
        <v>331</v>
      </c>
      <c r="H655" s="200"/>
      <c r="I655" s="198">
        <f aca="true" t="shared" si="131" ref="I655:K656">I656</f>
        <v>32.8</v>
      </c>
      <c r="J655" s="198">
        <f t="shared" si="131"/>
        <v>40</v>
      </c>
      <c r="K655" s="198">
        <f t="shared" si="131"/>
        <v>40</v>
      </c>
      <c r="L655" s="364"/>
      <c r="M655" s="364"/>
      <c r="N655" s="364"/>
    </row>
    <row r="656" spans="2:14" ht="12.75" customHeight="1">
      <c r="B656" s="205" t="s">
        <v>332</v>
      </c>
      <c r="C656" s="388"/>
      <c r="D656" s="200" t="s">
        <v>224</v>
      </c>
      <c r="E656" s="200" t="s">
        <v>228</v>
      </c>
      <c r="F656" s="203" t="s">
        <v>329</v>
      </c>
      <c r="G656" s="200" t="s">
        <v>333</v>
      </c>
      <c r="H656" s="200"/>
      <c r="I656" s="198">
        <f t="shared" si="131"/>
        <v>32.8</v>
      </c>
      <c r="J656" s="198">
        <f t="shared" si="131"/>
        <v>40</v>
      </c>
      <c r="K656" s="198">
        <f t="shared" si="131"/>
        <v>40</v>
      </c>
      <c r="L656" s="364"/>
      <c r="M656" s="364"/>
      <c r="N656" s="364"/>
    </row>
    <row r="657" spans="2:14" ht="12.75" customHeight="1">
      <c r="B657" s="199" t="s">
        <v>314</v>
      </c>
      <c r="C657" s="388"/>
      <c r="D657" s="200" t="s">
        <v>224</v>
      </c>
      <c r="E657" s="200" t="s">
        <v>228</v>
      </c>
      <c r="F657" s="203" t="s">
        <v>329</v>
      </c>
      <c r="G657" s="200" t="s">
        <v>333</v>
      </c>
      <c r="H657" s="200">
        <v>2</v>
      </c>
      <c r="I657" s="198">
        <v>32.8</v>
      </c>
      <c r="J657" s="198">
        <v>40</v>
      </c>
      <c r="K657" s="198">
        <v>40</v>
      </c>
      <c r="L657" s="364"/>
      <c r="M657" s="364"/>
      <c r="N657" s="364"/>
    </row>
    <row r="658" spans="2:14" ht="12.75" customHeight="1">
      <c r="B658" s="206" t="s">
        <v>334</v>
      </c>
      <c r="C658" s="388"/>
      <c r="D658" s="200" t="s">
        <v>224</v>
      </c>
      <c r="E658" s="200" t="s">
        <v>228</v>
      </c>
      <c r="F658" s="203" t="s">
        <v>329</v>
      </c>
      <c r="G658" s="200" t="s">
        <v>335</v>
      </c>
      <c r="H658" s="200"/>
      <c r="I658" s="198">
        <f aca="true" t="shared" si="132" ref="I658:K659">I659</f>
        <v>1.5</v>
      </c>
      <c r="J658" s="198">
        <f t="shared" si="132"/>
        <v>3</v>
      </c>
      <c r="K658" s="198">
        <f t="shared" si="132"/>
        <v>3</v>
      </c>
      <c r="L658" s="364"/>
      <c r="M658" s="364"/>
      <c r="N658" s="364"/>
    </row>
    <row r="659" spans="2:14" ht="12.75" customHeight="1">
      <c r="B659" s="206" t="s">
        <v>336</v>
      </c>
      <c r="C659" s="388"/>
      <c r="D659" s="200" t="s">
        <v>224</v>
      </c>
      <c r="E659" s="200" t="s">
        <v>228</v>
      </c>
      <c r="F659" s="203" t="s">
        <v>329</v>
      </c>
      <c r="G659" s="200" t="s">
        <v>337</v>
      </c>
      <c r="H659" s="200"/>
      <c r="I659" s="198">
        <f t="shared" si="132"/>
        <v>1.5</v>
      </c>
      <c r="J659" s="198">
        <f t="shared" si="132"/>
        <v>3</v>
      </c>
      <c r="K659" s="198">
        <f t="shared" si="132"/>
        <v>3</v>
      </c>
      <c r="L659" s="364"/>
      <c r="M659" s="364"/>
      <c r="N659" s="364"/>
    </row>
    <row r="660" spans="2:14" ht="12.75" customHeight="1">
      <c r="B660" s="206" t="s">
        <v>314</v>
      </c>
      <c r="C660" s="388"/>
      <c r="D660" s="200" t="s">
        <v>224</v>
      </c>
      <c r="E660" s="200" t="s">
        <v>228</v>
      </c>
      <c r="F660" s="203" t="s">
        <v>329</v>
      </c>
      <c r="G660" s="200" t="s">
        <v>337</v>
      </c>
      <c r="H660" s="200" t="s">
        <v>338</v>
      </c>
      <c r="I660" s="198">
        <v>1.5</v>
      </c>
      <c r="J660" s="198">
        <v>3</v>
      </c>
      <c r="K660" s="198">
        <v>3</v>
      </c>
      <c r="L660" s="364"/>
      <c r="M660" s="364"/>
      <c r="N660" s="364"/>
    </row>
    <row r="661" spans="1:66" s="440" customFormat="1" ht="12.75" customHeight="1">
      <c r="A661" s="435"/>
      <c r="B661" s="379" t="s">
        <v>740</v>
      </c>
      <c r="C661" s="468">
        <v>904</v>
      </c>
      <c r="D661" s="218"/>
      <c r="E661" s="218"/>
      <c r="F661" s="287"/>
      <c r="G661" s="218"/>
      <c r="H661" s="218"/>
      <c r="I661" s="229">
        <f aca="true" t="shared" si="133" ref="I661:K662">I662</f>
        <v>746.0999999999999</v>
      </c>
      <c r="J661" s="229">
        <f t="shared" si="133"/>
        <v>791</v>
      </c>
      <c r="K661" s="229">
        <f t="shared" si="133"/>
        <v>836</v>
      </c>
      <c r="L661" s="378"/>
      <c r="M661" s="364"/>
      <c r="N661" s="364"/>
      <c r="O661" s="356"/>
      <c r="P661" s="357"/>
      <c r="Q661" s="357"/>
      <c r="R661" s="357"/>
      <c r="S661" s="357"/>
      <c r="T661" s="357"/>
      <c r="U661" s="357"/>
      <c r="V661" s="357"/>
      <c r="W661" s="357"/>
      <c r="X661" s="357"/>
      <c r="Y661" s="357"/>
      <c r="Z661" s="357"/>
      <c r="AA661" s="357"/>
      <c r="AB661" s="357"/>
      <c r="AC661" s="357"/>
      <c r="AD661" s="357"/>
      <c r="AE661" s="357"/>
      <c r="AF661" s="439"/>
      <c r="AG661" s="439"/>
      <c r="AH661" s="439"/>
      <c r="AI661" s="439"/>
      <c r="AJ661" s="439"/>
      <c r="AK661" s="439"/>
      <c r="AL661" s="439"/>
      <c r="AM661" s="439"/>
      <c r="AN661" s="439"/>
      <c r="AO661" s="439"/>
      <c r="AP661" s="439"/>
      <c r="AQ661" s="439"/>
      <c r="AR661" s="439"/>
      <c r="AS661" s="439"/>
      <c r="AT661" s="439"/>
      <c r="AU661" s="439"/>
      <c r="AV661" s="439"/>
      <c r="AW661" s="439"/>
      <c r="AX661" s="439"/>
      <c r="AY661" s="439"/>
      <c r="AZ661" s="439"/>
      <c r="BA661" s="439"/>
      <c r="BB661" s="439"/>
      <c r="BC661" s="439"/>
      <c r="BD661" s="439"/>
      <c r="BE661" s="439"/>
      <c r="BF661" s="439"/>
      <c r="BG661" s="439"/>
      <c r="BH661" s="439"/>
      <c r="BI661" s="439"/>
      <c r="BJ661" s="439"/>
      <c r="BK661" s="439"/>
      <c r="BL661" s="439"/>
      <c r="BM661" s="439"/>
      <c r="BN661" s="439"/>
    </row>
    <row r="662" spans="1:66" s="440" customFormat="1" ht="12.75" customHeight="1">
      <c r="A662" s="435"/>
      <c r="B662" s="379" t="s">
        <v>223</v>
      </c>
      <c r="C662" s="382"/>
      <c r="D662" s="218" t="s">
        <v>224</v>
      </c>
      <c r="E662" s="218"/>
      <c r="F662" s="287"/>
      <c r="G662" s="218"/>
      <c r="H662" s="218"/>
      <c r="I662" s="229">
        <f t="shared" si="133"/>
        <v>746.0999999999999</v>
      </c>
      <c r="J662" s="229">
        <f t="shared" si="133"/>
        <v>791</v>
      </c>
      <c r="K662" s="229">
        <f t="shared" si="133"/>
        <v>836</v>
      </c>
      <c r="L662" s="364"/>
      <c r="M662" s="364"/>
      <c r="N662" s="364"/>
      <c r="O662" s="356"/>
      <c r="P662" s="357"/>
      <c r="Q662" s="357"/>
      <c r="R662" s="357"/>
      <c r="S662" s="357"/>
      <c r="T662" s="357"/>
      <c r="U662" s="357"/>
      <c r="V662" s="357"/>
      <c r="W662" s="357"/>
      <c r="X662" s="357"/>
      <c r="Y662" s="357"/>
      <c r="Z662" s="357"/>
      <c r="AA662" s="357"/>
      <c r="AB662" s="357"/>
      <c r="AC662" s="357"/>
      <c r="AD662" s="357"/>
      <c r="AE662" s="357"/>
      <c r="AF662" s="439"/>
      <c r="AG662" s="439"/>
      <c r="AH662" s="439"/>
      <c r="AI662" s="439"/>
      <c r="AJ662" s="439"/>
      <c r="AK662" s="439"/>
      <c r="AL662" s="439"/>
      <c r="AM662" s="439"/>
      <c r="AN662" s="439"/>
      <c r="AO662" s="439"/>
      <c r="AP662" s="439"/>
      <c r="AQ662" s="439"/>
      <c r="AR662" s="439"/>
      <c r="AS662" s="439"/>
      <c r="AT662" s="439"/>
      <c r="AU662" s="439"/>
      <c r="AV662" s="439"/>
      <c r="AW662" s="439"/>
      <c r="AX662" s="439"/>
      <c r="AY662" s="439"/>
      <c r="AZ662" s="439"/>
      <c r="BA662" s="439"/>
      <c r="BB662" s="439"/>
      <c r="BC662" s="439"/>
      <c r="BD662" s="439"/>
      <c r="BE662" s="439"/>
      <c r="BF662" s="439"/>
      <c r="BG662" s="439"/>
      <c r="BH662" s="439"/>
      <c r="BI662" s="439"/>
      <c r="BJ662" s="439"/>
      <c r="BK662" s="439"/>
      <c r="BL662" s="439"/>
      <c r="BM662" s="439"/>
      <c r="BN662" s="439"/>
    </row>
    <row r="663" spans="2:14" ht="12.75" customHeight="1">
      <c r="B663" s="205" t="s">
        <v>314</v>
      </c>
      <c r="C663" s="388"/>
      <c r="D663" s="200"/>
      <c r="E663" s="200"/>
      <c r="F663" s="203"/>
      <c r="G663" s="200"/>
      <c r="H663" s="200" t="s">
        <v>338</v>
      </c>
      <c r="I663" s="198">
        <f>I670+I673+I676</f>
        <v>746.0999999999999</v>
      </c>
      <c r="J663" s="198">
        <f>J670+J673+J676</f>
        <v>791</v>
      </c>
      <c r="K663" s="198">
        <f>K670+K673+K676</f>
        <v>836</v>
      </c>
      <c r="L663" s="364"/>
      <c r="M663" s="364"/>
      <c r="N663" s="364"/>
    </row>
    <row r="664" spans="2:14" ht="12.75" customHeight="1">
      <c r="B664" s="205" t="s">
        <v>315</v>
      </c>
      <c r="C664" s="388"/>
      <c r="D664" s="200"/>
      <c r="E664" s="200"/>
      <c r="F664" s="203"/>
      <c r="G664" s="200"/>
      <c r="H664" s="200" t="s">
        <v>376</v>
      </c>
      <c r="I664" s="198"/>
      <c r="J664" s="198"/>
      <c r="K664" s="198"/>
      <c r="L664" s="364"/>
      <c r="M664" s="364"/>
      <c r="N664" s="364"/>
    </row>
    <row r="665" spans="2:14" ht="28.5" customHeight="1">
      <c r="B665" s="195" t="s">
        <v>233</v>
      </c>
      <c r="C665" s="388"/>
      <c r="D665" s="196" t="s">
        <v>224</v>
      </c>
      <c r="E665" s="196" t="s">
        <v>234</v>
      </c>
      <c r="F665" s="200"/>
      <c r="G665" s="200"/>
      <c r="H665" s="200"/>
      <c r="I665" s="198">
        <f aca="true" t="shared" si="134" ref="I665:K666">I666</f>
        <v>745.0999999999999</v>
      </c>
      <c r="J665" s="198">
        <f t="shared" si="134"/>
        <v>788</v>
      </c>
      <c r="K665" s="198">
        <f t="shared" si="134"/>
        <v>833</v>
      </c>
      <c r="L665" s="364"/>
      <c r="M665" s="364"/>
      <c r="N665" s="364"/>
    </row>
    <row r="666" spans="2:14" ht="12.75" customHeight="1">
      <c r="B666" s="199" t="s">
        <v>318</v>
      </c>
      <c r="C666" s="388"/>
      <c r="D666" s="200" t="s">
        <v>224</v>
      </c>
      <c r="E666" s="200" t="s">
        <v>234</v>
      </c>
      <c r="F666" s="201" t="s">
        <v>319</v>
      </c>
      <c r="G666" s="200"/>
      <c r="H666" s="200"/>
      <c r="I666" s="198">
        <f t="shared" si="134"/>
        <v>745.0999999999999</v>
      </c>
      <c r="J666" s="198">
        <f t="shared" si="134"/>
        <v>788</v>
      </c>
      <c r="K666" s="198">
        <f t="shared" si="134"/>
        <v>833</v>
      </c>
      <c r="L666" s="364"/>
      <c r="M666" s="364"/>
      <c r="N666" s="364"/>
    </row>
    <row r="667" spans="2:14" ht="12.75" customHeight="1">
      <c r="B667" s="202" t="s">
        <v>344</v>
      </c>
      <c r="C667" s="388"/>
      <c r="D667" s="200" t="s">
        <v>224</v>
      </c>
      <c r="E667" s="200" t="s">
        <v>234</v>
      </c>
      <c r="F667" s="203" t="s">
        <v>329</v>
      </c>
      <c r="G667" s="200"/>
      <c r="H667" s="200"/>
      <c r="I667" s="198">
        <f>I670+I673</f>
        <v>745.0999999999999</v>
      </c>
      <c r="J667" s="198">
        <f>J670+J673</f>
        <v>788</v>
      </c>
      <c r="K667" s="198">
        <f>K670+K673</f>
        <v>833</v>
      </c>
      <c r="L667" s="364"/>
      <c r="M667" s="364"/>
      <c r="N667" s="364"/>
    </row>
    <row r="668" spans="2:14" ht="41.25" customHeight="1">
      <c r="B668" s="204" t="s">
        <v>322</v>
      </c>
      <c r="C668" s="388"/>
      <c r="D668" s="200" t="s">
        <v>224</v>
      </c>
      <c r="E668" s="200" t="s">
        <v>234</v>
      </c>
      <c r="F668" s="203" t="s">
        <v>329</v>
      </c>
      <c r="G668" s="200" t="s">
        <v>323</v>
      </c>
      <c r="H668" s="200"/>
      <c r="I668" s="198">
        <f aca="true" t="shared" si="135" ref="I668:K669">I669</f>
        <v>737.3</v>
      </c>
      <c r="J668" s="198">
        <f t="shared" si="135"/>
        <v>778</v>
      </c>
      <c r="K668" s="198">
        <f t="shared" si="135"/>
        <v>823</v>
      </c>
      <c r="L668" s="364"/>
      <c r="M668" s="364"/>
      <c r="N668" s="364"/>
    </row>
    <row r="669" spans="2:14" ht="12.75" customHeight="1">
      <c r="B669" s="199" t="s">
        <v>324</v>
      </c>
      <c r="C669" s="388"/>
      <c r="D669" s="200" t="s">
        <v>224</v>
      </c>
      <c r="E669" s="200" t="s">
        <v>234</v>
      </c>
      <c r="F669" s="203" t="s">
        <v>329</v>
      </c>
      <c r="G669" s="200" t="s">
        <v>325</v>
      </c>
      <c r="H669" s="200"/>
      <c r="I669" s="198">
        <f t="shared" si="135"/>
        <v>737.3</v>
      </c>
      <c r="J669" s="198">
        <f t="shared" si="135"/>
        <v>778</v>
      </c>
      <c r="K669" s="198">
        <f t="shared" si="135"/>
        <v>823</v>
      </c>
      <c r="L669" s="364"/>
      <c r="M669" s="364"/>
      <c r="N669" s="364"/>
    </row>
    <row r="670" spans="2:14" ht="12.75" customHeight="1">
      <c r="B670" s="199" t="s">
        <v>314</v>
      </c>
      <c r="C670" s="388"/>
      <c r="D670" s="200" t="s">
        <v>224</v>
      </c>
      <c r="E670" s="200" t="s">
        <v>234</v>
      </c>
      <c r="F670" s="203" t="s">
        <v>329</v>
      </c>
      <c r="G670" s="200" t="s">
        <v>325</v>
      </c>
      <c r="H670" s="200">
        <v>2</v>
      </c>
      <c r="I670" s="198">
        <v>737.3</v>
      </c>
      <c r="J670" s="198">
        <v>778</v>
      </c>
      <c r="K670" s="198">
        <v>823</v>
      </c>
      <c r="L670" s="364"/>
      <c r="M670" s="364"/>
      <c r="N670" s="364"/>
    </row>
    <row r="671" spans="2:14" ht="12.75" customHeight="1">
      <c r="B671" s="205" t="s">
        <v>330</v>
      </c>
      <c r="C671" s="388"/>
      <c r="D671" s="200" t="s">
        <v>224</v>
      </c>
      <c r="E671" s="200" t="s">
        <v>234</v>
      </c>
      <c r="F671" s="203" t="s">
        <v>329</v>
      </c>
      <c r="G671" s="200" t="s">
        <v>331</v>
      </c>
      <c r="H671" s="200"/>
      <c r="I671" s="198">
        <f aca="true" t="shared" si="136" ref="I671:K672">I672</f>
        <v>7.8</v>
      </c>
      <c r="J671" s="198">
        <f t="shared" si="136"/>
        <v>10</v>
      </c>
      <c r="K671" s="198">
        <f t="shared" si="136"/>
        <v>10</v>
      </c>
      <c r="L671" s="364"/>
      <c r="M671" s="364"/>
      <c r="N671" s="364"/>
    </row>
    <row r="672" spans="2:14" ht="12.75" customHeight="1">
      <c r="B672" s="205" t="s">
        <v>332</v>
      </c>
      <c r="C672" s="388"/>
      <c r="D672" s="200" t="s">
        <v>224</v>
      </c>
      <c r="E672" s="200" t="s">
        <v>234</v>
      </c>
      <c r="F672" s="203" t="s">
        <v>329</v>
      </c>
      <c r="G672" s="200" t="s">
        <v>333</v>
      </c>
      <c r="H672" s="200"/>
      <c r="I672" s="198">
        <f t="shared" si="136"/>
        <v>7.8</v>
      </c>
      <c r="J672" s="198">
        <f t="shared" si="136"/>
        <v>10</v>
      </c>
      <c r="K672" s="198">
        <f t="shared" si="136"/>
        <v>10</v>
      </c>
      <c r="L672" s="364"/>
      <c r="M672" s="364"/>
      <c r="N672" s="364"/>
    </row>
    <row r="673" spans="2:14" ht="12.75" customHeight="1">
      <c r="B673" s="199" t="s">
        <v>314</v>
      </c>
      <c r="C673" s="388"/>
      <c r="D673" s="200" t="s">
        <v>224</v>
      </c>
      <c r="E673" s="200" t="s">
        <v>234</v>
      </c>
      <c r="F673" s="203" t="s">
        <v>329</v>
      </c>
      <c r="G673" s="200" t="s">
        <v>333</v>
      </c>
      <c r="H673" s="200">
        <v>2</v>
      </c>
      <c r="I673" s="198">
        <v>7.8</v>
      </c>
      <c r="J673" s="198">
        <v>10</v>
      </c>
      <c r="K673" s="198">
        <v>10</v>
      </c>
      <c r="L673" s="364"/>
      <c r="M673" s="364"/>
      <c r="N673" s="364"/>
    </row>
    <row r="674" spans="2:14" ht="12.75" customHeight="1">
      <c r="B674" s="206" t="s">
        <v>334</v>
      </c>
      <c r="C674" s="388"/>
      <c r="D674" s="200" t="s">
        <v>224</v>
      </c>
      <c r="E674" s="200" t="s">
        <v>234</v>
      </c>
      <c r="F674" s="203" t="s">
        <v>329</v>
      </c>
      <c r="G674" s="200" t="s">
        <v>335</v>
      </c>
      <c r="H674" s="200"/>
      <c r="I674" s="198">
        <f aca="true" t="shared" si="137" ref="I674:K675">I675</f>
        <v>1</v>
      </c>
      <c r="J674" s="198">
        <f t="shared" si="137"/>
        <v>3</v>
      </c>
      <c r="K674" s="198">
        <f t="shared" si="137"/>
        <v>3</v>
      </c>
      <c r="L674" s="364"/>
      <c r="M674" s="364"/>
      <c r="N674" s="364"/>
    </row>
    <row r="675" spans="2:14" ht="12.75" customHeight="1">
      <c r="B675" s="206" t="s">
        <v>336</v>
      </c>
      <c r="C675" s="388"/>
      <c r="D675" s="200" t="s">
        <v>224</v>
      </c>
      <c r="E675" s="200" t="s">
        <v>234</v>
      </c>
      <c r="F675" s="203" t="s">
        <v>329</v>
      </c>
      <c r="G675" s="200" t="s">
        <v>337</v>
      </c>
      <c r="H675" s="200"/>
      <c r="I675" s="198">
        <f t="shared" si="137"/>
        <v>1</v>
      </c>
      <c r="J675" s="198">
        <f t="shared" si="137"/>
        <v>3</v>
      </c>
      <c r="K675" s="198">
        <f t="shared" si="137"/>
        <v>3</v>
      </c>
      <c r="L675" s="364"/>
      <c r="M675" s="364"/>
      <c r="N675" s="364"/>
    </row>
    <row r="676" spans="2:14" ht="12.75" customHeight="1">
      <c r="B676" s="206" t="s">
        <v>314</v>
      </c>
      <c r="C676" s="388"/>
      <c r="D676" s="200" t="s">
        <v>224</v>
      </c>
      <c r="E676" s="200" t="s">
        <v>234</v>
      </c>
      <c r="F676" s="203" t="s">
        <v>329</v>
      </c>
      <c r="G676" s="200" t="s">
        <v>337</v>
      </c>
      <c r="H676" s="200" t="s">
        <v>338</v>
      </c>
      <c r="I676" s="198">
        <v>1</v>
      </c>
      <c r="J676" s="198">
        <v>3</v>
      </c>
      <c r="K676" s="198">
        <v>3</v>
      </c>
      <c r="L676" s="364"/>
      <c r="M676" s="364"/>
      <c r="N676" s="364"/>
    </row>
    <row r="677" spans="2:14" ht="27.75" customHeight="1">
      <c r="B677" s="318" t="s">
        <v>741</v>
      </c>
      <c r="C677" s="468">
        <v>905</v>
      </c>
      <c r="D677" s="218"/>
      <c r="E677" s="218"/>
      <c r="F677" s="406"/>
      <c r="G677" s="218"/>
      <c r="H677" s="218"/>
      <c r="I677" s="469">
        <f>I683+I705+I775+I693+I791+I783</f>
        <v>9363.300000000001</v>
      </c>
      <c r="J677" s="469">
        <f>J683+J705+J775+J693+J791+J783</f>
        <v>9252.2</v>
      </c>
      <c r="K677" s="469">
        <f>K683+K705+K775+K693+K791+K783</f>
        <v>477.4</v>
      </c>
      <c r="L677" s="378"/>
      <c r="M677" s="364"/>
      <c r="N677" s="364"/>
    </row>
    <row r="678" spans="2:14" ht="15.75" customHeight="1" hidden="1">
      <c r="B678" s="205" t="s">
        <v>313</v>
      </c>
      <c r="C678" s="468"/>
      <c r="D678" s="200"/>
      <c r="E678" s="200"/>
      <c r="F678" s="299"/>
      <c r="G678" s="200"/>
      <c r="H678" s="200" t="s">
        <v>629</v>
      </c>
      <c r="I678" s="469"/>
      <c r="J678" s="198"/>
      <c r="K678" s="198"/>
      <c r="L678" s="364"/>
      <c r="M678" s="364"/>
      <c r="N678" s="364"/>
    </row>
    <row r="679" spans="2:14" ht="14.25" customHeight="1">
      <c r="B679" s="205" t="s">
        <v>314</v>
      </c>
      <c r="C679" s="468"/>
      <c r="D679" s="200"/>
      <c r="E679" s="200"/>
      <c r="F679" s="299"/>
      <c r="G679" s="200"/>
      <c r="H679" s="200" t="s">
        <v>338</v>
      </c>
      <c r="I679" s="469">
        <f>I689+I717+I721+I725+I729+I745+I764+I767+I770+I734+I781+I711+I704+I749+I740+I753+I758+I692+I799+I790</f>
        <v>2885.9000000000005</v>
      </c>
      <c r="J679" s="469">
        <f>J689+J717+J721+J725+J729+J745+J764+J767+J770+J734+J781+J711+J704+J749+J740+J753+J758+J692+J799+J790</f>
        <v>2774.8</v>
      </c>
      <c r="K679" s="469">
        <f>K689+K717+K721+K725+K729+K745+K764+K767+K770+K734+K781+K711+K704+K749+K740+K753+K758+K692+K799+K790</f>
        <v>0</v>
      </c>
      <c r="L679" s="364"/>
      <c r="M679" s="364"/>
      <c r="N679" s="364"/>
    </row>
    <row r="680" spans="2:14" ht="14.25" customHeight="1">
      <c r="B680" s="205" t="s">
        <v>315</v>
      </c>
      <c r="C680" s="468"/>
      <c r="D680" s="200"/>
      <c r="E680" s="200"/>
      <c r="F680" s="299"/>
      <c r="G680" s="200"/>
      <c r="H680" s="200" t="s">
        <v>376</v>
      </c>
      <c r="I680" s="469">
        <f>I774+I782+I698+I800</f>
        <v>6477.4</v>
      </c>
      <c r="J680" s="469">
        <f>J774+J782+J698+J800</f>
        <v>6477.4</v>
      </c>
      <c r="K680" s="469">
        <f>K774+K782+K698+K800</f>
        <v>477.4</v>
      </c>
      <c r="L680" s="364"/>
      <c r="M680" s="364"/>
      <c r="N680" s="364"/>
    </row>
    <row r="681" spans="2:14" ht="14.25" customHeight="1" hidden="1">
      <c r="B681" s="205" t="s">
        <v>316</v>
      </c>
      <c r="C681" s="468"/>
      <c r="D681" s="200"/>
      <c r="E681" s="200"/>
      <c r="F681" s="299"/>
      <c r="G681" s="200"/>
      <c r="H681" s="200" t="s">
        <v>348</v>
      </c>
      <c r="I681" s="198"/>
      <c r="J681" s="198"/>
      <c r="K681" s="198"/>
      <c r="L681" s="364"/>
      <c r="M681" s="364"/>
      <c r="N681" s="364"/>
    </row>
    <row r="682" spans="2:14" ht="14.25" customHeight="1" hidden="1">
      <c r="B682" s="205" t="s">
        <v>317</v>
      </c>
      <c r="C682" s="468"/>
      <c r="D682" s="200"/>
      <c r="E682" s="200"/>
      <c r="F682" s="299"/>
      <c r="G682" s="200"/>
      <c r="H682" s="200" t="s">
        <v>630</v>
      </c>
      <c r="I682" s="198"/>
      <c r="J682" s="198"/>
      <c r="K682" s="198"/>
      <c r="L682" s="364"/>
      <c r="M682" s="364"/>
      <c r="N682" s="364"/>
    </row>
    <row r="683" spans="2:14" ht="14.25" customHeight="1">
      <c r="B683" s="379" t="s">
        <v>223</v>
      </c>
      <c r="C683" s="388"/>
      <c r="D683" s="218" t="s">
        <v>224</v>
      </c>
      <c r="E683" s="218"/>
      <c r="F683" s="406"/>
      <c r="G683" s="218"/>
      <c r="H683" s="218"/>
      <c r="I683" s="229">
        <f>I684</f>
        <v>145</v>
      </c>
      <c r="J683" s="229">
        <f aca="true" t="shared" si="138" ref="J683:J688">J684</f>
        <v>0</v>
      </c>
      <c r="K683" s="229">
        <f aca="true" t="shared" si="139" ref="K683:K688">K684</f>
        <v>0</v>
      </c>
      <c r="L683" s="364"/>
      <c r="M683" s="364"/>
      <c r="N683" s="364"/>
    </row>
    <row r="684" spans="2:14" ht="12.75" customHeight="1">
      <c r="B684" s="387" t="s">
        <v>237</v>
      </c>
      <c r="C684" s="388"/>
      <c r="D684" s="196" t="s">
        <v>224</v>
      </c>
      <c r="E684" s="196" t="s">
        <v>238</v>
      </c>
      <c r="F684" s="272"/>
      <c r="G684" s="200"/>
      <c r="H684" s="200"/>
      <c r="I684" s="198">
        <f>I685</f>
        <v>145</v>
      </c>
      <c r="J684" s="198">
        <f t="shared" si="138"/>
        <v>0</v>
      </c>
      <c r="K684" s="198">
        <f t="shared" si="139"/>
        <v>0</v>
      </c>
      <c r="L684" s="364"/>
      <c r="M684" s="364"/>
      <c r="N684" s="364"/>
    </row>
    <row r="685" spans="2:14" ht="12.75" customHeight="1">
      <c r="B685" s="199" t="s">
        <v>318</v>
      </c>
      <c r="C685" s="388"/>
      <c r="D685" s="200" t="s">
        <v>224</v>
      </c>
      <c r="E685" s="200" t="s">
        <v>238</v>
      </c>
      <c r="F685" s="272" t="s">
        <v>319</v>
      </c>
      <c r="G685" s="200"/>
      <c r="H685" s="200"/>
      <c r="I685" s="198">
        <f>I686</f>
        <v>145</v>
      </c>
      <c r="J685" s="198">
        <f t="shared" si="138"/>
        <v>0</v>
      </c>
      <c r="K685" s="198">
        <f t="shared" si="139"/>
        <v>0</v>
      </c>
      <c r="L685" s="364"/>
      <c r="M685" s="364"/>
      <c r="N685" s="364"/>
    </row>
    <row r="686" spans="2:14" ht="27.75" customHeight="1">
      <c r="B686" s="199" t="s">
        <v>385</v>
      </c>
      <c r="C686" s="388"/>
      <c r="D686" s="200" t="s">
        <v>224</v>
      </c>
      <c r="E686" s="200" t="s">
        <v>238</v>
      </c>
      <c r="F686" s="203" t="s">
        <v>386</v>
      </c>
      <c r="G686" s="371"/>
      <c r="H686" s="371"/>
      <c r="I686" s="198">
        <f>I687+I692</f>
        <v>145</v>
      </c>
      <c r="J686" s="198">
        <f t="shared" si="138"/>
        <v>0</v>
      </c>
      <c r="K686" s="198">
        <f t="shared" si="139"/>
        <v>0</v>
      </c>
      <c r="L686" s="364"/>
      <c r="M686" s="364"/>
      <c r="N686" s="364"/>
    </row>
    <row r="687" spans="2:14" ht="12.75" customHeight="1">
      <c r="B687" s="205" t="s">
        <v>330</v>
      </c>
      <c r="C687" s="388"/>
      <c r="D687" s="200" t="s">
        <v>224</v>
      </c>
      <c r="E687" s="200" t="s">
        <v>238</v>
      </c>
      <c r="F687" s="203" t="s">
        <v>386</v>
      </c>
      <c r="G687" s="371">
        <v>200</v>
      </c>
      <c r="H687" s="371"/>
      <c r="I687" s="198">
        <f>I688</f>
        <v>130</v>
      </c>
      <c r="J687" s="198">
        <f t="shared" si="138"/>
        <v>0</v>
      </c>
      <c r="K687" s="198">
        <f t="shared" si="139"/>
        <v>0</v>
      </c>
      <c r="L687" s="364"/>
      <c r="M687" s="364"/>
      <c r="N687" s="364"/>
    </row>
    <row r="688" spans="2:14" ht="14.25" customHeight="1">
      <c r="B688" s="205" t="s">
        <v>332</v>
      </c>
      <c r="C688" s="388"/>
      <c r="D688" s="200" t="s">
        <v>224</v>
      </c>
      <c r="E688" s="200" t="s">
        <v>238</v>
      </c>
      <c r="F688" s="203" t="s">
        <v>386</v>
      </c>
      <c r="G688" s="371">
        <v>240</v>
      </c>
      <c r="H688" s="371"/>
      <c r="I688" s="198">
        <f>I689</f>
        <v>130</v>
      </c>
      <c r="J688" s="198">
        <f t="shared" si="138"/>
        <v>0</v>
      </c>
      <c r="K688" s="198">
        <f t="shared" si="139"/>
        <v>0</v>
      </c>
      <c r="L688" s="364"/>
      <c r="M688" s="364"/>
      <c r="N688" s="364"/>
    </row>
    <row r="689" spans="2:14" ht="12.75" customHeight="1">
      <c r="B689" s="199" t="s">
        <v>314</v>
      </c>
      <c r="C689" s="384"/>
      <c r="D689" s="200" t="s">
        <v>224</v>
      </c>
      <c r="E689" s="200" t="s">
        <v>238</v>
      </c>
      <c r="F689" s="203" t="s">
        <v>386</v>
      </c>
      <c r="G689" s="371">
        <v>240</v>
      </c>
      <c r="H689" s="200" t="s">
        <v>338</v>
      </c>
      <c r="I689" s="198">
        <v>130</v>
      </c>
      <c r="J689" s="198"/>
      <c r="K689" s="198"/>
      <c r="L689" s="364"/>
      <c r="M689" s="364"/>
      <c r="N689" s="364"/>
    </row>
    <row r="690" spans="2:14" ht="12.75" customHeight="1">
      <c r="B690" s="206" t="s">
        <v>334</v>
      </c>
      <c r="C690" s="384"/>
      <c r="D690" s="200" t="s">
        <v>224</v>
      </c>
      <c r="E690" s="200" t="s">
        <v>238</v>
      </c>
      <c r="F690" s="203" t="s">
        <v>386</v>
      </c>
      <c r="G690" s="200" t="s">
        <v>335</v>
      </c>
      <c r="H690" s="200"/>
      <c r="I690" s="198">
        <f>I692</f>
        <v>15</v>
      </c>
      <c r="J690" s="198"/>
      <c r="K690" s="198"/>
      <c r="L690" s="364"/>
      <c r="M690" s="364"/>
      <c r="N690" s="364"/>
    </row>
    <row r="691" spans="2:14" ht="12.75" customHeight="1">
      <c r="B691" s="206" t="s">
        <v>336</v>
      </c>
      <c r="C691" s="384"/>
      <c r="D691" s="200" t="s">
        <v>224</v>
      </c>
      <c r="E691" s="200" t="s">
        <v>238</v>
      </c>
      <c r="F691" s="203" t="s">
        <v>386</v>
      </c>
      <c r="G691" s="200" t="s">
        <v>337</v>
      </c>
      <c r="H691" s="200"/>
      <c r="I691" s="198">
        <f>I692</f>
        <v>15</v>
      </c>
      <c r="J691" s="198"/>
      <c r="K691" s="198"/>
      <c r="L691" s="364"/>
      <c r="M691" s="364"/>
      <c r="N691" s="364"/>
    </row>
    <row r="692" spans="2:14" ht="12.75" customHeight="1">
      <c r="B692" s="206" t="s">
        <v>314</v>
      </c>
      <c r="C692" s="384"/>
      <c r="D692" s="200" t="s">
        <v>224</v>
      </c>
      <c r="E692" s="200" t="s">
        <v>238</v>
      </c>
      <c r="F692" s="203" t="s">
        <v>386</v>
      </c>
      <c r="G692" s="200" t="s">
        <v>337</v>
      </c>
      <c r="H692" s="200" t="s">
        <v>338</v>
      </c>
      <c r="I692" s="198">
        <v>15</v>
      </c>
      <c r="J692" s="198"/>
      <c r="K692" s="198"/>
      <c r="L692" s="364"/>
      <c r="M692" s="364"/>
      <c r="N692" s="364"/>
    </row>
    <row r="693" spans="2:14" ht="12.75" customHeight="1">
      <c r="B693" s="379" t="s">
        <v>243</v>
      </c>
      <c r="C693" s="384"/>
      <c r="D693" s="218" t="s">
        <v>244</v>
      </c>
      <c r="E693" s="200"/>
      <c r="F693" s="203"/>
      <c r="G693" s="371"/>
      <c r="H693" s="200"/>
      <c r="I693" s="229">
        <f>I699+I695</f>
        <v>477.4</v>
      </c>
      <c r="J693" s="229">
        <f>J699+J695</f>
        <v>477.4</v>
      </c>
      <c r="K693" s="229">
        <f>K699+K695</f>
        <v>477.4</v>
      </c>
      <c r="L693" s="364"/>
      <c r="M693" s="364"/>
      <c r="N693" s="364"/>
    </row>
    <row r="694" spans="2:14" ht="28.5">
      <c r="B694" s="470" t="s">
        <v>406</v>
      </c>
      <c r="C694" s="383"/>
      <c r="D694" s="196" t="s">
        <v>244</v>
      </c>
      <c r="E694" s="196" t="s">
        <v>246</v>
      </c>
      <c r="F694" s="234" t="s">
        <v>407</v>
      </c>
      <c r="G694" s="235"/>
      <c r="H694" s="196"/>
      <c r="I694" s="236">
        <f aca="true" t="shared" si="140" ref="I694:K697">I695</f>
        <v>477.4</v>
      </c>
      <c r="J694" s="236">
        <f t="shared" si="140"/>
        <v>477.4</v>
      </c>
      <c r="K694" s="236">
        <f t="shared" si="140"/>
        <v>477.4</v>
      </c>
      <c r="L694" s="364"/>
      <c r="M694" s="364"/>
      <c r="N694" s="364"/>
    </row>
    <row r="695" spans="2:14" ht="12.75" customHeight="1">
      <c r="B695" s="199" t="s">
        <v>408</v>
      </c>
      <c r="C695" s="384"/>
      <c r="D695" s="200" t="s">
        <v>244</v>
      </c>
      <c r="E695" s="200" t="s">
        <v>246</v>
      </c>
      <c r="F695" s="203" t="s">
        <v>407</v>
      </c>
      <c r="G695" s="371"/>
      <c r="H695" s="200"/>
      <c r="I695" s="198">
        <f t="shared" si="140"/>
        <v>477.4</v>
      </c>
      <c r="J695" s="198">
        <f t="shared" si="140"/>
        <v>477.4</v>
      </c>
      <c r="K695" s="198">
        <f t="shared" si="140"/>
        <v>477.4</v>
      </c>
      <c r="L695" s="364"/>
      <c r="M695" s="364"/>
      <c r="N695" s="364"/>
    </row>
    <row r="696" spans="2:14" ht="12.75" customHeight="1">
      <c r="B696" s="205" t="s">
        <v>330</v>
      </c>
      <c r="C696" s="384"/>
      <c r="D696" s="200" t="s">
        <v>244</v>
      </c>
      <c r="E696" s="200" t="s">
        <v>246</v>
      </c>
      <c r="F696" s="203" t="s">
        <v>407</v>
      </c>
      <c r="G696" s="371">
        <v>200</v>
      </c>
      <c r="H696" s="200"/>
      <c r="I696" s="198">
        <f t="shared" si="140"/>
        <v>477.4</v>
      </c>
      <c r="J696" s="198">
        <f t="shared" si="140"/>
        <v>477.4</v>
      </c>
      <c r="K696" s="198">
        <f t="shared" si="140"/>
        <v>477.4</v>
      </c>
      <c r="L696" s="364"/>
      <c r="M696" s="364"/>
      <c r="N696" s="364"/>
    </row>
    <row r="697" spans="2:14" ht="12.75" customHeight="1">
      <c r="B697" s="205" t="s">
        <v>332</v>
      </c>
      <c r="C697" s="384"/>
      <c r="D697" s="200" t="s">
        <v>244</v>
      </c>
      <c r="E697" s="200" t="s">
        <v>246</v>
      </c>
      <c r="F697" s="203" t="s">
        <v>407</v>
      </c>
      <c r="G697" s="371">
        <v>240</v>
      </c>
      <c r="H697" s="200"/>
      <c r="I697" s="198">
        <f t="shared" si="140"/>
        <v>477.4</v>
      </c>
      <c r="J697" s="198">
        <f t="shared" si="140"/>
        <v>477.4</v>
      </c>
      <c r="K697" s="198">
        <f t="shared" si="140"/>
        <v>477.4</v>
      </c>
      <c r="L697" s="364"/>
      <c r="M697" s="364"/>
      <c r="N697" s="364"/>
    </row>
    <row r="698" spans="2:14" ht="12.75" customHeight="1">
      <c r="B698" s="199" t="s">
        <v>314</v>
      </c>
      <c r="C698" s="384"/>
      <c r="D698" s="200" t="s">
        <v>244</v>
      </c>
      <c r="E698" s="200" t="s">
        <v>246</v>
      </c>
      <c r="F698" s="203" t="s">
        <v>407</v>
      </c>
      <c r="G698" s="371">
        <v>240</v>
      </c>
      <c r="H698" s="200" t="s">
        <v>376</v>
      </c>
      <c r="I698" s="198">
        <v>477.4</v>
      </c>
      <c r="J698" s="198">
        <v>477.4</v>
      </c>
      <c r="K698" s="198">
        <v>477.4</v>
      </c>
      <c r="L698" s="364"/>
      <c r="M698" s="364"/>
      <c r="N698" s="364"/>
    </row>
    <row r="699" spans="2:14" ht="12.75" customHeight="1" hidden="1">
      <c r="B699" s="389" t="s">
        <v>249</v>
      </c>
      <c r="C699" s="384"/>
      <c r="D699" s="196" t="s">
        <v>244</v>
      </c>
      <c r="E699" s="196" t="s">
        <v>250</v>
      </c>
      <c r="F699" s="203"/>
      <c r="G699" s="371"/>
      <c r="H699" s="200"/>
      <c r="I699" s="236">
        <f aca="true" t="shared" si="141" ref="I699:K703">I700</f>
        <v>0</v>
      </c>
      <c r="J699" s="236">
        <f t="shared" si="141"/>
        <v>0</v>
      </c>
      <c r="K699" s="236">
        <f t="shared" si="141"/>
        <v>0</v>
      </c>
      <c r="L699" s="364"/>
      <c r="M699" s="364"/>
      <c r="N699" s="364"/>
    </row>
    <row r="700" spans="2:14" ht="27.75" customHeight="1" hidden="1">
      <c r="B700" s="390" t="s">
        <v>410</v>
      </c>
      <c r="C700" s="384"/>
      <c r="D700" s="200" t="s">
        <v>244</v>
      </c>
      <c r="E700" s="200" t="s">
        <v>250</v>
      </c>
      <c r="F700" s="471" t="s">
        <v>411</v>
      </c>
      <c r="G700" s="371"/>
      <c r="H700" s="200"/>
      <c r="I700" s="198">
        <f t="shared" si="141"/>
        <v>0</v>
      </c>
      <c r="J700" s="198">
        <f t="shared" si="141"/>
        <v>0</v>
      </c>
      <c r="K700" s="198">
        <f t="shared" si="141"/>
        <v>0</v>
      </c>
      <c r="L700" s="364"/>
      <c r="M700" s="364"/>
      <c r="N700" s="364"/>
    </row>
    <row r="701" spans="2:14" ht="12.75" customHeight="1" hidden="1">
      <c r="B701" s="472" t="s">
        <v>424</v>
      </c>
      <c r="C701" s="384"/>
      <c r="D701" s="200" t="s">
        <v>244</v>
      </c>
      <c r="E701" s="200" t="s">
        <v>250</v>
      </c>
      <c r="F701" s="471" t="s">
        <v>425</v>
      </c>
      <c r="G701" s="371"/>
      <c r="H701" s="200"/>
      <c r="I701" s="198">
        <f t="shared" si="141"/>
        <v>0</v>
      </c>
      <c r="J701" s="198">
        <f t="shared" si="141"/>
        <v>0</v>
      </c>
      <c r="K701" s="198">
        <f t="shared" si="141"/>
        <v>0</v>
      </c>
      <c r="L701" s="364"/>
      <c r="M701" s="364"/>
      <c r="N701" s="364"/>
    </row>
    <row r="702" spans="2:14" ht="12.75" customHeight="1" hidden="1">
      <c r="B702" s="205" t="s">
        <v>330</v>
      </c>
      <c r="C702" s="384"/>
      <c r="D702" s="200" t="s">
        <v>244</v>
      </c>
      <c r="E702" s="200" t="s">
        <v>250</v>
      </c>
      <c r="F702" s="471" t="s">
        <v>425</v>
      </c>
      <c r="G702" s="371">
        <v>200</v>
      </c>
      <c r="H702" s="371"/>
      <c r="I702" s="198">
        <f t="shared" si="141"/>
        <v>0</v>
      </c>
      <c r="J702" s="198">
        <f t="shared" si="141"/>
        <v>0</v>
      </c>
      <c r="K702" s="198">
        <f t="shared" si="141"/>
        <v>0</v>
      </c>
      <c r="L702" s="364"/>
      <c r="M702" s="364"/>
      <c r="N702" s="364"/>
    </row>
    <row r="703" spans="2:14" ht="12.75" customHeight="1" hidden="1">
      <c r="B703" s="205" t="s">
        <v>332</v>
      </c>
      <c r="C703" s="384"/>
      <c r="D703" s="200" t="s">
        <v>244</v>
      </c>
      <c r="E703" s="200" t="s">
        <v>250</v>
      </c>
      <c r="F703" s="471" t="s">
        <v>425</v>
      </c>
      <c r="G703" s="371">
        <v>240</v>
      </c>
      <c r="H703" s="371"/>
      <c r="I703" s="198">
        <f t="shared" si="141"/>
        <v>0</v>
      </c>
      <c r="J703" s="198">
        <f t="shared" si="141"/>
        <v>0</v>
      </c>
      <c r="K703" s="198">
        <f t="shared" si="141"/>
        <v>0</v>
      </c>
      <c r="L703" s="364"/>
      <c r="M703" s="364"/>
      <c r="N703" s="364"/>
    </row>
    <row r="704" spans="2:14" ht="12.75" customHeight="1" hidden="1">
      <c r="B704" s="199" t="s">
        <v>314</v>
      </c>
      <c r="C704" s="384"/>
      <c r="D704" s="200" t="s">
        <v>244</v>
      </c>
      <c r="E704" s="200" t="s">
        <v>250</v>
      </c>
      <c r="F704" s="471" t="s">
        <v>425</v>
      </c>
      <c r="G704" s="371">
        <v>240</v>
      </c>
      <c r="H704" s="200" t="s">
        <v>338</v>
      </c>
      <c r="I704" s="198"/>
      <c r="J704" s="198"/>
      <c r="K704" s="198"/>
      <c r="L704" s="364"/>
      <c r="M704" s="364"/>
      <c r="N704" s="364"/>
    </row>
    <row r="705" spans="2:14" ht="16.5" customHeight="1">
      <c r="B705" s="379" t="s">
        <v>251</v>
      </c>
      <c r="C705" s="382"/>
      <c r="D705" s="218" t="s">
        <v>252</v>
      </c>
      <c r="E705" s="200"/>
      <c r="F705" s="200"/>
      <c r="G705" s="200"/>
      <c r="H705" s="371"/>
      <c r="I705" s="229">
        <f>I712+I735+I759+I706</f>
        <v>2425.1000000000004</v>
      </c>
      <c r="J705" s="229">
        <f>J712+J735+J759+J749</f>
        <v>2459</v>
      </c>
      <c r="K705" s="229">
        <f>K712+K735+K759</f>
        <v>0</v>
      </c>
      <c r="L705" s="364"/>
      <c r="M705" s="364"/>
      <c r="N705" s="364"/>
    </row>
    <row r="706" spans="2:14" ht="14.25" customHeight="1" hidden="1">
      <c r="B706" s="195" t="s">
        <v>253</v>
      </c>
      <c r="C706" s="382"/>
      <c r="D706" s="196" t="s">
        <v>252</v>
      </c>
      <c r="E706" s="196" t="s">
        <v>254</v>
      </c>
      <c r="F706" s="196"/>
      <c r="G706" s="196"/>
      <c r="H706" s="235"/>
      <c r="I706" s="236">
        <f aca="true" t="shared" si="142" ref="I706:K710">I707</f>
        <v>0</v>
      </c>
      <c r="J706" s="236">
        <f t="shared" si="142"/>
        <v>0</v>
      </c>
      <c r="K706" s="236">
        <f t="shared" si="142"/>
        <v>0</v>
      </c>
      <c r="L706" s="364"/>
      <c r="M706" s="364"/>
      <c r="N706" s="364"/>
    </row>
    <row r="707" spans="2:14" ht="14.25" customHeight="1" hidden="1">
      <c r="B707" s="204" t="s">
        <v>318</v>
      </c>
      <c r="C707" s="382"/>
      <c r="D707" s="200" t="s">
        <v>252</v>
      </c>
      <c r="E707" s="200" t="s">
        <v>254</v>
      </c>
      <c r="F707" s="272" t="s">
        <v>319</v>
      </c>
      <c r="G707" s="200"/>
      <c r="H707" s="371"/>
      <c r="I707" s="198">
        <f t="shared" si="142"/>
        <v>0</v>
      </c>
      <c r="J707" s="198">
        <f t="shared" si="142"/>
        <v>0</v>
      </c>
      <c r="K707" s="198">
        <f t="shared" si="142"/>
        <v>0</v>
      </c>
      <c r="L707" s="364"/>
      <c r="M707" s="364"/>
      <c r="N707" s="364"/>
    </row>
    <row r="708" spans="2:14" ht="27.75" customHeight="1" hidden="1">
      <c r="B708" s="220" t="s">
        <v>430</v>
      </c>
      <c r="C708" s="382"/>
      <c r="D708" s="200" t="s">
        <v>252</v>
      </c>
      <c r="E708" s="200" t="s">
        <v>254</v>
      </c>
      <c r="F708" s="203" t="s">
        <v>431</v>
      </c>
      <c r="G708" s="200"/>
      <c r="H708" s="371"/>
      <c r="I708" s="198">
        <f t="shared" si="142"/>
        <v>0</v>
      </c>
      <c r="J708" s="198">
        <f t="shared" si="142"/>
        <v>0</v>
      </c>
      <c r="K708" s="198">
        <f t="shared" si="142"/>
        <v>0</v>
      </c>
      <c r="L708" s="364"/>
      <c r="M708" s="364"/>
      <c r="N708" s="364"/>
    </row>
    <row r="709" spans="2:14" ht="14.25" customHeight="1" hidden="1">
      <c r="B709" s="204" t="s">
        <v>330</v>
      </c>
      <c r="C709" s="382"/>
      <c r="D709" s="200" t="s">
        <v>252</v>
      </c>
      <c r="E709" s="200" t="s">
        <v>254</v>
      </c>
      <c r="F709" s="203" t="s">
        <v>431</v>
      </c>
      <c r="G709" s="371">
        <v>200</v>
      </c>
      <c r="H709" s="371"/>
      <c r="I709" s="198">
        <f t="shared" si="142"/>
        <v>0</v>
      </c>
      <c r="J709" s="198">
        <f t="shared" si="142"/>
        <v>0</v>
      </c>
      <c r="K709" s="198">
        <f t="shared" si="142"/>
        <v>0</v>
      </c>
      <c r="L709" s="364"/>
      <c r="M709" s="364"/>
      <c r="N709" s="364"/>
    </row>
    <row r="710" spans="2:14" ht="14.25" customHeight="1" hidden="1">
      <c r="B710" s="204" t="s">
        <v>332</v>
      </c>
      <c r="C710" s="382"/>
      <c r="D710" s="200" t="s">
        <v>252</v>
      </c>
      <c r="E710" s="200" t="s">
        <v>254</v>
      </c>
      <c r="F710" s="203" t="s">
        <v>431</v>
      </c>
      <c r="G710" s="371">
        <v>240</v>
      </c>
      <c r="H710" s="371"/>
      <c r="I710" s="198">
        <f t="shared" si="142"/>
        <v>0</v>
      </c>
      <c r="J710" s="198">
        <f t="shared" si="142"/>
        <v>0</v>
      </c>
      <c r="K710" s="198">
        <f t="shared" si="142"/>
        <v>0</v>
      </c>
      <c r="L710" s="364"/>
      <c r="M710" s="364"/>
      <c r="N710" s="364"/>
    </row>
    <row r="711" spans="2:14" ht="14.25" customHeight="1" hidden="1">
      <c r="B711" s="204" t="s">
        <v>314</v>
      </c>
      <c r="C711" s="382"/>
      <c r="D711" s="200" t="s">
        <v>252</v>
      </c>
      <c r="E711" s="200" t="s">
        <v>254</v>
      </c>
      <c r="F711" s="203" t="s">
        <v>431</v>
      </c>
      <c r="G711" s="371">
        <v>240</v>
      </c>
      <c r="H711" s="371">
        <v>2</v>
      </c>
      <c r="I711" s="198"/>
      <c r="J711" s="198"/>
      <c r="K711" s="198"/>
      <c r="L711" s="364"/>
      <c r="M711" s="364"/>
      <c r="N711" s="364"/>
    </row>
    <row r="712" spans="2:14" ht="14.25" customHeight="1" hidden="1">
      <c r="B712" s="396" t="s">
        <v>255</v>
      </c>
      <c r="C712" s="381"/>
      <c r="D712" s="196" t="s">
        <v>252</v>
      </c>
      <c r="E712" s="196" t="s">
        <v>256</v>
      </c>
      <c r="F712" s="200"/>
      <c r="G712" s="200"/>
      <c r="H712" s="200"/>
      <c r="I712" s="198">
        <f>I713+I730</f>
        <v>0</v>
      </c>
      <c r="J712" s="198">
        <f>J713</f>
        <v>0</v>
      </c>
      <c r="K712" s="198">
        <f>K713</f>
        <v>0</v>
      </c>
      <c r="L712" s="364"/>
      <c r="M712" s="364"/>
      <c r="N712" s="364"/>
    </row>
    <row r="713" spans="2:14" ht="26.25" customHeight="1" hidden="1">
      <c r="B713" s="375" t="s">
        <v>450</v>
      </c>
      <c r="C713" s="384"/>
      <c r="D713" s="200" t="s">
        <v>252</v>
      </c>
      <c r="E713" s="200" t="s">
        <v>256</v>
      </c>
      <c r="F713" s="203" t="s">
        <v>451</v>
      </c>
      <c r="G713" s="200"/>
      <c r="H713" s="200"/>
      <c r="I713" s="198">
        <f>I714+I718+I722+I726</f>
        <v>0</v>
      </c>
      <c r="J713" s="198">
        <f>J714+J718+J722+J726</f>
        <v>0</v>
      </c>
      <c r="K713" s="198">
        <f>K714+K718+K722+K726</f>
        <v>0</v>
      </c>
      <c r="L713" s="364"/>
      <c r="M713" s="364"/>
      <c r="N713" s="364"/>
    </row>
    <row r="714" spans="2:14" ht="14.25" customHeight="1" hidden="1">
      <c r="B714" s="263" t="s">
        <v>452</v>
      </c>
      <c r="C714" s="384"/>
      <c r="D714" s="200" t="s">
        <v>252</v>
      </c>
      <c r="E714" s="200" t="s">
        <v>256</v>
      </c>
      <c r="F714" s="203" t="s">
        <v>453</v>
      </c>
      <c r="G714" s="200"/>
      <c r="H714" s="200"/>
      <c r="I714" s="198">
        <f aca="true" t="shared" si="143" ref="I714:K716">I715</f>
        <v>0</v>
      </c>
      <c r="J714" s="198">
        <f t="shared" si="143"/>
        <v>0</v>
      </c>
      <c r="K714" s="198">
        <f t="shared" si="143"/>
        <v>0</v>
      </c>
      <c r="L714" s="364"/>
      <c r="M714" s="364"/>
      <c r="N714" s="364"/>
    </row>
    <row r="715" spans="2:14" ht="14.25" customHeight="1" hidden="1">
      <c r="B715" s="205" t="s">
        <v>330</v>
      </c>
      <c r="C715" s="384"/>
      <c r="D715" s="200" t="s">
        <v>252</v>
      </c>
      <c r="E715" s="200" t="s">
        <v>256</v>
      </c>
      <c r="F715" s="203" t="s">
        <v>453</v>
      </c>
      <c r="G715" s="200" t="s">
        <v>331</v>
      </c>
      <c r="H715" s="272"/>
      <c r="I715" s="198">
        <f t="shared" si="143"/>
        <v>0</v>
      </c>
      <c r="J715" s="198">
        <f t="shared" si="143"/>
        <v>0</v>
      </c>
      <c r="K715" s="198">
        <f t="shared" si="143"/>
        <v>0</v>
      </c>
      <c r="L715" s="364"/>
      <c r="M715" s="364"/>
      <c r="N715" s="364"/>
    </row>
    <row r="716" spans="2:14" ht="12.75" customHeight="1" hidden="1">
      <c r="B716" s="205" t="s">
        <v>332</v>
      </c>
      <c r="C716" s="384"/>
      <c r="D716" s="200" t="s">
        <v>252</v>
      </c>
      <c r="E716" s="200" t="s">
        <v>256</v>
      </c>
      <c r="F716" s="203" t="s">
        <v>453</v>
      </c>
      <c r="G716" s="200" t="s">
        <v>333</v>
      </c>
      <c r="H716" s="200"/>
      <c r="I716" s="198">
        <f t="shared" si="143"/>
        <v>0</v>
      </c>
      <c r="J716" s="198">
        <f t="shared" si="143"/>
        <v>0</v>
      </c>
      <c r="K716" s="198">
        <f t="shared" si="143"/>
        <v>0</v>
      </c>
      <c r="L716" s="364"/>
      <c r="M716" s="364"/>
      <c r="N716" s="364"/>
    </row>
    <row r="717" spans="2:14" ht="12.75" customHeight="1" hidden="1">
      <c r="B717" s="199" t="s">
        <v>314</v>
      </c>
      <c r="C717" s="384"/>
      <c r="D717" s="200" t="s">
        <v>252</v>
      </c>
      <c r="E717" s="200" t="s">
        <v>256</v>
      </c>
      <c r="F717" s="203" t="s">
        <v>453</v>
      </c>
      <c r="G717" s="200" t="s">
        <v>333</v>
      </c>
      <c r="H717" s="200">
        <v>2</v>
      </c>
      <c r="I717" s="198">
        <v>0</v>
      </c>
      <c r="J717" s="198"/>
      <c r="K717" s="198"/>
      <c r="L717" s="364"/>
      <c r="M717" s="364"/>
      <c r="N717" s="364"/>
    </row>
    <row r="718" spans="2:14" ht="14.25" customHeight="1" hidden="1">
      <c r="B718" s="263" t="s">
        <v>454</v>
      </c>
      <c r="C718" s="381"/>
      <c r="D718" s="200" t="s">
        <v>252</v>
      </c>
      <c r="E718" s="200" t="s">
        <v>256</v>
      </c>
      <c r="F718" s="203" t="s">
        <v>455</v>
      </c>
      <c r="G718" s="200"/>
      <c r="H718" s="200"/>
      <c r="I718" s="198">
        <f aca="true" t="shared" si="144" ref="I718:K720">I719</f>
        <v>0</v>
      </c>
      <c r="J718" s="198">
        <f t="shared" si="144"/>
        <v>0</v>
      </c>
      <c r="K718" s="198">
        <f t="shared" si="144"/>
        <v>0</v>
      </c>
      <c r="L718" s="364"/>
      <c r="M718" s="364"/>
      <c r="N718" s="364"/>
    </row>
    <row r="719" spans="2:14" ht="14.25" customHeight="1" hidden="1">
      <c r="B719" s="205" t="s">
        <v>330</v>
      </c>
      <c r="C719" s="381"/>
      <c r="D719" s="200" t="s">
        <v>252</v>
      </c>
      <c r="E719" s="200" t="s">
        <v>256</v>
      </c>
      <c r="F719" s="203" t="s">
        <v>455</v>
      </c>
      <c r="G719" s="200" t="s">
        <v>331</v>
      </c>
      <c r="H719" s="200"/>
      <c r="I719" s="198">
        <f t="shared" si="144"/>
        <v>0</v>
      </c>
      <c r="J719" s="198">
        <f t="shared" si="144"/>
        <v>0</v>
      </c>
      <c r="K719" s="198">
        <f t="shared" si="144"/>
        <v>0</v>
      </c>
      <c r="L719" s="364"/>
      <c r="M719" s="364"/>
      <c r="N719" s="364"/>
    </row>
    <row r="720" spans="2:14" ht="14.25" customHeight="1" hidden="1">
      <c r="B720" s="205" t="s">
        <v>332</v>
      </c>
      <c r="C720" s="384"/>
      <c r="D720" s="200" t="s">
        <v>252</v>
      </c>
      <c r="E720" s="200" t="s">
        <v>256</v>
      </c>
      <c r="F720" s="203" t="s">
        <v>455</v>
      </c>
      <c r="G720" s="200" t="s">
        <v>333</v>
      </c>
      <c r="H720" s="200"/>
      <c r="I720" s="198">
        <f t="shared" si="144"/>
        <v>0</v>
      </c>
      <c r="J720" s="198">
        <f t="shared" si="144"/>
        <v>0</v>
      </c>
      <c r="K720" s="198">
        <f t="shared" si="144"/>
        <v>0</v>
      </c>
      <c r="L720" s="364"/>
      <c r="M720" s="364"/>
      <c r="N720" s="364"/>
    </row>
    <row r="721" spans="2:14" ht="12.75" customHeight="1" hidden="1">
      <c r="B721" s="199" t="s">
        <v>314</v>
      </c>
      <c r="C721" s="381"/>
      <c r="D721" s="200" t="s">
        <v>252</v>
      </c>
      <c r="E721" s="200" t="s">
        <v>256</v>
      </c>
      <c r="F721" s="203" t="s">
        <v>455</v>
      </c>
      <c r="G721" s="200" t="s">
        <v>333</v>
      </c>
      <c r="H721" s="200" t="s">
        <v>338</v>
      </c>
      <c r="I721" s="198"/>
      <c r="J721" s="198"/>
      <c r="K721" s="198"/>
      <c r="L721" s="364"/>
      <c r="M721" s="364"/>
      <c r="N721" s="364"/>
    </row>
    <row r="722" spans="2:14" ht="12.75" customHeight="1" hidden="1">
      <c r="B722" s="263" t="s">
        <v>457</v>
      </c>
      <c r="C722" s="381"/>
      <c r="D722" s="200" t="s">
        <v>252</v>
      </c>
      <c r="E722" s="200" t="s">
        <v>256</v>
      </c>
      <c r="F722" s="203" t="s">
        <v>458</v>
      </c>
      <c r="G722" s="200"/>
      <c r="H722" s="200"/>
      <c r="I722" s="198">
        <f aca="true" t="shared" si="145" ref="I722:K724">I723</f>
        <v>0</v>
      </c>
      <c r="J722" s="198">
        <f t="shared" si="145"/>
        <v>0</v>
      </c>
      <c r="K722" s="198">
        <f t="shared" si="145"/>
        <v>0</v>
      </c>
      <c r="L722" s="364"/>
      <c r="M722" s="364"/>
      <c r="N722" s="364"/>
    </row>
    <row r="723" spans="2:14" ht="12.75" customHeight="1" hidden="1">
      <c r="B723" s="205" t="s">
        <v>330</v>
      </c>
      <c r="C723" s="381"/>
      <c r="D723" s="200" t="s">
        <v>252</v>
      </c>
      <c r="E723" s="200" t="s">
        <v>256</v>
      </c>
      <c r="F723" s="203" t="s">
        <v>458</v>
      </c>
      <c r="G723" s="200" t="s">
        <v>331</v>
      </c>
      <c r="H723" s="200"/>
      <c r="I723" s="198">
        <f t="shared" si="145"/>
        <v>0</v>
      </c>
      <c r="J723" s="198">
        <f t="shared" si="145"/>
        <v>0</v>
      </c>
      <c r="K723" s="198">
        <f t="shared" si="145"/>
        <v>0</v>
      </c>
      <c r="L723" s="364"/>
      <c r="M723" s="364"/>
      <c r="N723" s="364"/>
    </row>
    <row r="724" spans="2:14" ht="14.25" customHeight="1" hidden="1">
      <c r="B724" s="205" t="s">
        <v>332</v>
      </c>
      <c r="C724" s="381"/>
      <c r="D724" s="200" t="s">
        <v>252</v>
      </c>
      <c r="E724" s="200" t="s">
        <v>256</v>
      </c>
      <c r="F724" s="203" t="s">
        <v>458</v>
      </c>
      <c r="G724" s="200" t="s">
        <v>333</v>
      </c>
      <c r="H724" s="200"/>
      <c r="I724" s="198">
        <f t="shared" si="145"/>
        <v>0</v>
      </c>
      <c r="J724" s="198">
        <f t="shared" si="145"/>
        <v>0</v>
      </c>
      <c r="K724" s="198">
        <f t="shared" si="145"/>
        <v>0</v>
      </c>
      <c r="L724" s="364"/>
      <c r="M724" s="364"/>
      <c r="N724" s="364"/>
    </row>
    <row r="725" spans="2:14" ht="14.25" customHeight="1" hidden="1">
      <c r="B725" s="199" t="s">
        <v>314</v>
      </c>
      <c r="C725" s="381"/>
      <c r="D725" s="200" t="s">
        <v>252</v>
      </c>
      <c r="E725" s="200" t="s">
        <v>256</v>
      </c>
      <c r="F725" s="203" t="s">
        <v>458</v>
      </c>
      <c r="G725" s="200" t="s">
        <v>333</v>
      </c>
      <c r="H725" s="200" t="s">
        <v>338</v>
      </c>
      <c r="I725" s="198"/>
      <c r="J725" s="198"/>
      <c r="K725" s="198"/>
      <c r="L725" s="364"/>
      <c r="M725" s="364"/>
      <c r="N725" s="364"/>
    </row>
    <row r="726" spans="2:14" ht="12.75" customHeight="1" hidden="1">
      <c r="B726" s="263" t="s">
        <v>459</v>
      </c>
      <c r="C726" s="384"/>
      <c r="D726" s="200" t="s">
        <v>252</v>
      </c>
      <c r="E726" s="200" t="s">
        <v>256</v>
      </c>
      <c r="F726" s="203" t="s">
        <v>460</v>
      </c>
      <c r="G726" s="200"/>
      <c r="H726" s="200"/>
      <c r="I726" s="198">
        <f aca="true" t="shared" si="146" ref="I726:K728">I727</f>
        <v>0</v>
      </c>
      <c r="J726" s="198">
        <f t="shared" si="146"/>
        <v>0</v>
      </c>
      <c r="K726" s="198">
        <f t="shared" si="146"/>
        <v>0</v>
      </c>
      <c r="L726" s="364"/>
      <c r="M726" s="364"/>
      <c r="N726" s="364"/>
    </row>
    <row r="727" spans="2:14" ht="12.75" customHeight="1" hidden="1">
      <c r="B727" s="205" t="s">
        <v>330</v>
      </c>
      <c r="C727" s="384"/>
      <c r="D727" s="200" t="s">
        <v>252</v>
      </c>
      <c r="E727" s="200" t="s">
        <v>256</v>
      </c>
      <c r="F727" s="203" t="s">
        <v>460</v>
      </c>
      <c r="G727" s="200" t="s">
        <v>331</v>
      </c>
      <c r="H727" s="200"/>
      <c r="I727" s="198">
        <f t="shared" si="146"/>
        <v>0</v>
      </c>
      <c r="J727" s="198">
        <f t="shared" si="146"/>
        <v>0</v>
      </c>
      <c r="K727" s="198">
        <f t="shared" si="146"/>
        <v>0</v>
      </c>
      <c r="L727" s="364"/>
      <c r="M727" s="364"/>
      <c r="N727" s="364"/>
    </row>
    <row r="728" spans="2:14" ht="12.75" customHeight="1" hidden="1">
      <c r="B728" s="205" t="s">
        <v>332</v>
      </c>
      <c r="C728" s="384"/>
      <c r="D728" s="200" t="s">
        <v>252</v>
      </c>
      <c r="E728" s="200" t="s">
        <v>256</v>
      </c>
      <c r="F728" s="203" t="s">
        <v>460</v>
      </c>
      <c r="G728" s="200" t="s">
        <v>333</v>
      </c>
      <c r="H728" s="200"/>
      <c r="I728" s="198">
        <f t="shared" si="146"/>
        <v>0</v>
      </c>
      <c r="J728" s="198">
        <f t="shared" si="146"/>
        <v>0</v>
      </c>
      <c r="K728" s="198">
        <f t="shared" si="146"/>
        <v>0</v>
      </c>
      <c r="L728" s="364"/>
      <c r="M728" s="364"/>
      <c r="N728" s="364"/>
    </row>
    <row r="729" spans="2:14" ht="12.75" customHeight="1" hidden="1">
      <c r="B729" s="199" t="s">
        <v>314</v>
      </c>
      <c r="C729" s="381"/>
      <c r="D729" s="200" t="s">
        <v>252</v>
      </c>
      <c r="E729" s="200" t="s">
        <v>256</v>
      </c>
      <c r="F729" s="203" t="s">
        <v>460</v>
      </c>
      <c r="G729" s="200" t="s">
        <v>333</v>
      </c>
      <c r="H729" s="200" t="s">
        <v>338</v>
      </c>
      <c r="I729" s="198"/>
      <c r="J729" s="198"/>
      <c r="K729" s="198"/>
      <c r="L729" s="364"/>
      <c r="M729" s="364"/>
      <c r="N729" s="364"/>
    </row>
    <row r="730" spans="2:14" ht="12.75" customHeight="1" hidden="1">
      <c r="B730" s="409" t="s">
        <v>318</v>
      </c>
      <c r="C730" s="384"/>
      <c r="D730" s="200" t="s">
        <v>252</v>
      </c>
      <c r="E730" s="200" t="s">
        <v>256</v>
      </c>
      <c r="F730" s="272" t="s">
        <v>319</v>
      </c>
      <c r="G730" s="200"/>
      <c r="H730" s="200"/>
      <c r="I730" s="198">
        <f aca="true" t="shared" si="147" ref="I730:K733">I731</f>
        <v>0</v>
      </c>
      <c r="J730" s="198">
        <f t="shared" si="147"/>
        <v>0</v>
      </c>
      <c r="K730" s="198">
        <f t="shared" si="147"/>
        <v>0</v>
      </c>
      <c r="L730" s="364"/>
      <c r="M730" s="364"/>
      <c r="N730" s="364"/>
    </row>
    <row r="731" spans="2:14" ht="27.75" customHeight="1" hidden="1">
      <c r="B731" s="409" t="s">
        <v>385</v>
      </c>
      <c r="C731" s="384"/>
      <c r="D731" s="200" t="s">
        <v>252</v>
      </c>
      <c r="E731" s="200" t="s">
        <v>256</v>
      </c>
      <c r="F731" s="272" t="s">
        <v>386</v>
      </c>
      <c r="G731" s="200"/>
      <c r="H731" s="200"/>
      <c r="I731" s="198">
        <f t="shared" si="147"/>
        <v>0</v>
      </c>
      <c r="J731" s="198">
        <f t="shared" si="147"/>
        <v>0</v>
      </c>
      <c r="K731" s="198">
        <f t="shared" si="147"/>
        <v>0</v>
      </c>
      <c r="L731" s="364"/>
      <c r="M731" s="364"/>
      <c r="N731" s="364"/>
    </row>
    <row r="732" spans="2:14" ht="12.75" customHeight="1" hidden="1">
      <c r="B732" s="205" t="s">
        <v>330</v>
      </c>
      <c r="C732" s="384"/>
      <c r="D732" s="200" t="s">
        <v>252</v>
      </c>
      <c r="E732" s="200" t="s">
        <v>256</v>
      </c>
      <c r="F732" s="272" t="s">
        <v>386</v>
      </c>
      <c r="G732" s="200" t="s">
        <v>331</v>
      </c>
      <c r="H732" s="200"/>
      <c r="I732" s="198">
        <f t="shared" si="147"/>
        <v>0</v>
      </c>
      <c r="J732" s="198">
        <f t="shared" si="147"/>
        <v>0</v>
      </c>
      <c r="K732" s="198">
        <f t="shared" si="147"/>
        <v>0</v>
      </c>
      <c r="L732" s="364"/>
      <c r="M732" s="364"/>
      <c r="N732" s="364"/>
    </row>
    <row r="733" spans="2:14" ht="12.75" customHeight="1" hidden="1">
      <c r="B733" s="205" t="s">
        <v>332</v>
      </c>
      <c r="C733" s="384"/>
      <c r="D733" s="200" t="s">
        <v>252</v>
      </c>
      <c r="E733" s="200" t="s">
        <v>256</v>
      </c>
      <c r="F733" s="272" t="s">
        <v>386</v>
      </c>
      <c r="G733" s="200" t="s">
        <v>333</v>
      </c>
      <c r="H733" s="200"/>
      <c r="I733" s="198">
        <f t="shared" si="147"/>
        <v>0</v>
      </c>
      <c r="J733" s="198">
        <f t="shared" si="147"/>
        <v>0</v>
      </c>
      <c r="K733" s="198">
        <f t="shared" si="147"/>
        <v>0</v>
      </c>
      <c r="L733" s="364"/>
      <c r="M733" s="364"/>
      <c r="N733" s="364"/>
    </row>
    <row r="734" spans="2:14" ht="12.75" customHeight="1" hidden="1">
      <c r="B734" s="199" t="s">
        <v>314</v>
      </c>
      <c r="C734" s="384"/>
      <c r="D734" s="200" t="s">
        <v>252</v>
      </c>
      <c r="E734" s="200" t="s">
        <v>256</v>
      </c>
      <c r="F734" s="272" t="s">
        <v>386</v>
      </c>
      <c r="G734" s="200" t="s">
        <v>333</v>
      </c>
      <c r="H734" s="200" t="s">
        <v>338</v>
      </c>
      <c r="I734" s="198"/>
      <c r="J734" s="198"/>
      <c r="K734" s="198"/>
      <c r="L734" s="364"/>
      <c r="M734" s="364"/>
      <c r="N734" s="364"/>
    </row>
    <row r="735" spans="2:14" ht="14.25" customHeight="1" hidden="1">
      <c r="B735" s="430" t="s">
        <v>257</v>
      </c>
      <c r="C735" s="384"/>
      <c r="D735" s="196" t="s">
        <v>252</v>
      </c>
      <c r="E735" s="196" t="s">
        <v>258</v>
      </c>
      <c r="F735" s="272"/>
      <c r="G735" s="200"/>
      <c r="H735" s="200"/>
      <c r="I735" s="473">
        <f>I750+I746+I742+I736+I754</f>
        <v>0</v>
      </c>
      <c r="J735" s="473">
        <f>J741+J736</f>
        <v>0</v>
      </c>
      <c r="K735" s="473">
        <f>K741+K736</f>
        <v>0</v>
      </c>
      <c r="L735" s="364"/>
      <c r="M735" s="364"/>
      <c r="N735" s="364"/>
    </row>
    <row r="736" spans="2:14" ht="29.25" customHeight="1" hidden="1">
      <c r="B736" s="474" t="s">
        <v>503</v>
      </c>
      <c r="C736" s="475"/>
      <c r="D736" s="200" t="s">
        <v>252</v>
      </c>
      <c r="E736" s="200" t="s">
        <v>258</v>
      </c>
      <c r="F736" s="272" t="s">
        <v>476</v>
      </c>
      <c r="G736" s="200"/>
      <c r="H736" s="200"/>
      <c r="I736" s="198">
        <f aca="true" t="shared" si="148" ref="I736:K739">I737</f>
        <v>0</v>
      </c>
      <c r="J736" s="198">
        <f t="shared" si="148"/>
        <v>0</v>
      </c>
      <c r="K736" s="198">
        <f t="shared" si="148"/>
        <v>0</v>
      </c>
      <c r="L736" s="364"/>
      <c r="M736" s="364"/>
      <c r="N736" s="364"/>
    </row>
    <row r="737" spans="2:14" ht="28.5" hidden="1">
      <c r="B737" s="476" t="s">
        <v>496</v>
      </c>
      <c r="C737" s="475"/>
      <c r="D737" s="200" t="s">
        <v>252</v>
      </c>
      <c r="E737" s="200" t="s">
        <v>258</v>
      </c>
      <c r="F737" s="272" t="s">
        <v>495</v>
      </c>
      <c r="G737" s="200"/>
      <c r="H737" s="200"/>
      <c r="I737" s="198">
        <f t="shared" si="148"/>
        <v>0</v>
      </c>
      <c r="J737" s="198">
        <f t="shared" si="148"/>
        <v>0</v>
      </c>
      <c r="K737" s="198">
        <f t="shared" si="148"/>
        <v>0</v>
      </c>
      <c r="L737" s="364"/>
      <c r="M737" s="364"/>
      <c r="N737" s="364"/>
    </row>
    <row r="738" spans="2:14" ht="14.25" hidden="1">
      <c r="B738" s="476" t="s">
        <v>330</v>
      </c>
      <c r="C738" s="475"/>
      <c r="D738" s="200" t="s">
        <v>252</v>
      </c>
      <c r="E738" s="200" t="s">
        <v>258</v>
      </c>
      <c r="F738" s="272" t="s">
        <v>495</v>
      </c>
      <c r="G738" s="200" t="s">
        <v>331</v>
      </c>
      <c r="H738" s="200"/>
      <c r="I738" s="198">
        <f t="shared" si="148"/>
        <v>0</v>
      </c>
      <c r="J738" s="198">
        <f t="shared" si="148"/>
        <v>0</v>
      </c>
      <c r="K738" s="198">
        <f t="shared" si="148"/>
        <v>0</v>
      </c>
      <c r="L738" s="364"/>
      <c r="M738" s="364"/>
      <c r="N738" s="364"/>
    </row>
    <row r="739" spans="2:14" ht="14.25" hidden="1">
      <c r="B739" s="476" t="s">
        <v>332</v>
      </c>
      <c r="C739" s="475"/>
      <c r="D739" s="200" t="s">
        <v>252</v>
      </c>
      <c r="E739" s="200" t="s">
        <v>258</v>
      </c>
      <c r="F739" s="272" t="s">
        <v>495</v>
      </c>
      <c r="G739" s="200" t="s">
        <v>333</v>
      </c>
      <c r="H739" s="200"/>
      <c r="I739" s="198">
        <f t="shared" si="148"/>
        <v>0</v>
      </c>
      <c r="J739" s="198">
        <f t="shared" si="148"/>
        <v>0</v>
      </c>
      <c r="K739" s="198">
        <f t="shared" si="148"/>
        <v>0</v>
      </c>
      <c r="L739" s="364"/>
      <c r="M739" s="364"/>
      <c r="N739" s="364"/>
    </row>
    <row r="740" spans="2:14" ht="14.25" hidden="1">
      <c r="B740" s="204" t="s">
        <v>314</v>
      </c>
      <c r="C740" s="475"/>
      <c r="D740" s="200" t="s">
        <v>252</v>
      </c>
      <c r="E740" s="200" t="s">
        <v>258</v>
      </c>
      <c r="F740" s="272" t="s">
        <v>495</v>
      </c>
      <c r="G740" s="200" t="s">
        <v>333</v>
      </c>
      <c r="H740" s="200" t="s">
        <v>338</v>
      </c>
      <c r="I740" s="198"/>
      <c r="J740" s="198">
        <v>0</v>
      </c>
      <c r="K740" s="198">
        <v>0</v>
      </c>
      <c r="L740" s="364"/>
      <c r="M740" s="364"/>
      <c r="N740" s="364"/>
    </row>
    <row r="741" spans="2:14" ht="12.75" customHeight="1" hidden="1">
      <c r="B741" s="409" t="s">
        <v>318</v>
      </c>
      <c r="C741" s="384"/>
      <c r="D741" s="200" t="s">
        <v>252</v>
      </c>
      <c r="E741" s="200" t="s">
        <v>258</v>
      </c>
      <c r="F741" s="272" t="s">
        <v>319</v>
      </c>
      <c r="G741" s="200"/>
      <c r="H741" s="200"/>
      <c r="I741" s="198">
        <f>I742+I746</f>
        <v>0</v>
      </c>
      <c r="J741" s="198">
        <f aca="true" t="shared" si="149" ref="J741:K744">J742</f>
        <v>0</v>
      </c>
      <c r="K741" s="198">
        <f t="shared" si="149"/>
        <v>0</v>
      </c>
      <c r="L741" s="364"/>
      <c r="M741" s="364"/>
      <c r="N741" s="364"/>
    </row>
    <row r="742" spans="2:14" ht="27.75" customHeight="1" hidden="1">
      <c r="B742" s="409" t="s">
        <v>385</v>
      </c>
      <c r="C742" s="384"/>
      <c r="D742" s="200" t="s">
        <v>252</v>
      </c>
      <c r="E742" s="200" t="s">
        <v>258</v>
      </c>
      <c r="F742" s="272" t="s">
        <v>386</v>
      </c>
      <c r="G742" s="200"/>
      <c r="H742" s="200"/>
      <c r="I742" s="198">
        <f>I743</f>
        <v>0</v>
      </c>
      <c r="J742" s="198">
        <f t="shared" si="149"/>
        <v>0</v>
      </c>
      <c r="K742" s="198">
        <f t="shared" si="149"/>
        <v>0</v>
      </c>
      <c r="L742" s="364"/>
      <c r="M742" s="364"/>
      <c r="N742" s="364"/>
    </row>
    <row r="743" spans="2:14" ht="15.75" customHeight="1" hidden="1">
      <c r="B743" s="205" t="s">
        <v>330</v>
      </c>
      <c r="C743" s="384"/>
      <c r="D743" s="200" t="s">
        <v>252</v>
      </c>
      <c r="E743" s="200" t="s">
        <v>258</v>
      </c>
      <c r="F743" s="272" t="s">
        <v>386</v>
      </c>
      <c r="G743" s="200" t="s">
        <v>331</v>
      </c>
      <c r="H743" s="200"/>
      <c r="I743" s="198">
        <f>I744</f>
        <v>0</v>
      </c>
      <c r="J743" s="198">
        <f t="shared" si="149"/>
        <v>0</v>
      </c>
      <c r="K743" s="198">
        <f t="shared" si="149"/>
        <v>0</v>
      </c>
      <c r="L743" s="364"/>
      <c r="M743" s="364"/>
      <c r="N743" s="364"/>
    </row>
    <row r="744" spans="2:14" ht="14.25" customHeight="1" hidden="1">
      <c r="B744" s="205" t="s">
        <v>332</v>
      </c>
      <c r="C744" s="384"/>
      <c r="D744" s="200" t="s">
        <v>252</v>
      </c>
      <c r="E744" s="200" t="s">
        <v>258</v>
      </c>
      <c r="F744" s="272" t="s">
        <v>386</v>
      </c>
      <c r="G744" s="200" t="s">
        <v>333</v>
      </c>
      <c r="H744" s="200"/>
      <c r="I744" s="198">
        <f>I745</f>
        <v>0</v>
      </c>
      <c r="J744" s="198">
        <f t="shared" si="149"/>
        <v>0</v>
      </c>
      <c r="K744" s="198">
        <f t="shared" si="149"/>
        <v>0</v>
      </c>
      <c r="L744" s="364"/>
      <c r="M744" s="364"/>
      <c r="N744" s="364"/>
    </row>
    <row r="745" spans="2:14" ht="12.75" customHeight="1" hidden="1">
      <c r="B745" s="199" t="s">
        <v>314</v>
      </c>
      <c r="C745" s="384"/>
      <c r="D745" s="200" t="s">
        <v>252</v>
      </c>
      <c r="E745" s="200" t="s">
        <v>258</v>
      </c>
      <c r="F745" s="272" t="s">
        <v>386</v>
      </c>
      <c r="G745" s="200" t="s">
        <v>333</v>
      </c>
      <c r="H745" s="200" t="s">
        <v>338</v>
      </c>
      <c r="I745" s="198"/>
      <c r="J745" s="198"/>
      <c r="K745" s="198"/>
      <c r="L745" s="364"/>
      <c r="M745" s="364"/>
      <c r="N745" s="364"/>
    </row>
    <row r="746" spans="2:14" ht="12.75" customHeight="1" hidden="1">
      <c r="B746" s="409" t="s">
        <v>257</v>
      </c>
      <c r="C746" s="384"/>
      <c r="D746" s="200" t="s">
        <v>252</v>
      </c>
      <c r="E746" s="200" t="s">
        <v>258</v>
      </c>
      <c r="F746" s="272" t="s">
        <v>497</v>
      </c>
      <c r="G746" s="200"/>
      <c r="H746" s="200"/>
      <c r="I746" s="198">
        <f aca="true" t="shared" si="150" ref="I746:K748">I747</f>
        <v>0</v>
      </c>
      <c r="J746" s="198">
        <f t="shared" si="150"/>
        <v>0</v>
      </c>
      <c r="K746" s="198">
        <f t="shared" si="150"/>
        <v>0</v>
      </c>
      <c r="L746" s="364"/>
      <c r="M746" s="364"/>
      <c r="N746" s="364"/>
    </row>
    <row r="747" spans="2:14" ht="12.75" customHeight="1" hidden="1">
      <c r="B747" s="205" t="s">
        <v>330</v>
      </c>
      <c r="C747" s="384"/>
      <c r="D747" s="200" t="s">
        <v>252</v>
      </c>
      <c r="E747" s="200" t="s">
        <v>258</v>
      </c>
      <c r="F747" s="272" t="s">
        <v>497</v>
      </c>
      <c r="G747" s="200" t="s">
        <v>331</v>
      </c>
      <c r="H747" s="200"/>
      <c r="I747" s="198">
        <f t="shared" si="150"/>
        <v>0</v>
      </c>
      <c r="J747" s="198">
        <f t="shared" si="150"/>
        <v>0</v>
      </c>
      <c r="K747" s="198">
        <f t="shared" si="150"/>
        <v>0</v>
      </c>
      <c r="L747" s="364"/>
      <c r="M747" s="364"/>
      <c r="N747" s="364"/>
    </row>
    <row r="748" spans="2:14" ht="12.75" customHeight="1" hidden="1">
      <c r="B748" s="205" t="s">
        <v>332</v>
      </c>
      <c r="C748" s="384"/>
      <c r="D748" s="200" t="s">
        <v>252</v>
      </c>
      <c r="E748" s="200" t="s">
        <v>258</v>
      </c>
      <c r="F748" s="272" t="s">
        <v>497</v>
      </c>
      <c r="G748" s="200" t="s">
        <v>333</v>
      </c>
      <c r="H748" s="200"/>
      <c r="I748" s="198">
        <f t="shared" si="150"/>
        <v>0</v>
      </c>
      <c r="J748" s="198">
        <f t="shared" si="150"/>
        <v>0</v>
      </c>
      <c r="K748" s="198">
        <f t="shared" si="150"/>
        <v>0</v>
      </c>
      <c r="L748" s="364"/>
      <c r="M748" s="364"/>
      <c r="N748" s="364"/>
    </row>
    <row r="749" spans="2:14" ht="12.75" customHeight="1" hidden="1">
      <c r="B749" s="199" t="s">
        <v>314</v>
      </c>
      <c r="C749" s="384"/>
      <c r="D749" s="200" t="s">
        <v>252</v>
      </c>
      <c r="E749" s="200" t="s">
        <v>258</v>
      </c>
      <c r="F749" s="272" t="s">
        <v>497</v>
      </c>
      <c r="G749" s="200" t="s">
        <v>333</v>
      </c>
      <c r="H749" s="200" t="s">
        <v>338</v>
      </c>
      <c r="I749" s="198"/>
      <c r="J749" s="198"/>
      <c r="K749" s="198"/>
      <c r="L749" s="364"/>
      <c r="M749" s="364"/>
      <c r="N749" s="364"/>
    </row>
    <row r="750" spans="2:14" ht="14.25" hidden="1">
      <c r="B750" s="277" t="s">
        <v>498</v>
      </c>
      <c r="C750" s="384"/>
      <c r="D750" s="200" t="s">
        <v>252</v>
      </c>
      <c r="E750" s="200" t="s">
        <v>258</v>
      </c>
      <c r="F750" s="203" t="s">
        <v>499</v>
      </c>
      <c r="G750" s="200"/>
      <c r="H750" s="200"/>
      <c r="I750" s="198">
        <f aca="true" t="shared" si="151" ref="I750:K752">I751</f>
        <v>0</v>
      </c>
      <c r="J750" s="198">
        <f t="shared" si="151"/>
        <v>0</v>
      </c>
      <c r="K750" s="198">
        <f t="shared" si="151"/>
        <v>0</v>
      </c>
      <c r="L750" s="364"/>
      <c r="M750" s="364"/>
      <c r="N750" s="364"/>
    </row>
    <row r="751" spans="2:14" ht="12.75" customHeight="1" hidden="1">
      <c r="B751" s="205" t="s">
        <v>330</v>
      </c>
      <c r="C751" s="384"/>
      <c r="D751" s="200" t="s">
        <v>252</v>
      </c>
      <c r="E751" s="200" t="s">
        <v>258</v>
      </c>
      <c r="F751" s="203" t="s">
        <v>499</v>
      </c>
      <c r="G751" s="200" t="s">
        <v>331</v>
      </c>
      <c r="H751" s="200"/>
      <c r="I751" s="198">
        <f t="shared" si="151"/>
        <v>0</v>
      </c>
      <c r="J751" s="198">
        <f t="shared" si="151"/>
        <v>0</v>
      </c>
      <c r="K751" s="198">
        <f t="shared" si="151"/>
        <v>0</v>
      </c>
      <c r="L751" s="364"/>
      <c r="M751" s="364"/>
      <c r="N751" s="364"/>
    </row>
    <row r="752" spans="2:14" ht="12.75" customHeight="1" hidden="1">
      <c r="B752" s="205" t="s">
        <v>332</v>
      </c>
      <c r="C752" s="384"/>
      <c r="D752" s="200" t="s">
        <v>252</v>
      </c>
      <c r="E752" s="200" t="s">
        <v>258</v>
      </c>
      <c r="F752" s="203" t="s">
        <v>499</v>
      </c>
      <c r="G752" s="200" t="s">
        <v>333</v>
      </c>
      <c r="H752" s="200"/>
      <c r="I752" s="198">
        <f t="shared" si="151"/>
        <v>0</v>
      </c>
      <c r="J752" s="198">
        <f t="shared" si="151"/>
        <v>0</v>
      </c>
      <c r="K752" s="198">
        <f t="shared" si="151"/>
        <v>0</v>
      </c>
      <c r="L752" s="364"/>
      <c r="M752" s="364"/>
      <c r="N752" s="364"/>
    </row>
    <row r="753" spans="2:14" ht="12.75" customHeight="1" hidden="1">
      <c r="B753" s="199" t="s">
        <v>314</v>
      </c>
      <c r="C753" s="384"/>
      <c r="D753" s="200" t="s">
        <v>252</v>
      </c>
      <c r="E753" s="200" t="s">
        <v>258</v>
      </c>
      <c r="F753" s="203" t="s">
        <v>499</v>
      </c>
      <c r="G753" s="200" t="s">
        <v>333</v>
      </c>
      <c r="H753" s="200" t="s">
        <v>338</v>
      </c>
      <c r="I753" s="198"/>
      <c r="J753" s="198"/>
      <c r="K753" s="198"/>
      <c r="L753" s="364"/>
      <c r="M753" s="364"/>
      <c r="N753" s="364"/>
    </row>
    <row r="754" spans="2:14" ht="45" hidden="1">
      <c r="B754" s="477" t="s">
        <v>491</v>
      </c>
      <c r="C754" s="382"/>
      <c r="D754" s="218" t="s">
        <v>252</v>
      </c>
      <c r="E754" s="218" t="s">
        <v>258</v>
      </c>
      <c r="F754" s="432" t="s">
        <v>492</v>
      </c>
      <c r="G754" s="218"/>
      <c r="H754" s="218"/>
      <c r="I754" s="229">
        <f aca="true" t="shared" si="152" ref="I754:K757">I755</f>
        <v>0</v>
      </c>
      <c r="J754" s="229">
        <f t="shared" si="152"/>
        <v>0</v>
      </c>
      <c r="K754" s="229">
        <f t="shared" si="152"/>
        <v>0</v>
      </c>
      <c r="L754" s="364"/>
      <c r="M754" s="364"/>
      <c r="N754" s="364"/>
    </row>
    <row r="755" spans="2:14" ht="12.75" customHeight="1" hidden="1">
      <c r="B755" s="292" t="s">
        <v>342</v>
      </c>
      <c r="C755" s="384"/>
      <c r="D755" s="200" t="s">
        <v>252</v>
      </c>
      <c r="E755" s="200" t="s">
        <v>258</v>
      </c>
      <c r="F755" s="272" t="s">
        <v>492</v>
      </c>
      <c r="G755" s="200"/>
      <c r="H755" s="200"/>
      <c r="I755" s="198">
        <f t="shared" si="152"/>
        <v>0</v>
      </c>
      <c r="J755" s="198">
        <f t="shared" si="152"/>
        <v>0</v>
      </c>
      <c r="K755" s="198">
        <f t="shared" si="152"/>
        <v>0</v>
      </c>
      <c r="L755" s="364"/>
      <c r="M755" s="364"/>
      <c r="N755" s="364"/>
    </row>
    <row r="756" spans="2:14" ht="12.75" customHeight="1" hidden="1">
      <c r="B756" s="301" t="s">
        <v>330</v>
      </c>
      <c r="C756" s="384"/>
      <c r="D756" s="200" t="s">
        <v>252</v>
      </c>
      <c r="E756" s="200" t="s">
        <v>258</v>
      </c>
      <c r="F756" s="272" t="s">
        <v>492</v>
      </c>
      <c r="G756" s="200" t="s">
        <v>331</v>
      </c>
      <c r="H756" s="200"/>
      <c r="I756" s="198">
        <f t="shared" si="152"/>
        <v>0</v>
      </c>
      <c r="J756" s="198">
        <f t="shared" si="152"/>
        <v>0</v>
      </c>
      <c r="K756" s="198">
        <f t="shared" si="152"/>
        <v>0</v>
      </c>
      <c r="L756" s="364"/>
      <c r="M756" s="364"/>
      <c r="N756" s="364"/>
    </row>
    <row r="757" spans="2:14" ht="12.75" customHeight="1" hidden="1">
      <c r="B757" s="301" t="s">
        <v>332</v>
      </c>
      <c r="C757" s="384"/>
      <c r="D757" s="200" t="s">
        <v>252</v>
      </c>
      <c r="E757" s="200" t="s">
        <v>258</v>
      </c>
      <c r="F757" s="272" t="s">
        <v>492</v>
      </c>
      <c r="G757" s="200" t="s">
        <v>333</v>
      </c>
      <c r="H757" s="200"/>
      <c r="I757" s="198">
        <f t="shared" si="152"/>
        <v>0</v>
      </c>
      <c r="J757" s="198">
        <f t="shared" si="152"/>
        <v>0</v>
      </c>
      <c r="K757" s="198">
        <f t="shared" si="152"/>
        <v>0</v>
      </c>
      <c r="L757" s="364"/>
      <c r="M757" s="364"/>
      <c r="N757" s="364"/>
    </row>
    <row r="758" spans="2:14" ht="12.75" customHeight="1" hidden="1">
      <c r="B758" s="296" t="s">
        <v>314</v>
      </c>
      <c r="C758" s="384"/>
      <c r="D758" s="200" t="s">
        <v>252</v>
      </c>
      <c r="E758" s="200" t="s">
        <v>258</v>
      </c>
      <c r="F758" s="272" t="s">
        <v>492</v>
      </c>
      <c r="G758" s="200" t="s">
        <v>333</v>
      </c>
      <c r="H758" s="200" t="s">
        <v>338</v>
      </c>
      <c r="I758" s="198"/>
      <c r="J758" s="198"/>
      <c r="K758" s="198"/>
      <c r="L758" s="364"/>
      <c r="M758" s="364"/>
      <c r="N758" s="364"/>
    </row>
    <row r="759" spans="2:14" ht="12.75" customHeight="1">
      <c r="B759" s="396" t="s">
        <v>259</v>
      </c>
      <c r="C759" s="384"/>
      <c r="D759" s="196" t="s">
        <v>252</v>
      </c>
      <c r="E759" s="196" t="s">
        <v>260</v>
      </c>
      <c r="F759" s="272"/>
      <c r="G759" s="200"/>
      <c r="H759" s="200"/>
      <c r="I759" s="198">
        <f>I760+I771</f>
        <v>2425.1000000000004</v>
      </c>
      <c r="J759" s="198">
        <f>J760</f>
        <v>2459</v>
      </c>
      <c r="K759" s="198">
        <f>K760</f>
        <v>0</v>
      </c>
      <c r="L759" s="364"/>
      <c r="M759" s="364"/>
      <c r="N759" s="364"/>
    </row>
    <row r="760" spans="2:14" ht="12.75" customHeight="1">
      <c r="B760" s="199" t="s">
        <v>318</v>
      </c>
      <c r="C760" s="384"/>
      <c r="D760" s="200" t="s">
        <v>252</v>
      </c>
      <c r="E760" s="200" t="s">
        <v>260</v>
      </c>
      <c r="F760" s="272" t="s">
        <v>345</v>
      </c>
      <c r="G760" s="200"/>
      <c r="H760" s="200"/>
      <c r="I760" s="198">
        <f>I761</f>
        <v>2425.1000000000004</v>
      </c>
      <c r="J760" s="198">
        <f>J761</f>
        <v>2459</v>
      </c>
      <c r="K760" s="198">
        <f>K761</f>
        <v>0</v>
      </c>
      <c r="L760" s="364"/>
      <c r="M760" s="364"/>
      <c r="N760" s="364"/>
    </row>
    <row r="761" spans="2:14" ht="14.25" customHeight="1">
      <c r="B761" s="202" t="s">
        <v>344</v>
      </c>
      <c r="C761" s="386"/>
      <c r="D761" s="200" t="s">
        <v>252</v>
      </c>
      <c r="E761" s="200" t="s">
        <v>260</v>
      </c>
      <c r="F761" s="272" t="s">
        <v>345</v>
      </c>
      <c r="G761" s="200"/>
      <c r="H761" s="200"/>
      <c r="I761" s="198">
        <f>I764+I767+I770</f>
        <v>2425.1000000000004</v>
      </c>
      <c r="J761" s="198">
        <f>J764+J767+J770</f>
        <v>2459</v>
      </c>
      <c r="K761" s="198">
        <f>K764+K767+K770</f>
        <v>0</v>
      </c>
      <c r="L761" s="364"/>
      <c r="M761" s="364"/>
      <c r="N761" s="364"/>
    </row>
    <row r="762" spans="2:14" ht="29.25" customHeight="1">
      <c r="B762" s="204" t="s">
        <v>322</v>
      </c>
      <c r="C762" s="384"/>
      <c r="D762" s="200" t="s">
        <v>252</v>
      </c>
      <c r="E762" s="200" t="s">
        <v>260</v>
      </c>
      <c r="F762" s="272" t="s">
        <v>345</v>
      </c>
      <c r="G762" s="200" t="s">
        <v>323</v>
      </c>
      <c r="H762" s="200"/>
      <c r="I762" s="198">
        <f aca="true" t="shared" si="153" ref="I762:K763">I763</f>
        <v>2389.8</v>
      </c>
      <c r="J762" s="198">
        <f t="shared" si="153"/>
        <v>2416</v>
      </c>
      <c r="K762" s="198">
        <f t="shared" si="153"/>
        <v>0</v>
      </c>
      <c r="L762" s="364"/>
      <c r="M762" s="364"/>
      <c r="N762" s="364"/>
    </row>
    <row r="763" spans="2:14" ht="12.75" customHeight="1">
      <c r="B763" s="199" t="s">
        <v>324</v>
      </c>
      <c r="C763" s="384"/>
      <c r="D763" s="200" t="s">
        <v>252</v>
      </c>
      <c r="E763" s="200" t="s">
        <v>260</v>
      </c>
      <c r="F763" s="272" t="s">
        <v>345</v>
      </c>
      <c r="G763" s="200" t="s">
        <v>325</v>
      </c>
      <c r="H763" s="200"/>
      <c r="I763" s="198">
        <f t="shared" si="153"/>
        <v>2389.8</v>
      </c>
      <c r="J763" s="198">
        <f t="shared" si="153"/>
        <v>2416</v>
      </c>
      <c r="K763" s="198">
        <f t="shared" si="153"/>
        <v>0</v>
      </c>
      <c r="L763" s="364"/>
      <c r="M763" s="364"/>
      <c r="N763" s="364"/>
    </row>
    <row r="764" spans="2:14" ht="14.25" customHeight="1">
      <c r="B764" s="199" t="s">
        <v>314</v>
      </c>
      <c r="C764" s="381"/>
      <c r="D764" s="200" t="s">
        <v>252</v>
      </c>
      <c r="E764" s="200" t="s">
        <v>260</v>
      </c>
      <c r="F764" s="272" t="s">
        <v>345</v>
      </c>
      <c r="G764" s="200" t="s">
        <v>325</v>
      </c>
      <c r="H764" s="200">
        <v>2</v>
      </c>
      <c r="I764" s="198">
        <v>2389.8</v>
      </c>
      <c r="J764" s="198">
        <v>2416</v>
      </c>
      <c r="K764" s="198"/>
      <c r="L764" s="364"/>
      <c r="M764" s="364"/>
      <c r="N764" s="364"/>
    </row>
    <row r="765" spans="2:14" ht="12.75" customHeight="1">
      <c r="B765" s="205" t="s">
        <v>330</v>
      </c>
      <c r="C765" s="381"/>
      <c r="D765" s="200" t="s">
        <v>252</v>
      </c>
      <c r="E765" s="200" t="s">
        <v>260</v>
      </c>
      <c r="F765" s="272" t="s">
        <v>345</v>
      </c>
      <c r="G765" s="200" t="s">
        <v>331</v>
      </c>
      <c r="H765" s="200"/>
      <c r="I765" s="198">
        <f aca="true" t="shared" si="154" ref="I765:K766">I766</f>
        <v>32.3</v>
      </c>
      <c r="J765" s="198">
        <f t="shared" si="154"/>
        <v>38</v>
      </c>
      <c r="K765" s="198">
        <f t="shared" si="154"/>
        <v>0</v>
      </c>
      <c r="L765" s="364"/>
      <c r="M765" s="364"/>
      <c r="N765" s="364"/>
    </row>
    <row r="766" spans="2:14" ht="12.75" customHeight="1">
      <c r="B766" s="205" t="s">
        <v>332</v>
      </c>
      <c r="C766" s="381"/>
      <c r="D766" s="200" t="s">
        <v>252</v>
      </c>
      <c r="E766" s="200" t="s">
        <v>260</v>
      </c>
      <c r="F766" s="272" t="s">
        <v>345</v>
      </c>
      <c r="G766" s="200" t="s">
        <v>333</v>
      </c>
      <c r="H766" s="200"/>
      <c r="I766" s="198">
        <f t="shared" si="154"/>
        <v>32.3</v>
      </c>
      <c r="J766" s="198">
        <f t="shared" si="154"/>
        <v>38</v>
      </c>
      <c r="K766" s="198">
        <f t="shared" si="154"/>
        <v>0</v>
      </c>
      <c r="L766" s="364"/>
      <c r="M766" s="364"/>
      <c r="N766" s="364"/>
    </row>
    <row r="767" spans="2:14" ht="12.75" customHeight="1">
      <c r="B767" s="199" t="s">
        <v>314</v>
      </c>
      <c r="C767" s="381"/>
      <c r="D767" s="200" t="s">
        <v>252</v>
      </c>
      <c r="E767" s="200" t="s">
        <v>260</v>
      </c>
      <c r="F767" s="272" t="s">
        <v>345</v>
      </c>
      <c r="G767" s="200" t="s">
        <v>333</v>
      </c>
      <c r="H767" s="200">
        <v>2</v>
      </c>
      <c r="I767" s="198">
        <v>32.3</v>
      </c>
      <c r="J767" s="198">
        <v>38</v>
      </c>
      <c r="K767" s="198"/>
      <c r="L767" s="364"/>
      <c r="M767" s="364"/>
      <c r="N767" s="364"/>
    </row>
    <row r="768" spans="2:14" ht="12.75" customHeight="1">
      <c r="B768" s="206" t="s">
        <v>334</v>
      </c>
      <c r="C768" s="381"/>
      <c r="D768" s="200" t="s">
        <v>252</v>
      </c>
      <c r="E768" s="200" t="s">
        <v>260</v>
      </c>
      <c r="F768" s="272" t="s">
        <v>345</v>
      </c>
      <c r="G768" s="237">
        <v>800</v>
      </c>
      <c r="H768" s="388"/>
      <c r="I768" s="198">
        <f aca="true" t="shared" si="155" ref="I768:K769">I769</f>
        <v>3</v>
      </c>
      <c r="J768" s="198">
        <f t="shared" si="155"/>
        <v>5</v>
      </c>
      <c r="K768" s="198">
        <f t="shared" si="155"/>
        <v>0</v>
      </c>
      <c r="L768" s="364"/>
      <c r="M768" s="364"/>
      <c r="N768" s="364"/>
    </row>
    <row r="769" spans="2:14" ht="12.75" customHeight="1">
      <c r="B769" s="206" t="s">
        <v>336</v>
      </c>
      <c r="C769" s="381"/>
      <c r="D769" s="200" t="s">
        <v>252</v>
      </c>
      <c r="E769" s="200" t="s">
        <v>260</v>
      </c>
      <c r="F769" s="272" t="s">
        <v>345</v>
      </c>
      <c r="G769" s="237">
        <v>850</v>
      </c>
      <c r="H769" s="388"/>
      <c r="I769" s="198">
        <f t="shared" si="155"/>
        <v>3</v>
      </c>
      <c r="J769" s="198">
        <f t="shared" si="155"/>
        <v>5</v>
      </c>
      <c r="K769" s="198">
        <f t="shared" si="155"/>
        <v>0</v>
      </c>
      <c r="L769" s="364"/>
      <c r="M769" s="364"/>
      <c r="N769" s="364"/>
    </row>
    <row r="770" spans="2:14" ht="14.25" customHeight="1">
      <c r="B770" s="206" t="s">
        <v>314</v>
      </c>
      <c r="C770" s="381"/>
      <c r="D770" s="200" t="s">
        <v>252</v>
      </c>
      <c r="E770" s="200" t="s">
        <v>260</v>
      </c>
      <c r="F770" s="272" t="s">
        <v>345</v>
      </c>
      <c r="G770" s="237">
        <v>850</v>
      </c>
      <c r="H770" s="237">
        <v>2</v>
      </c>
      <c r="I770" s="198">
        <v>3</v>
      </c>
      <c r="J770" s="198">
        <v>5</v>
      </c>
      <c r="K770" s="198"/>
      <c r="L770" s="364"/>
      <c r="M770" s="364"/>
      <c r="N770" s="364"/>
    </row>
    <row r="771" spans="2:14" ht="41.25" customHeight="1" hidden="1">
      <c r="B771" s="385" t="s">
        <v>326</v>
      </c>
      <c r="C771" s="478"/>
      <c r="D771" s="200" t="s">
        <v>252</v>
      </c>
      <c r="E771" s="200" t="s">
        <v>260</v>
      </c>
      <c r="F771" s="272" t="s">
        <v>327</v>
      </c>
      <c r="G771" s="462"/>
      <c r="H771" s="462"/>
      <c r="I771" s="465">
        <f aca="true" t="shared" si="156" ref="I771:K773">I772</f>
        <v>0</v>
      </c>
      <c r="J771" s="465">
        <f t="shared" si="156"/>
        <v>0</v>
      </c>
      <c r="K771" s="465">
        <f t="shared" si="156"/>
        <v>0</v>
      </c>
      <c r="L771" s="364"/>
      <c r="M771" s="364"/>
      <c r="N771" s="364"/>
    </row>
    <row r="772" spans="2:14" ht="41.25" customHeight="1" hidden="1">
      <c r="B772" s="266" t="s">
        <v>322</v>
      </c>
      <c r="C772" s="478"/>
      <c r="D772" s="200" t="s">
        <v>252</v>
      </c>
      <c r="E772" s="200" t="s">
        <v>260</v>
      </c>
      <c r="F772" s="272" t="s">
        <v>327</v>
      </c>
      <c r="G772" s="200" t="s">
        <v>323</v>
      </c>
      <c r="H772" s="200"/>
      <c r="I772" s="465">
        <f t="shared" si="156"/>
        <v>0</v>
      </c>
      <c r="J772" s="465">
        <f t="shared" si="156"/>
        <v>0</v>
      </c>
      <c r="K772" s="465">
        <f t="shared" si="156"/>
        <v>0</v>
      </c>
      <c r="L772" s="364"/>
      <c r="M772" s="364"/>
      <c r="N772" s="364"/>
    </row>
    <row r="773" spans="2:14" ht="14.25" customHeight="1" hidden="1">
      <c r="B773" s="199" t="s">
        <v>324</v>
      </c>
      <c r="C773" s="381"/>
      <c r="D773" s="200" t="s">
        <v>252</v>
      </c>
      <c r="E773" s="200" t="s">
        <v>260</v>
      </c>
      <c r="F773" s="272" t="s">
        <v>327</v>
      </c>
      <c r="G773" s="200" t="s">
        <v>325</v>
      </c>
      <c r="H773" s="200"/>
      <c r="I773" s="198">
        <f t="shared" si="156"/>
        <v>0</v>
      </c>
      <c r="J773" s="198">
        <f t="shared" si="156"/>
        <v>0</v>
      </c>
      <c r="K773" s="198">
        <f t="shared" si="156"/>
        <v>0</v>
      </c>
      <c r="L773" s="364"/>
      <c r="M773" s="364"/>
      <c r="N773" s="364"/>
    </row>
    <row r="774" spans="2:14" ht="14.25" customHeight="1" hidden="1">
      <c r="B774" s="199" t="s">
        <v>315</v>
      </c>
      <c r="C774" s="381"/>
      <c r="D774" s="200" t="s">
        <v>252</v>
      </c>
      <c r="E774" s="200" t="s">
        <v>260</v>
      </c>
      <c r="F774" s="272" t="s">
        <v>327</v>
      </c>
      <c r="G774" s="200" t="s">
        <v>325</v>
      </c>
      <c r="H774" s="200" t="s">
        <v>348</v>
      </c>
      <c r="I774" s="198"/>
      <c r="J774" s="198"/>
      <c r="K774" s="198"/>
      <c r="L774" s="364"/>
      <c r="M774" s="364"/>
      <c r="N774" s="364"/>
    </row>
    <row r="775" spans="1:66" s="440" customFormat="1" ht="14.25" customHeight="1" hidden="1">
      <c r="A775" s="435"/>
      <c r="B775" s="457" t="s">
        <v>261</v>
      </c>
      <c r="C775" s="376"/>
      <c r="D775" s="218" t="s">
        <v>262</v>
      </c>
      <c r="E775" s="218"/>
      <c r="F775" s="432"/>
      <c r="G775" s="377"/>
      <c r="H775" s="377"/>
      <c r="I775" s="229">
        <f>I776</f>
        <v>0</v>
      </c>
      <c r="J775" s="229">
        <f>J776</f>
        <v>0</v>
      </c>
      <c r="K775" s="229">
        <f>K776</f>
        <v>0</v>
      </c>
      <c r="L775" s="364"/>
      <c r="M775" s="364"/>
      <c r="N775" s="364"/>
      <c r="O775" s="356"/>
      <c r="P775" s="357"/>
      <c r="Q775" s="357"/>
      <c r="R775" s="357"/>
      <c r="S775" s="357"/>
      <c r="T775" s="357"/>
      <c r="U775" s="357"/>
      <c r="V775" s="357"/>
      <c r="W775" s="357"/>
      <c r="X775" s="357"/>
      <c r="Y775" s="357"/>
      <c r="Z775" s="357"/>
      <c r="AA775" s="357"/>
      <c r="AB775" s="357"/>
      <c r="AC775" s="357"/>
      <c r="AD775" s="357"/>
      <c r="AE775" s="357"/>
      <c r="AF775" s="439"/>
      <c r="AG775" s="439"/>
      <c r="AH775" s="439"/>
      <c r="AI775" s="439"/>
      <c r="AJ775" s="439"/>
      <c r="AK775" s="439"/>
      <c r="AL775" s="439"/>
      <c r="AM775" s="439"/>
      <c r="AN775" s="439"/>
      <c r="AO775" s="439"/>
      <c r="AP775" s="439"/>
      <c r="AQ775" s="439"/>
      <c r="AR775" s="439"/>
      <c r="AS775" s="439"/>
      <c r="AT775" s="439"/>
      <c r="AU775" s="439"/>
      <c r="AV775" s="439"/>
      <c r="AW775" s="439"/>
      <c r="AX775" s="439"/>
      <c r="AY775" s="439"/>
      <c r="AZ775" s="439"/>
      <c r="BA775" s="439"/>
      <c r="BB775" s="439"/>
      <c r="BC775" s="439"/>
      <c r="BD775" s="439"/>
      <c r="BE775" s="439"/>
      <c r="BF775" s="439"/>
      <c r="BG775" s="439"/>
      <c r="BH775" s="439"/>
      <c r="BI775" s="439"/>
      <c r="BJ775" s="439"/>
      <c r="BK775" s="439"/>
      <c r="BL775" s="439"/>
      <c r="BM775" s="439"/>
      <c r="BN775" s="439"/>
    </row>
    <row r="776" spans="1:66" s="483" customFormat="1" ht="14.25" customHeight="1" hidden="1">
      <c r="A776" s="479"/>
      <c r="B776" s="480" t="s">
        <v>263</v>
      </c>
      <c r="C776" s="397"/>
      <c r="D776" s="196" t="s">
        <v>262</v>
      </c>
      <c r="E776" s="196" t="s">
        <v>264</v>
      </c>
      <c r="F776" s="481"/>
      <c r="G776" s="235"/>
      <c r="H776" s="235"/>
      <c r="I776" s="236">
        <f>I778+I781</f>
        <v>0</v>
      </c>
      <c r="J776" s="236">
        <f>J778</f>
        <v>0</v>
      </c>
      <c r="K776" s="236">
        <f>K778</f>
        <v>0</v>
      </c>
      <c r="L776" s="364"/>
      <c r="M776" s="364"/>
      <c r="N776" s="364"/>
      <c r="O776" s="356"/>
      <c r="P776" s="357"/>
      <c r="Q776" s="357"/>
      <c r="R776" s="357"/>
      <c r="S776" s="357"/>
      <c r="T776" s="357"/>
      <c r="U776" s="357"/>
      <c r="V776" s="357"/>
      <c r="W776" s="357"/>
      <c r="X776" s="357"/>
      <c r="Y776" s="357"/>
      <c r="Z776" s="357"/>
      <c r="AA776" s="357"/>
      <c r="AB776" s="357"/>
      <c r="AC776" s="357"/>
      <c r="AD776" s="357"/>
      <c r="AE776" s="357"/>
      <c r="AF776" s="482"/>
      <c r="AG776" s="482"/>
      <c r="AH776" s="482"/>
      <c r="AI776" s="482"/>
      <c r="AJ776" s="482"/>
      <c r="AK776" s="482"/>
      <c r="AL776" s="482"/>
      <c r="AM776" s="482"/>
      <c r="AN776" s="482"/>
      <c r="AO776" s="482"/>
      <c r="AP776" s="482"/>
      <c r="AQ776" s="482"/>
      <c r="AR776" s="482"/>
      <c r="AS776" s="482"/>
      <c r="AT776" s="482"/>
      <c r="AU776" s="482"/>
      <c r="AV776" s="482"/>
      <c r="AW776" s="482"/>
      <c r="AX776" s="482"/>
      <c r="AY776" s="482"/>
      <c r="AZ776" s="482"/>
      <c r="BA776" s="482"/>
      <c r="BB776" s="482"/>
      <c r="BC776" s="482"/>
      <c r="BD776" s="482"/>
      <c r="BE776" s="482"/>
      <c r="BF776" s="482"/>
      <c r="BG776" s="482"/>
      <c r="BH776" s="482"/>
      <c r="BI776" s="482"/>
      <c r="BJ776" s="482"/>
      <c r="BK776" s="482"/>
      <c r="BL776" s="482"/>
      <c r="BM776" s="482"/>
      <c r="BN776" s="482"/>
    </row>
    <row r="777" spans="1:66" s="483" customFormat="1" ht="28.5" customHeight="1" hidden="1">
      <c r="A777" s="479"/>
      <c r="B777" s="455" t="s">
        <v>503</v>
      </c>
      <c r="C777" s="397"/>
      <c r="D777" s="200" t="s">
        <v>262</v>
      </c>
      <c r="E777" s="200" t="s">
        <v>264</v>
      </c>
      <c r="F777" s="272" t="s">
        <v>476</v>
      </c>
      <c r="G777" s="237"/>
      <c r="H777" s="237"/>
      <c r="I777" s="198">
        <f aca="true" t="shared" si="157" ref="I777:K779">I778</f>
        <v>0</v>
      </c>
      <c r="J777" s="198">
        <f t="shared" si="157"/>
        <v>0</v>
      </c>
      <c r="K777" s="198">
        <f t="shared" si="157"/>
        <v>0</v>
      </c>
      <c r="L777" s="364"/>
      <c r="M777" s="364"/>
      <c r="N777" s="364"/>
      <c r="O777" s="356"/>
      <c r="P777" s="357"/>
      <c r="Q777" s="357"/>
      <c r="R777" s="357"/>
      <c r="S777" s="357"/>
      <c r="T777" s="357"/>
      <c r="U777" s="357"/>
      <c r="V777" s="357"/>
      <c r="W777" s="357"/>
      <c r="X777" s="357"/>
      <c r="Y777" s="357"/>
      <c r="Z777" s="357"/>
      <c r="AA777" s="357"/>
      <c r="AB777" s="357"/>
      <c r="AC777" s="357"/>
      <c r="AD777" s="357"/>
      <c r="AE777" s="357"/>
      <c r="AF777" s="482"/>
      <c r="AG777" s="482"/>
      <c r="AH777" s="482"/>
      <c r="AI777" s="482"/>
      <c r="AJ777" s="482"/>
      <c r="AK777" s="482"/>
      <c r="AL777" s="482"/>
      <c r="AM777" s="482"/>
      <c r="AN777" s="482"/>
      <c r="AO777" s="482"/>
      <c r="AP777" s="482"/>
      <c r="AQ777" s="482"/>
      <c r="AR777" s="482"/>
      <c r="AS777" s="482"/>
      <c r="AT777" s="482"/>
      <c r="AU777" s="482"/>
      <c r="AV777" s="482"/>
      <c r="AW777" s="482"/>
      <c r="AX777" s="482"/>
      <c r="AY777" s="482"/>
      <c r="AZ777" s="482"/>
      <c r="BA777" s="482"/>
      <c r="BB777" s="482"/>
      <c r="BC777" s="482"/>
      <c r="BD777" s="482"/>
      <c r="BE777" s="482"/>
      <c r="BF777" s="482"/>
      <c r="BG777" s="482"/>
      <c r="BH777" s="482"/>
      <c r="BI777" s="482"/>
      <c r="BJ777" s="482"/>
      <c r="BK777" s="482"/>
      <c r="BL777" s="482"/>
      <c r="BM777" s="482"/>
      <c r="BN777" s="482"/>
    </row>
    <row r="778" spans="2:14" ht="28.5" customHeight="1" hidden="1">
      <c r="B778" s="484" t="s">
        <v>504</v>
      </c>
      <c r="C778" s="381"/>
      <c r="D778" s="200" t="s">
        <v>262</v>
      </c>
      <c r="E778" s="200" t="s">
        <v>264</v>
      </c>
      <c r="F778" s="272" t="s">
        <v>505</v>
      </c>
      <c r="G778" s="237"/>
      <c r="H778" s="237"/>
      <c r="I778" s="198">
        <f t="shared" si="157"/>
        <v>0</v>
      </c>
      <c r="J778" s="198">
        <f t="shared" si="157"/>
        <v>0</v>
      </c>
      <c r="K778" s="198">
        <f t="shared" si="157"/>
        <v>0</v>
      </c>
      <c r="L778" s="364"/>
      <c r="M778" s="364"/>
      <c r="N778" s="364"/>
    </row>
    <row r="779" spans="2:14" ht="14.25" customHeight="1" hidden="1">
      <c r="B779" s="205" t="s">
        <v>330</v>
      </c>
      <c r="C779" s="381"/>
      <c r="D779" s="200" t="s">
        <v>262</v>
      </c>
      <c r="E779" s="200" t="s">
        <v>264</v>
      </c>
      <c r="F779" s="272" t="s">
        <v>505</v>
      </c>
      <c r="G779" s="237">
        <v>200</v>
      </c>
      <c r="H779" s="237"/>
      <c r="I779" s="198">
        <f t="shared" si="157"/>
        <v>0</v>
      </c>
      <c r="J779" s="198">
        <f t="shared" si="157"/>
        <v>0</v>
      </c>
      <c r="K779" s="198">
        <f t="shared" si="157"/>
        <v>0</v>
      </c>
      <c r="L779" s="364"/>
      <c r="M779" s="364"/>
      <c r="N779" s="364"/>
    </row>
    <row r="780" spans="2:14" ht="14.25" customHeight="1" hidden="1">
      <c r="B780" s="205" t="s">
        <v>332</v>
      </c>
      <c r="C780" s="381"/>
      <c r="D780" s="200" t="s">
        <v>262</v>
      </c>
      <c r="E780" s="200" t="s">
        <v>264</v>
      </c>
      <c r="F780" s="272" t="s">
        <v>505</v>
      </c>
      <c r="G780" s="237">
        <v>240</v>
      </c>
      <c r="H780" s="237"/>
      <c r="I780" s="198">
        <f>I782</f>
        <v>0</v>
      </c>
      <c r="J780" s="198">
        <f>J782</f>
        <v>0</v>
      </c>
      <c r="K780" s="198">
        <f>K782</f>
        <v>0</v>
      </c>
      <c r="L780" s="364"/>
      <c r="M780" s="364"/>
      <c r="N780" s="364"/>
    </row>
    <row r="781" spans="2:14" ht="14.25" customHeight="1" hidden="1">
      <c r="B781" s="199" t="s">
        <v>314</v>
      </c>
      <c r="C781" s="381"/>
      <c r="D781" s="200" t="s">
        <v>262</v>
      </c>
      <c r="E781" s="200" t="s">
        <v>264</v>
      </c>
      <c r="F781" s="272" t="s">
        <v>505</v>
      </c>
      <c r="G781" s="237">
        <v>240</v>
      </c>
      <c r="H781" s="237">
        <v>2</v>
      </c>
      <c r="I781" s="198"/>
      <c r="J781" s="198"/>
      <c r="K781" s="198"/>
      <c r="L781" s="364"/>
      <c r="M781" s="364"/>
      <c r="N781" s="364"/>
    </row>
    <row r="782" spans="2:14" ht="14.25" customHeight="1" hidden="1">
      <c r="B782" s="199" t="s">
        <v>315</v>
      </c>
      <c r="C782" s="381"/>
      <c r="D782" s="200" t="s">
        <v>262</v>
      </c>
      <c r="E782" s="200" t="s">
        <v>264</v>
      </c>
      <c r="F782" s="272" t="s">
        <v>505</v>
      </c>
      <c r="G782" s="237">
        <v>240</v>
      </c>
      <c r="H782" s="237">
        <v>3</v>
      </c>
      <c r="I782" s="198"/>
      <c r="J782" s="198"/>
      <c r="K782" s="198"/>
      <c r="L782" s="364"/>
      <c r="M782" s="364"/>
      <c r="N782" s="364"/>
    </row>
    <row r="783" spans="2:14" ht="14.25" customHeight="1">
      <c r="B783" s="176" t="s">
        <v>265</v>
      </c>
      <c r="C783" s="485"/>
      <c r="D783" s="218" t="s">
        <v>266</v>
      </c>
      <c r="E783" s="200"/>
      <c r="F783" s="272"/>
      <c r="G783" s="237"/>
      <c r="H783" s="237"/>
      <c r="I783" s="229">
        <f>I792</f>
        <v>6315.8</v>
      </c>
      <c r="J783" s="229">
        <f>J792</f>
        <v>6315.8</v>
      </c>
      <c r="K783" s="229">
        <f>K792</f>
        <v>0</v>
      </c>
      <c r="L783" s="364"/>
      <c r="M783" s="364"/>
      <c r="N783" s="364"/>
    </row>
    <row r="784" spans="2:14" ht="14.25" customHeight="1" hidden="1">
      <c r="B784" s="302" t="s">
        <v>578</v>
      </c>
      <c r="C784" s="381"/>
      <c r="D784" s="196" t="s">
        <v>266</v>
      </c>
      <c r="E784" s="196" t="s">
        <v>272</v>
      </c>
      <c r="F784" s="272"/>
      <c r="G784" s="237"/>
      <c r="H784" s="237"/>
      <c r="I784" s="198">
        <f aca="true" t="shared" si="158" ref="I784:I789">I785</f>
        <v>0</v>
      </c>
      <c r="J784" s="198">
        <f aca="true" t="shared" si="159" ref="J784:K788">J785</f>
        <v>0</v>
      </c>
      <c r="K784" s="198">
        <f t="shared" si="159"/>
        <v>0</v>
      </c>
      <c r="L784" s="364"/>
      <c r="M784" s="364"/>
      <c r="N784" s="364"/>
    </row>
    <row r="785" spans="2:14" ht="30" hidden="1">
      <c r="B785" s="297" t="s">
        <v>518</v>
      </c>
      <c r="C785" s="381"/>
      <c r="D785" s="200" t="s">
        <v>266</v>
      </c>
      <c r="E785" s="200" t="s">
        <v>272</v>
      </c>
      <c r="F785" s="272"/>
      <c r="G785" s="237"/>
      <c r="H785" s="237"/>
      <c r="I785" s="198">
        <f t="shared" si="158"/>
        <v>0</v>
      </c>
      <c r="J785" s="198">
        <f t="shared" si="159"/>
        <v>0</v>
      </c>
      <c r="K785" s="198">
        <f t="shared" si="159"/>
        <v>0</v>
      </c>
      <c r="L785" s="364"/>
      <c r="M785" s="364"/>
      <c r="N785" s="364"/>
    </row>
    <row r="786" spans="2:14" ht="14.25" hidden="1">
      <c r="B786" s="187" t="s">
        <v>579</v>
      </c>
      <c r="C786" s="381"/>
      <c r="D786" s="200" t="s">
        <v>266</v>
      </c>
      <c r="E786" s="200" t="s">
        <v>272</v>
      </c>
      <c r="F786" s="486" t="s">
        <v>587</v>
      </c>
      <c r="G786" s="237"/>
      <c r="H786" s="237"/>
      <c r="I786" s="198">
        <f t="shared" si="158"/>
        <v>0</v>
      </c>
      <c r="J786" s="198">
        <f t="shared" si="159"/>
        <v>0</v>
      </c>
      <c r="K786" s="198">
        <f t="shared" si="159"/>
        <v>0</v>
      </c>
      <c r="L786" s="364"/>
      <c r="M786" s="364"/>
      <c r="N786" s="364"/>
    </row>
    <row r="787" spans="2:14" ht="28.5" hidden="1">
      <c r="B787" s="204" t="s">
        <v>586</v>
      </c>
      <c r="C787" s="381"/>
      <c r="D787" s="200" t="s">
        <v>266</v>
      </c>
      <c r="E787" s="200" t="s">
        <v>272</v>
      </c>
      <c r="F787" s="486" t="s">
        <v>587</v>
      </c>
      <c r="G787" s="237"/>
      <c r="H787" s="237"/>
      <c r="I787" s="198">
        <f t="shared" si="158"/>
        <v>0</v>
      </c>
      <c r="J787" s="198">
        <f t="shared" si="159"/>
        <v>0</v>
      </c>
      <c r="K787" s="198">
        <f t="shared" si="159"/>
        <v>0</v>
      </c>
      <c r="L787" s="364"/>
      <c r="M787" s="364"/>
      <c r="N787" s="364"/>
    </row>
    <row r="788" spans="2:14" ht="14.25" customHeight="1" hidden="1">
      <c r="B788" s="205" t="s">
        <v>330</v>
      </c>
      <c r="C788" s="381"/>
      <c r="D788" s="200" t="s">
        <v>266</v>
      </c>
      <c r="E788" s="200" t="s">
        <v>272</v>
      </c>
      <c r="F788" s="486" t="s">
        <v>587</v>
      </c>
      <c r="G788" s="237">
        <v>200</v>
      </c>
      <c r="H788" s="237"/>
      <c r="I788" s="198">
        <f t="shared" si="158"/>
        <v>0</v>
      </c>
      <c r="J788" s="198">
        <f t="shared" si="159"/>
        <v>0</v>
      </c>
      <c r="K788" s="198">
        <f t="shared" si="159"/>
        <v>0</v>
      </c>
      <c r="L788" s="364"/>
      <c r="M788" s="364"/>
      <c r="N788" s="364"/>
    </row>
    <row r="789" spans="2:14" ht="14.25" customHeight="1" hidden="1">
      <c r="B789" s="205" t="s">
        <v>332</v>
      </c>
      <c r="C789" s="381"/>
      <c r="D789" s="200" t="s">
        <v>266</v>
      </c>
      <c r="E789" s="200" t="s">
        <v>272</v>
      </c>
      <c r="F789" s="486" t="s">
        <v>587</v>
      </c>
      <c r="G789" s="237">
        <v>240</v>
      </c>
      <c r="H789" s="237"/>
      <c r="I789" s="198">
        <f t="shared" si="158"/>
        <v>0</v>
      </c>
      <c r="J789" s="198"/>
      <c r="K789" s="198"/>
      <c r="L789" s="364"/>
      <c r="M789" s="364"/>
      <c r="N789" s="364"/>
    </row>
    <row r="790" spans="2:14" ht="14.25" customHeight="1" hidden="1">
      <c r="B790" s="199" t="s">
        <v>314</v>
      </c>
      <c r="C790" s="381"/>
      <c r="D790" s="200" t="s">
        <v>266</v>
      </c>
      <c r="E790" s="200" t="s">
        <v>272</v>
      </c>
      <c r="F790" s="486" t="s">
        <v>587</v>
      </c>
      <c r="G790" s="237">
        <v>240</v>
      </c>
      <c r="H790" s="237">
        <v>2</v>
      </c>
      <c r="I790" s="198"/>
      <c r="J790" s="198"/>
      <c r="K790" s="198"/>
      <c r="L790" s="364"/>
      <c r="M790" s="364"/>
      <c r="N790" s="364"/>
    </row>
    <row r="791" spans="2:14" ht="14.25" customHeight="1" hidden="1">
      <c r="B791" s="176"/>
      <c r="C791" s="485"/>
      <c r="D791" s="218"/>
      <c r="E791" s="200"/>
      <c r="F791" s="272"/>
      <c r="G791" s="237"/>
      <c r="H791" s="237"/>
      <c r="I791" s="229"/>
      <c r="J791" s="229"/>
      <c r="K791" s="229"/>
      <c r="L791" s="364"/>
      <c r="M791" s="364"/>
      <c r="N791" s="364"/>
    </row>
    <row r="792" spans="2:14" ht="14.25" customHeight="1">
      <c r="B792" s="302" t="s">
        <v>578</v>
      </c>
      <c r="C792" s="381"/>
      <c r="D792" s="320" t="s">
        <v>266</v>
      </c>
      <c r="E792" s="320" t="s">
        <v>272</v>
      </c>
      <c r="F792" s="487" t="s">
        <v>585</v>
      </c>
      <c r="G792" s="488"/>
      <c r="H792" s="488"/>
      <c r="I792" s="473">
        <f aca="true" t="shared" si="160" ref="I792:K794">I793</f>
        <v>6315.8</v>
      </c>
      <c r="J792" s="473">
        <f t="shared" si="160"/>
        <v>6315.8</v>
      </c>
      <c r="K792" s="473">
        <f t="shared" si="160"/>
        <v>0</v>
      </c>
      <c r="L792" s="364"/>
      <c r="M792" s="364"/>
      <c r="N792" s="364"/>
    </row>
    <row r="793" spans="2:14" ht="14.25" hidden="1">
      <c r="B793" s="29" t="s">
        <v>742</v>
      </c>
      <c r="C793" s="381"/>
      <c r="D793" s="200" t="s">
        <v>266</v>
      </c>
      <c r="E793" s="200" t="s">
        <v>272</v>
      </c>
      <c r="F793" s="272" t="s">
        <v>585</v>
      </c>
      <c r="G793" s="237"/>
      <c r="H793" s="237"/>
      <c r="I793" s="198">
        <f t="shared" si="160"/>
        <v>6315.8</v>
      </c>
      <c r="J793" s="198">
        <f t="shared" si="160"/>
        <v>6315.8</v>
      </c>
      <c r="K793" s="198">
        <f t="shared" si="160"/>
        <v>0</v>
      </c>
      <c r="L793" s="364"/>
      <c r="M793" s="364"/>
      <c r="N793" s="364"/>
    </row>
    <row r="794" spans="2:14" ht="30">
      <c r="B794" s="297" t="s">
        <v>518</v>
      </c>
      <c r="C794" s="381"/>
      <c r="D794" s="200" t="s">
        <v>266</v>
      </c>
      <c r="E794" s="200" t="s">
        <v>272</v>
      </c>
      <c r="F794" s="272" t="s">
        <v>585</v>
      </c>
      <c r="G794" s="237"/>
      <c r="H794" s="237"/>
      <c r="I794" s="198">
        <f t="shared" si="160"/>
        <v>6315.8</v>
      </c>
      <c r="J794" s="198">
        <f t="shared" si="160"/>
        <v>6315.8</v>
      </c>
      <c r="K794" s="198">
        <f t="shared" si="160"/>
        <v>0</v>
      </c>
      <c r="L794" s="364"/>
      <c r="M794" s="364"/>
      <c r="N794" s="364"/>
    </row>
    <row r="795" spans="2:14" ht="14.25">
      <c r="B795" s="187" t="s">
        <v>579</v>
      </c>
      <c r="C795" s="381"/>
      <c r="D795" s="200" t="s">
        <v>266</v>
      </c>
      <c r="E795" s="200" t="s">
        <v>272</v>
      </c>
      <c r="F795" s="272" t="s">
        <v>585</v>
      </c>
      <c r="G795" s="237"/>
      <c r="H795" s="237"/>
      <c r="I795" s="198">
        <f>I797</f>
        <v>6315.8</v>
      </c>
      <c r="J795" s="198">
        <f>J797</f>
        <v>6315.8</v>
      </c>
      <c r="K795" s="198">
        <f>K797</f>
        <v>0</v>
      </c>
      <c r="L795" s="364"/>
      <c r="M795" s="364"/>
      <c r="N795" s="364"/>
    </row>
    <row r="796" spans="2:14" ht="14.25">
      <c r="B796" s="29" t="s">
        <v>584</v>
      </c>
      <c r="C796" s="381"/>
      <c r="D796" s="200" t="s">
        <v>266</v>
      </c>
      <c r="E796" s="200" t="s">
        <v>272</v>
      </c>
      <c r="F796" s="272" t="s">
        <v>585</v>
      </c>
      <c r="G796" s="237"/>
      <c r="H796" s="237"/>
      <c r="I796" s="198">
        <f aca="true" t="shared" si="161" ref="I796:K797">I797</f>
        <v>6315.8</v>
      </c>
      <c r="J796" s="198">
        <f t="shared" si="161"/>
        <v>6315.8</v>
      </c>
      <c r="K796" s="198">
        <f t="shared" si="161"/>
        <v>0</v>
      </c>
      <c r="L796" s="364"/>
      <c r="M796" s="364"/>
      <c r="N796" s="364"/>
    </row>
    <row r="797" spans="2:14" ht="14.25">
      <c r="B797" s="205" t="s">
        <v>330</v>
      </c>
      <c r="C797" s="381"/>
      <c r="D797" s="200" t="s">
        <v>266</v>
      </c>
      <c r="E797" s="200" t="s">
        <v>272</v>
      </c>
      <c r="F797" s="272" t="s">
        <v>585</v>
      </c>
      <c r="G797" s="237">
        <v>200</v>
      </c>
      <c r="H797" s="237"/>
      <c r="I797" s="198">
        <f t="shared" si="161"/>
        <v>6315.8</v>
      </c>
      <c r="J797" s="198">
        <f t="shared" si="161"/>
        <v>6315.8</v>
      </c>
      <c r="K797" s="198">
        <f t="shared" si="161"/>
        <v>0</v>
      </c>
      <c r="L797" s="364"/>
      <c r="M797" s="364"/>
      <c r="N797" s="364"/>
    </row>
    <row r="798" spans="2:14" ht="14.25">
      <c r="B798" s="205" t="s">
        <v>332</v>
      </c>
      <c r="C798" s="381"/>
      <c r="D798" s="200" t="s">
        <v>266</v>
      </c>
      <c r="E798" s="200" t="s">
        <v>272</v>
      </c>
      <c r="F798" s="272" t="s">
        <v>585</v>
      </c>
      <c r="G798" s="237">
        <v>240</v>
      </c>
      <c r="H798" s="237"/>
      <c r="I798" s="198">
        <f>I799+I800</f>
        <v>6315.8</v>
      </c>
      <c r="J798" s="198">
        <f>J799+J800</f>
        <v>6315.8</v>
      </c>
      <c r="K798" s="198">
        <f>K799+K800</f>
        <v>0</v>
      </c>
      <c r="L798" s="364"/>
      <c r="M798" s="364"/>
      <c r="N798" s="364"/>
    </row>
    <row r="799" spans="2:14" ht="14.25">
      <c r="B799" s="199" t="s">
        <v>314</v>
      </c>
      <c r="C799" s="381"/>
      <c r="D799" s="200" t="s">
        <v>266</v>
      </c>
      <c r="E799" s="200" t="s">
        <v>272</v>
      </c>
      <c r="F799" s="272" t="s">
        <v>585</v>
      </c>
      <c r="G799" s="237">
        <v>240</v>
      </c>
      <c r="H799" s="237">
        <v>2</v>
      </c>
      <c r="I799" s="198">
        <v>315.8</v>
      </c>
      <c r="J799" s="198">
        <v>315.8</v>
      </c>
      <c r="K799" s="198"/>
      <c r="L799" s="364"/>
      <c r="M799" s="364"/>
      <c r="N799" s="364"/>
    </row>
    <row r="800" spans="2:14" ht="14.25">
      <c r="B800" s="205" t="s">
        <v>315</v>
      </c>
      <c r="C800" s="381"/>
      <c r="D800" s="200" t="s">
        <v>266</v>
      </c>
      <c r="E800" s="200" t="s">
        <v>272</v>
      </c>
      <c r="F800" s="272" t="s">
        <v>585</v>
      </c>
      <c r="G800" s="237">
        <v>240</v>
      </c>
      <c r="H800" s="237">
        <v>3</v>
      </c>
      <c r="I800" s="198">
        <v>6000</v>
      </c>
      <c r="J800" s="198">
        <v>6000</v>
      </c>
      <c r="K800" s="198"/>
      <c r="L800" s="364"/>
      <c r="M800" s="364"/>
      <c r="N800" s="364"/>
    </row>
    <row r="801" spans="2:14" ht="31.5" customHeight="1">
      <c r="B801" s="489" t="s">
        <v>743</v>
      </c>
      <c r="C801" s="376">
        <v>907</v>
      </c>
      <c r="D801" s="218"/>
      <c r="E801" s="218"/>
      <c r="F801" s="490"/>
      <c r="G801" s="218"/>
      <c r="H801" s="218"/>
      <c r="I801" s="229">
        <f>I807+I836+I1044+I1064</f>
        <v>187245.8</v>
      </c>
      <c r="J801" s="229">
        <f>J807+J836+J1044+J1064</f>
        <v>200329.28000000003</v>
      </c>
      <c r="K801" s="229">
        <f>K807+K836+K1044+K1064</f>
        <v>144897.30000000002</v>
      </c>
      <c r="L801" s="378"/>
      <c r="M801" s="364"/>
      <c r="N801" s="364"/>
    </row>
    <row r="802" spans="2:14" ht="14.25" customHeight="1" hidden="1">
      <c r="B802" s="375" t="s">
        <v>313</v>
      </c>
      <c r="C802" s="376"/>
      <c r="D802" s="218"/>
      <c r="E802" s="218"/>
      <c r="F802" s="490"/>
      <c r="G802" s="218"/>
      <c r="H802" s="218" t="s">
        <v>629</v>
      </c>
      <c r="I802" s="229"/>
      <c r="J802" s="229"/>
      <c r="K802" s="229"/>
      <c r="L802" s="364"/>
      <c r="M802" s="364"/>
      <c r="N802" s="364"/>
    </row>
    <row r="803" spans="2:14" ht="14.25" customHeight="1">
      <c r="B803" s="375" t="s">
        <v>314</v>
      </c>
      <c r="C803" s="376"/>
      <c r="D803" s="218"/>
      <c r="E803" s="218"/>
      <c r="F803" s="490"/>
      <c r="G803" s="218"/>
      <c r="H803" s="218" t="s">
        <v>338</v>
      </c>
      <c r="I803" s="229">
        <f>I827+I844+I876+I882+I891+I913+I936+I968+I994+I1005+I1023+I1026+I1029+I1034+I1037+I1049+I1056+I1069+I1075+I835+I999+I1072+I871+I972+I975+I978+I981+I816+I960+I953+I864+I1040+I1011+I1016+I924+I919+I854+I886+I830</f>
        <v>63044.49999999999</v>
      </c>
      <c r="J803" s="229">
        <f>J827+J844+J876+J882+J891+J913+J936+J968+J994+J1005+J1023+J1026+J1029+J1034+J1037+J1049+J1056+J1069+J1075+J835+J999+J1072+J871+J972+J975+J978+J981+J816+J960+J953+J864+J1040+J1011+J1016+J924+J919</f>
        <v>60401.67999999999</v>
      </c>
      <c r="K803" s="229">
        <f>K827+K844+K876+K882+K891+K913+K936+K968+K994+K1005+K1023+K1026+K1029+K1034+K1037+K1049+K1056+K1069+K1075+K835+K999+K1072+K871+K972+K975+K978+K981+K816+K960+K953+K864+K1040+K1011+K1016+K924+K919</f>
        <v>62216.9</v>
      </c>
      <c r="L803" s="364"/>
      <c r="M803" s="364"/>
      <c r="N803" s="364"/>
    </row>
    <row r="804" spans="2:14" ht="14.25" customHeight="1">
      <c r="B804" s="375" t="s">
        <v>315</v>
      </c>
      <c r="C804" s="376"/>
      <c r="D804" s="218"/>
      <c r="E804" s="218"/>
      <c r="F804" s="490"/>
      <c r="G804" s="218"/>
      <c r="H804" s="218" t="s">
        <v>376</v>
      </c>
      <c r="I804" s="229">
        <f>I820+I823+I849+I859+I881+I892+I897+I902+I914+I937+I948+I1057+I1061+I1000+I1043+I812+I961+I931+I986+I943+I1063+I925</f>
        <v>111791</v>
      </c>
      <c r="J804" s="229">
        <f>J820+J823+J849+J859+J881+J892+J897+J902+J914+J937+J948+J1057+J1061+J1000+J1043+J812+J961+J931+J986+J943+J1063+J925</f>
        <v>81287.69999999998</v>
      </c>
      <c r="K804" s="229">
        <f>K820+K823+K849+K859+K881+K892+K897+K902+K914+K937+K948+K1057+K1061+K1000+K1043+K812+K961+K931+K986+K943+K1063+K925</f>
        <v>70184.39999999998</v>
      </c>
      <c r="L804" s="364"/>
      <c r="M804" s="364"/>
      <c r="N804" s="364"/>
    </row>
    <row r="805" spans="2:14" ht="14.25" customHeight="1">
      <c r="B805" s="375" t="s">
        <v>316</v>
      </c>
      <c r="C805" s="376"/>
      <c r="D805" s="218"/>
      <c r="E805" s="218"/>
      <c r="F805" s="490"/>
      <c r="G805" s="218"/>
      <c r="H805" s="218" t="s">
        <v>348</v>
      </c>
      <c r="I805" s="229">
        <f>I893+I938+I908+I962+I944+I926</f>
        <v>12410.300000000001</v>
      </c>
      <c r="J805" s="229">
        <f>J893+J938+J908+J962+J944+J926</f>
        <v>58639.899999999994</v>
      </c>
      <c r="K805" s="229">
        <f>K893+K938+K908+K962+K944+K926</f>
        <v>12496</v>
      </c>
      <c r="L805" s="364"/>
      <c r="M805" s="364"/>
      <c r="N805" s="364"/>
    </row>
    <row r="806" spans="2:14" ht="14.25" customHeight="1">
      <c r="B806" s="375" t="s">
        <v>317</v>
      </c>
      <c r="C806" s="376"/>
      <c r="D806" s="218"/>
      <c r="E806" s="218"/>
      <c r="F806" s="490"/>
      <c r="G806" s="218"/>
      <c r="H806" s="218" t="s">
        <v>630</v>
      </c>
      <c r="I806" s="229"/>
      <c r="J806" s="229"/>
      <c r="K806" s="229"/>
      <c r="L806" s="364"/>
      <c r="M806" s="364"/>
      <c r="N806" s="364"/>
    </row>
    <row r="807" spans="2:14" ht="12.75" customHeight="1">
      <c r="B807" s="379" t="s">
        <v>223</v>
      </c>
      <c r="C807" s="381"/>
      <c r="D807" s="218" t="s">
        <v>224</v>
      </c>
      <c r="E807" s="218"/>
      <c r="F807" s="490"/>
      <c r="G807" s="218"/>
      <c r="H807" s="218"/>
      <c r="I807" s="229">
        <f>I808</f>
        <v>547.9</v>
      </c>
      <c r="J807" s="229">
        <f>J808</f>
        <v>470.7</v>
      </c>
      <c r="K807" s="229">
        <f>K808</f>
        <v>433.7</v>
      </c>
      <c r="L807" s="364"/>
      <c r="M807" s="364"/>
      <c r="N807" s="364"/>
    </row>
    <row r="808" spans="2:14" ht="12.75" customHeight="1" hidden="1">
      <c r="B808" s="387" t="s">
        <v>237</v>
      </c>
      <c r="C808" s="381"/>
      <c r="D808" s="196" t="s">
        <v>224</v>
      </c>
      <c r="E808" s="196" t="s">
        <v>238</v>
      </c>
      <c r="F808" s="293"/>
      <c r="G808" s="200"/>
      <c r="H808" s="200"/>
      <c r="I808" s="198">
        <f>I817+I824+I831+I809+I813</f>
        <v>547.9</v>
      </c>
      <c r="J808" s="198">
        <f>J817+J824</f>
        <v>470.7</v>
      </c>
      <c r="K808" s="198">
        <f>K817+K824</f>
        <v>433.7</v>
      </c>
      <c r="L808" s="364"/>
      <c r="M808" s="364"/>
      <c r="N808" s="364"/>
    </row>
    <row r="809" spans="2:14" ht="42.75" customHeight="1" hidden="1">
      <c r="B809" s="385" t="s">
        <v>326</v>
      </c>
      <c r="C809" s="381"/>
      <c r="D809" s="200" t="s">
        <v>224</v>
      </c>
      <c r="E809" s="200" t="s">
        <v>238</v>
      </c>
      <c r="F809" s="203" t="s">
        <v>327</v>
      </c>
      <c r="G809" s="200"/>
      <c r="H809" s="200"/>
      <c r="I809" s="198">
        <f aca="true" t="shared" si="162" ref="I809:K811">I810</f>
        <v>0</v>
      </c>
      <c r="J809" s="198">
        <f t="shared" si="162"/>
        <v>0</v>
      </c>
      <c r="K809" s="198">
        <f t="shared" si="162"/>
        <v>0</v>
      </c>
      <c r="L809" s="364"/>
      <c r="M809" s="364"/>
      <c r="N809" s="364"/>
    </row>
    <row r="810" spans="2:14" ht="41.25" customHeight="1" hidden="1">
      <c r="B810" s="266" t="s">
        <v>322</v>
      </c>
      <c r="C810" s="381"/>
      <c r="D810" s="200" t="s">
        <v>224</v>
      </c>
      <c r="E810" s="200" t="s">
        <v>238</v>
      </c>
      <c r="F810" s="203" t="s">
        <v>327</v>
      </c>
      <c r="G810" s="200" t="s">
        <v>323</v>
      </c>
      <c r="H810" s="200"/>
      <c r="I810" s="198">
        <f t="shared" si="162"/>
        <v>0</v>
      </c>
      <c r="J810" s="198">
        <f t="shared" si="162"/>
        <v>0</v>
      </c>
      <c r="K810" s="198">
        <f t="shared" si="162"/>
        <v>0</v>
      </c>
      <c r="L810" s="364"/>
      <c r="M810" s="364"/>
      <c r="N810" s="364"/>
    </row>
    <row r="811" spans="2:14" ht="14.25" customHeight="1" hidden="1">
      <c r="B811" s="266" t="s">
        <v>324</v>
      </c>
      <c r="C811" s="381"/>
      <c r="D811" s="200" t="s">
        <v>224</v>
      </c>
      <c r="E811" s="200" t="s">
        <v>238</v>
      </c>
      <c r="F811" s="203" t="s">
        <v>327</v>
      </c>
      <c r="G811" s="200" t="s">
        <v>325</v>
      </c>
      <c r="H811" s="200"/>
      <c r="I811" s="198">
        <f t="shared" si="162"/>
        <v>0</v>
      </c>
      <c r="J811" s="198">
        <f t="shared" si="162"/>
        <v>0</v>
      </c>
      <c r="K811" s="198">
        <f t="shared" si="162"/>
        <v>0</v>
      </c>
      <c r="L811" s="364"/>
      <c r="M811" s="364"/>
      <c r="N811" s="364"/>
    </row>
    <row r="812" spans="2:14" ht="12.75" customHeight="1" hidden="1">
      <c r="B812" s="266" t="s">
        <v>315</v>
      </c>
      <c r="C812" s="381"/>
      <c r="D812" s="200" t="s">
        <v>224</v>
      </c>
      <c r="E812" s="200" t="s">
        <v>238</v>
      </c>
      <c r="F812" s="203" t="s">
        <v>327</v>
      </c>
      <c r="G812" s="200" t="s">
        <v>325</v>
      </c>
      <c r="H812" s="200" t="s">
        <v>348</v>
      </c>
      <c r="I812" s="198"/>
      <c r="J812" s="198"/>
      <c r="K812" s="198"/>
      <c r="L812" s="364"/>
      <c r="M812" s="364"/>
      <c r="N812" s="364"/>
    </row>
    <row r="813" spans="2:14" ht="42.75" hidden="1">
      <c r="B813" s="491" t="s">
        <v>381</v>
      </c>
      <c r="C813" s="381"/>
      <c r="D813" s="200" t="s">
        <v>224</v>
      </c>
      <c r="E813" s="200" t="s">
        <v>238</v>
      </c>
      <c r="F813" s="203" t="s">
        <v>382</v>
      </c>
      <c r="G813" s="200"/>
      <c r="H813" s="200"/>
      <c r="I813" s="198">
        <f aca="true" t="shared" si="163" ref="I813:K815">I814</f>
        <v>0</v>
      </c>
      <c r="J813" s="198">
        <f t="shared" si="163"/>
        <v>0</v>
      </c>
      <c r="K813" s="198">
        <f t="shared" si="163"/>
        <v>0</v>
      </c>
      <c r="L813" s="364"/>
      <c r="M813" s="364"/>
      <c r="N813" s="364"/>
    </row>
    <row r="814" spans="2:14" ht="41.25" customHeight="1" hidden="1">
      <c r="B814" s="492" t="s">
        <v>322</v>
      </c>
      <c r="C814" s="381"/>
      <c r="D814" s="200" t="s">
        <v>224</v>
      </c>
      <c r="E814" s="200" t="s">
        <v>238</v>
      </c>
      <c r="F814" s="203" t="s">
        <v>382</v>
      </c>
      <c r="G814" s="200" t="s">
        <v>323</v>
      </c>
      <c r="H814" s="200"/>
      <c r="I814" s="198">
        <f t="shared" si="163"/>
        <v>0</v>
      </c>
      <c r="J814" s="198">
        <f t="shared" si="163"/>
        <v>0</v>
      </c>
      <c r="K814" s="198">
        <f t="shared" si="163"/>
        <v>0</v>
      </c>
      <c r="L814" s="364"/>
      <c r="M814" s="364"/>
      <c r="N814" s="364"/>
    </row>
    <row r="815" spans="2:14" ht="12.75" customHeight="1" hidden="1">
      <c r="B815" s="199" t="s">
        <v>324</v>
      </c>
      <c r="C815" s="381"/>
      <c r="D815" s="200" t="s">
        <v>224</v>
      </c>
      <c r="E815" s="200" t="s">
        <v>238</v>
      </c>
      <c r="F815" s="203" t="s">
        <v>382</v>
      </c>
      <c r="G815" s="200" t="s">
        <v>325</v>
      </c>
      <c r="H815" s="200"/>
      <c r="I815" s="198">
        <f t="shared" si="163"/>
        <v>0</v>
      </c>
      <c r="J815" s="198">
        <f t="shared" si="163"/>
        <v>0</v>
      </c>
      <c r="K815" s="198">
        <f t="shared" si="163"/>
        <v>0</v>
      </c>
      <c r="L815" s="364"/>
      <c r="M815" s="364"/>
      <c r="N815" s="364"/>
    </row>
    <row r="816" spans="2:14" ht="12.75" customHeight="1" hidden="1">
      <c r="B816" s="199" t="s">
        <v>314</v>
      </c>
      <c r="C816" s="381"/>
      <c r="D816" s="200" t="s">
        <v>224</v>
      </c>
      <c r="E816" s="200" t="s">
        <v>238</v>
      </c>
      <c r="F816" s="203" t="s">
        <v>382</v>
      </c>
      <c r="G816" s="200" t="s">
        <v>325</v>
      </c>
      <c r="H816" s="200" t="s">
        <v>338</v>
      </c>
      <c r="I816" s="198"/>
      <c r="J816" s="198"/>
      <c r="K816" s="198"/>
      <c r="L816" s="364"/>
      <c r="M816" s="364"/>
      <c r="N816" s="364"/>
    </row>
    <row r="817" spans="2:14" ht="42.75">
      <c r="B817" s="220" t="s">
        <v>377</v>
      </c>
      <c r="C817" s="381"/>
      <c r="D817" s="200" t="s">
        <v>224</v>
      </c>
      <c r="E817" s="200" t="s">
        <v>238</v>
      </c>
      <c r="F817" s="203" t="s">
        <v>378</v>
      </c>
      <c r="G817" s="200"/>
      <c r="H817" s="200"/>
      <c r="I817" s="198">
        <f>I818+I821</f>
        <v>433.7</v>
      </c>
      <c r="J817" s="198">
        <f>J818+J821</f>
        <v>433.7</v>
      </c>
      <c r="K817" s="198">
        <f>K818+K821</f>
        <v>433.7</v>
      </c>
      <c r="L817" s="364"/>
      <c r="M817" s="364"/>
      <c r="N817" s="364"/>
    </row>
    <row r="818" spans="2:14" ht="29.25" customHeight="1">
      <c r="B818" s="204" t="s">
        <v>322</v>
      </c>
      <c r="C818" s="381"/>
      <c r="D818" s="200" t="s">
        <v>224</v>
      </c>
      <c r="E818" s="200" t="s">
        <v>238</v>
      </c>
      <c r="F818" s="203" t="s">
        <v>378</v>
      </c>
      <c r="G818" s="200" t="s">
        <v>323</v>
      </c>
      <c r="H818" s="200"/>
      <c r="I818" s="198">
        <f aca="true" t="shared" si="164" ref="I818:K819">I819</f>
        <v>380.7</v>
      </c>
      <c r="J818" s="198">
        <f t="shared" si="164"/>
        <v>380.7</v>
      </c>
      <c r="K818" s="198">
        <f t="shared" si="164"/>
        <v>380.7</v>
      </c>
      <c r="L818" s="364"/>
      <c r="M818" s="364"/>
      <c r="N818" s="364"/>
    </row>
    <row r="819" spans="2:14" ht="14.25" customHeight="1">
      <c r="B819" s="199" t="s">
        <v>324</v>
      </c>
      <c r="C819" s="381"/>
      <c r="D819" s="200" t="s">
        <v>224</v>
      </c>
      <c r="E819" s="200" t="s">
        <v>238</v>
      </c>
      <c r="F819" s="203" t="s">
        <v>378</v>
      </c>
      <c r="G819" s="200" t="s">
        <v>325</v>
      </c>
      <c r="H819" s="200"/>
      <c r="I819" s="198">
        <f t="shared" si="164"/>
        <v>380.7</v>
      </c>
      <c r="J819" s="198">
        <f t="shared" si="164"/>
        <v>380.7</v>
      </c>
      <c r="K819" s="198">
        <f t="shared" si="164"/>
        <v>380.7</v>
      </c>
      <c r="L819" s="364"/>
      <c r="M819" s="364"/>
      <c r="N819" s="364"/>
    </row>
    <row r="820" spans="2:14" ht="12.75" customHeight="1">
      <c r="B820" s="199" t="s">
        <v>315</v>
      </c>
      <c r="C820" s="381"/>
      <c r="D820" s="200" t="s">
        <v>224</v>
      </c>
      <c r="E820" s="200" t="s">
        <v>238</v>
      </c>
      <c r="F820" s="203" t="s">
        <v>378</v>
      </c>
      <c r="G820" s="200" t="s">
        <v>325</v>
      </c>
      <c r="H820" s="200">
        <v>3</v>
      </c>
      <c r="I820" s="198">
        <v>380.7</v>
      </c>
      <c r="J820" s="198">
        <v>380.7</v>
      </c>
      <c r="K820" s="198">
        <v>380.7</v>
      </c>
      <c r="L820" s="364"/>
      <c r="M820" s="364"/>
      <c r="N820" s="364"/>
    </row>
    <row r="821" spans="2:14" ht="12.75" customHeight="1">
      <c r="B821" s="205" t="s">
        <v>330</v>
      </c>
      <c r="C821" s="381"/>
      <c r="D821" s="200" t="s">
        <v>224</v>
      </c>
      <c r="E821" s="200" t="s">
        <v>238</v>
      </c>
      <c r="F821" s="203" t="s">
        <v>378</v>
      </c>
      <c r="G821" s="371">
        <v>200</v>
      </c>
      <c r="H821" s="200"/>
      <c r="I821" s="198">
        <f aca="true" t="shared" si="165" ref="I821:K822">I822</f>
        <v>53</v>
      </c>
      <c r="J821" s="198">
        <f t="shared" si="165"/>
        <v>53</v>
      </c>
      <c r="K821" s="198">
        <f t="shared" si="165"/>
        <v>53</v>
      </c>
      <c r="L821" s="364"/>
      <c r="M821" s="364"/>
      <c r="N821" s="364"/>
    </row>
    <row r="822" spans="2:14" ht="12.75" customHeight="1">
      <c r="B822" s="205" t="s">
        <v>332</v>
      </c>
      <c r="C822" s="381"/>
      <c r="D822" s="200" t="s">
        <v>224</v>
      </c>
      <c r="E822" s="200" t="s">
        <v>238</v>
      </c>
      <c r="F822" s="203" t="s">
        <v>378</v>
      </c>
      <c r="G822" s="371">
        <v>240</v>
      </c>
      <c r="H822" s="200"/>
      <c r="I822" s="198">
        <f t="shared" si="165"/>
        <v>53</v>
      </c>
      <c r="J822" s="198">
        <f t="shared" si="165"/>
        <v>53</v>
      </c>
      <c r="K822" s="198">
        <f t="shared" si="165"/>
        <v>53</v>
      </c>
      <c r="L822" s="364"/>
      <c r="M822" s="364"/>
      <c r="N822" s="364"/>
    </row>
    <row r="823" spans="2:14" ht="14.25" customHeight="1">
      <c r="B823" s="199" t="s">
        <v>315</v>
      </c>
      <c r="C823" s="381"/>
      <c r="D823" s="200" t="s">
        <v>224</v>
      </c>
      <c r="E823" s="200" t="s">
        <v>238</v>
      </c>
      <c r="F823" s="203" t="s">
        <v>378</v>
      </c>
      <c r="G823" s="371">
        <v>240</v>
      </c>
      <c r="H823" s="200" t="s">
        <v>376</v>
      </c>
      <c r="I823" s="198">
        <v>53</v>
      </c>
      <c r="J823" s="198">
        <v>53</v>
      </c>
      <c r="K823" s="198">
        <v>53</v>
      </c>
      <c r="L823" s="364"/>
      <c r="M823" s="364"/>
      <c r="N823" s="364"/>
    </row>
    <row r="824" spans="2:14" ht="25.5" customHeight="1">
      <c r="B824" s="204" t="s">
        <v>385</v>
      </c>
      <c r="C824" s="381"/>
      <c r="D824" s="200" t="s">
        <v>224</v>
      </c>
      <c r="E824" s="200" t="s">
        <v>238</v>
      </c>
      <c r="F824" s="203" t="s">
        <v>386</v>
      </c>
      <c r="G824" s="200"/>
      <c r="H824" s="200"/>
      <c r="I824" s="198">
        <f>I825+I828</f>
        <v>114.2</v>
      </c>
      <c r="J824" s="198">
        <f>J825+J828</f>
        <v>37</v>
      </c>
      <c r="K824" s="198">
        <f>K825+K828</f>
        <v>0</v>
      </c>
      <c r="L824" s="364"/>
      <c r="M824" s="364"/>
      <c r="N824" s="364"/>
    </row>
    <row r="825" spans="2:14" ht="27.75" customHeight="1">
      <c r="B825" s="204" t="s">
        <v>322</v>
      </c>
      <c r="C825" s="381"/>
      <c r="D825" s="200" t="s">
        <v>224</v>
      </c>
      <c r="E825" s="200" t="s">
        <v>238</v>
      </c>
      <c r="F825" s="203" t="s">
        <v>386</v>
      </c>
      <c r="G825" s="200" t="s">
        <v>323</v>
      </c>
      <c r="H825" s="200"/>
      <c r="I825" s="198">
        <f aca="true" t="shared" si="166" ref="I825:K826">I826</f>
        <v>74.2</v>
      </c>
      <c r="J825" s="198">
        <f t="shared" si="166"/>
        <v>37</v>
      </c>
      <c r="K825" s="198">
        <f t="shared" si="166"/>
        <v>0</v>
      </c>
      <c r="L825" s="364"/>
      <c r="M825" s="364"/>
      <c r="N825" s="364"/>
    </row>
    <row r="826" spans="2:14" ht="12.75" customHeight="1">
      <c r="B826" s="199" t="s">
        <v>324</v>
      </c>
      <c r="C826" s="381"/>
      <c r="D826" s="200" t="s">
        <v>224</v>
      </c>
      <c r="E826" s="200" t="s">
        <v>238</v>
      </c>
      <c r="F826" s="203" t="s">
        <v>386</v>
      </c>
      <c r="G826" s="200" t="s">
        <v>325</v>
      </c>
      <c r="H826" s="200"/>
      <c r="I826" s="198">
        <f t="shared" si="166"/>
        <v>74.2</v>
      </c>
      <c r="J826" s="198">
        <f t="shared" si="166"/>
        <v>37</v>
      </c>
      <c r="K826" s="198">
        <f t="shared" si="166"/>
        <v>0</v>
      </c>
      <c r="L826" s="364"/>
      <c r="M826" s="364"/>
      <c r="N826" s="364"/>
    </row>
    <row r="827" spans="2:14" ht="12.75" customHeight="1">
      <c r="B827" s="199" t="s">
        <v>314</v>
      </c>
      <c r="C827" s="381"/>
      <c r="D827" s="200" t="s">
        <v>224</v>
      </c>
      <c r="E827" s="200" t="s">
        <v>238</v>
      </c>
      <c r="F827" s="203" t="s">
        <v>386</v>
      </c>
      <c r="G827" s="200" t="s">
        <v>325</v>
      </c>
      <c r="H827" s="200" t="s">
        <v>338</v>
      </c>
      <c r="I827" s="198">
        <v>74.2</v>
      </c>
      <c r="J827" s="198">
        <v>37</v>
      </c>
      <c r="K827" s="198"/>
      <c r="L827" s="364"/>
      <c r="M827" s="364"/>
      <c r="N827" s="364"/>
    </row>
    <row r="828" spans="2:14" ht="12.75" customHeight="1">
      <c r="B828" s="205" t="s">
        <v>330</v>
      </c>
      <c r="C828" s="381"/>
      <c r="D828" s="200" t="s">
        <v>224</v>
      </c>
      <c r="E828" s="200" t="s">
        <v>238</v>
      </c>
      <c r="F828" s="203" t="s">
        <v>386</v>
      </c>
      <c r="G828" s="200" t="s">
        <v>331</v>
      </c>
      <c r="H828" s="200"/>
      <c r="I828" s="198">
        <f aca="true" t="shared" si="167" ref="I828:K829">I829</f>
        <v>40</v>
      </c>
      <c r="J828" s="198">
        <f t="shared" si="167"/>
        <v>0</v>
      </c>
      <c r="K828" s="198">
        <f t="shared" si="167"/>
        <v>0</v>
      </c>
      <c r="L828" s="364"/>
      <c r="M828" s="364"/>
      <c r="N828" s="364"/>
    </row>
    <row r="829" spans="2:14" ht="12.75" customHeight="1">
      <c r="B829" s="205" t="s">
        <v>332</v>
      </c>
      <c r="C829" s="381"/>
      <c r="D829" s="200" t="s">
        <v>224</v>
      </c>
      <c r="E829" s="200" t="s">
        <v>238</v>
      </c>
      <c r="F829" s="203" t="s">
        <v>386</v>
      </c>
      <c r="G829" s="200" t="s">
        <v>333</v>
      </c>
      <c r="H829" s="200"/>
      <c r="I829" s="198">
        <f t="shared" si="167"/>
        <v>40</v>
      </c>
      <c r="J829" s="198">
        <f t="shared" si="167"/>
        <v>0</v>
      </c>
      <c r="K829" s="198">
        <f t="shared" si="167"/>
        <v>0</v>
      </c>
      <c r="L829" s="364"/>
      <c r="M829" s="364"/>
      <c r="N829" s="364"/>
    </row>
    <row r="830" spans="2:14" ht="12.75" customHeight="1">
      <c r="B830" s="199" t="s">
        <v>314</v>
      </c>
      <c r="C830" s="381"/>
      <c r="D830" s="200" t="s">
        <v>224</v>
      </c>
      <c r="E830" s="200" t="s">
        <v>238</v>
      </c>
      <c r="F830" s="203" t="s">
        <v>386</v>
      </c>
      <c r="G830" s="200" t="s">
        <v>333</v>
      </c>
      <c r="H830" s="200" t="s">
        <v>338</v>
      </c>
      <c r="I830" s="198">
        <v>40</v>
      </c>
      <c r="J830" s="198"/>
      <c r="K830" s="198"/>
      <c r="L830" s="364"/>
      <c r="M830" s="364"/>
      <c r="N830" s="364"/>
    </row>
    <row r="831" spans="2:14" ht="40.5" customHeight="1">
      <c r="B831" s="493" t="s">
        <v>744</v>
      </c>
      <c r="C831" s="388"/>
      <c r="D831" s="200" t="s">
        <v>224</v>
      </c>
      <c r="E831" s="200" t="s">
        <v>238</v>
      </c>
      <c r="F831" s="299" t="s">
        <v>367</v>
      </c>
      <c r="G831" s="200"/>
      <c r="H831" s="200"/>
      <c r="I831" s="198">
        <f aca="true" t="shared" si="168" ref="I831:K834">I832</f>
        <v>0</v>
      </c>
      <c r="J831" s="198">
        <f t="shared" si="168"/>
        <v>0</v>
      </c>
      <c r="K831" s="198">
        <f t="shared" si="168"/>
        <v>0</v>
      </c>
      <c r="L831" s="364"/>
      <c r="M831" s="364"/>
      <c r="N831" s="364"/>
    </row>
    <row r="832" spans="2:14" ht="12.75" customHeight="1">
      <c r="B832" s="202" t="s">
        <v>342</v>
      </c>
      <c r="C832" s="384"/>
      <c r="D832" s="200" t="s">
        <v>224</v>
      </c>
      <c r="E832" s="200" t="s">
        <v>238</v>
      </c>
      <c r="F832" s="272" t="s">
        <v>368</v>
      </c>
      <c r="G832" s="200"/>
      <c r="H832" s="200"/>
      <c r="I832" s="198">
        <f t="shared" si="168"/>
        <v>0</v>
      </c>
      <c r="J832" s="198">
        <f t="shared" si="168"/>
        <v>0</v>
      </c>
      <c r="K832" s="198">
        <f t="shared" si="168"/>
        <v>0</v>
      </c>
      <c r="L832" s="364"/>
      <c r="M832" s="364"/>
      <c r="N832" s="364"/>
    </row>
    <row r="833" spans="2:14" ht="12.75" customHeight="1">
      <c r="B833" s="205" t="s">
        <v>330</v>
      </c>
      <c r="C833" s="384"/>
      <c r="D833" s="200" t="s">
        <v>224</v>
      </c>
      <c r="E833" s="200" t="s">
        <v>238</v>
      </c>
      <c r="F833" s="272" t="s">
        <v>368</v>
      </c>
      <c r="G833" s="200" t="s">
        <v>331</v>
      </c>
      <c r="H833" s="200"/>
      <c r="I833" s="198">
        <f t="shared" si="168"/>
        <v>0</v>
      </c>
      <c r="J833" s="198">
        <f t="shared" si="168"/>
        <v>0</v>
      </c>
      <c r="K833" s="198">
        <f t="shared" si="168"/>
        <v>0</v>
      </c>
      <c r="L833" s="364"/>
      <c r="M833" s="364"/>
      <c r="N833" s="364"/>
    </row>
    <row r="834" spans="2:14" ht="12.75" customHeight="1">
      <c r="B834" s="205" t="s">
        <v>332</v>
      </c>
      <c r="C834" s="384"/>
      <c r="D834" s="200" t="s">
        <v>224</v>
      </c>
      <c r="E834" s="200" t="s">
        <v>238</v>
      </c>
      <c r="F834" s="272" t="s">
        <v>368</v>
      </c>
      <c r="G834" s="200" t="s">
        <v>333</v>
      </c>
      <c r="H834" s="200"/>
      <c r="I834" s="198">
        <f t="shared" si="168"/>
        <v>0</v>
      </c>
      <c r="J834" s="198">
        <f t="shared" si="168"/>
        <v>0</v>
      </c>
      <c r="K834" s="198">
        <f t="shared" si="168"/>
        <v>0</v>
      </c>
      <c r="L834" s="364"/>
      <c r="M834" s="364"/>
      <c r="N834" s="364"/>
    </row>
    <row r="835" spans="2:14" ht="12.75" customHeight="1">
      <c r="B835" s="199" t="s">
        <v>314</v>
      </c>
      <c r="C835" s="384"/>
      <c r="D835" s="200" t="s">
        <v>224</v>
      </c>
      <c r="E835" s="200" t="s">
        <v>238</v>
      </c>
      <c r="F835" s="272" t="s">
        <v>368</v>
      </c>
      <c r="G835" s="200" t="s">
        <v>333</v>
      </c>
      <c r="H835" s="200">
        <v>2</v>
      </c>
      <c r="I835" s="198"/>
      <c r="J835" s="198"/>
      <c r="K835" s="198"/>
      <c r="L835" s="364"/>
      <c r="M835" s="364"/>
      <c r="N835" s="364"/>
    </row>
    <row r="836" spans="2:14" ht="14.25" customHeight="1">
      <c r="B836" s="379" t="s">
        <v>265</v>
      </c>
      <c r="C836" s="376"/>
      <c r="D836" s="218" t="s">
        <v>266</v>
      </c>
      <c r="E836" s="494"/>
      <c r="F836" s="218"/>
      <c r="G836" s="218"/>
      <c r="H836" s="218"/>
      <c r="I836" s="229">
        <f>I837+I865+I954+I988+I1017</f>
        <v>185637.3</v>
      </c>
      <c r="J836" s="229">
        <f>J837+J865+J954+J988+J1017</f>
        <v>198795.48</v>
      </c>
      <c r="K836" s="229">
        <f>K837+K865+K954+K988+K1017</f>
        <v>143355.5</v>
      </c>
      <c r="L836" s="364"/>
      <c r="M836" s="364"/>
      <c r="N836" s="364"/>
    </row>
    <row r="837" spans="2:14" ht="12.75" customHeight="1">
      <c r="B837" s="389" t="s">
        <v>267</v>
      </c>
      <c r="C837" s="381"/>
      <c r="D837" s="196" t="s">
        <v>266</v>
      </c>
      <c r="E837" s="196" t="s">
        <v>268</v>
      </c>
      <c r="F837" s="218"/>
      <c r="G837" s="218"/>
      <c r="H837" s="218"/>
      <c r="I837" s="198">
        <f>I838+I845+I855+I860+I850</f>
        <v>28363.5</v>
      </c>
      <c r="J837" s="198">
        <f>J838+J845+J855+J860+J850</f>
        <v>22014.9</v>
      </c>
      <c r="K837" s="198">
        <f>K838+K845+K855+K860+K850</f>
        <v>22459.4</v>
      </c>
      <c r="L837" s="364"/>
      <c r="M837" s="364"/>
      <c r="N837" s="364"/>
    </row>
    <row r="838" spans="2:14" ht="26.25" customHeight="1">
      <c r="B838" s="390" t="s">
        <v>518</v>
      </c>
      <c r="C838" s="381"/>
      <c r="D838" s="200" t="s">
        <v>266</v>
      </c>
      <c r="E838" s="200" t="s">
        <v>268</v>
      </c>
      <c r="F838" s="299" t="s">
        <v>519</v>
      </c>
      <c r="G838" s="200"/>
      <c r="H838" s="200"/>
      <c r="I838" s="198">
        <f aca="true" t="shared" si="169" ref="I838:I843">I839</f>
        <v>10308.9</v>
      </c>
      <c r="J838" s="198">
        <f aca="true" t="shared" si="170" ref="J838:J843">J839</f>
        <v>10200</v>
      </c>
      <c r="K838" s="198">
        <f aca="true" t="shared" si="171" ref="K838:K843">K839</f>
        <v>11066.7</v>
      </c>
      <c r="L838" s="364"/>
      <c r="M838" s="364"/>
      <c r="N838" s="364"/>
    </row>
    <row r="839" spans="2:14" ht="12.75" customHeight="1">
      <c r="B839" s="263" t="s">
        <v>520</v>
      </c>
      <c r="C839" s="381"/>
      <c r="D839" s="200" t="s">
        <v>266</v>
      </c>
      <c r="E839" s="200" t="s">
        <v>268</v>
      </c>
      <c r="F839" s="272" t="s">
        <v>521</v>
      </c>
      <c r="G839" s="200"/>
      <c r="H839" s="200"/>
      <c r="I839" s="198">
        <f t="shared" si="169"/>
        <v>10308.9</v>
      </c>
      <c r="J839" s="198">
        <f t="shared" si="170"/>
        <v>10200</v>
      </c>
      <c r="K839" s="198">
        <f t="shared" si="171"/>
        <v>11066.7</v>
      </c>
      <c r="L839" s="364"/>
      <c r="M839" s="364"/>
      <c r="N839" s="364"/>
    </row>
    <row r="840" spans="2:14" ht="14.25" customHeight="1">
      <c r="B840" s="263" t="s">
        <v>522</v>
      </c>
      <c r="C840" s="381"/>
      <c r="D840" s="200" t="s">
        <v>266</v>
      </c>
      <c r="E840" s="200" t="s">
        <v>268</v>
      </c>
      <c r="F840" s="272" t="s">
        <v>523</v>
      </c>
      <c r="G840" s="200"/>
      <c r="H840" s="200"/>
      <c r="I840" s="198">
        <f t="shared" si="169"/>
        <v>10308.9</v>
      </c>
      <c r="J840" s="198">
        <f t="shared" si="170"/>
        <v>10200</v>
      </c>
      <c r="K840" s="198">
        <f t="shared" si="171"/>
        <v>11066.7</v>
      </c>
      <c r="L840" s="364"/>
      <c r="M840" s="364"/>
      <c r="N840" s="364"/>
    </row>
    <row r="841" spans="2:14" ht="12.75" customHeight="1">
      <c r="B841" s="418" t="s">
        <v>524</v>
      </c>
      <c r="C841" s="381"/>
      <c r="D841" s="200" t="s">
        <v>266</v>
      </c>
      <c r="E841" s="200" t="s">
        <v>268</v>
      </c>
      <c r="F841" s="299" t="s">
        <v>525</v>
      </c>
      <c r="G841" s="200"/>
      <c r="H841" s="200"/>
      <c r="I841" s="198">
        <f t="shared" si="169"/>
        <v>10308.9</v>
      </c>
      <c r="J841" s="198">
        <f t="shared" si="170"/>
        <v>10200</v>
      </c>
      <c r="K841" s="198">
        <f t="shared" si="171"/>
        <v>11066.7</v>
      </c>
      <c r="L841" s="364"/>
      <c r="M841" s="364"/>
      <c r="N841" s="364"/>
    </row>
    <row r="842" spans="2:14" ht="14.25" customHeight="1">
      <c r="B842" s="199" t="s">
        <v>526</v>
      </c>
      <c r="C842" s="381"/>
      <c r="D842" s="200" t="s">
        <v>266</v>
      </c>
      <c r="E842" s="200" t="s">
        <v>268</v>
      </c>
      <c r="F842" s="299" t="s">
        <v>525</v>
      </c>
      <c r="G842" s="200" t="s">
        <v>527</v>
      </c>
      <c r="H842" s="200"/>
      <c r="I842" s="198">
        <f t="shared" si="169"/>
        <v>10308.9</v>
      </c>
      <c r="J842" s="198">
        <f t="shared" si="170"/>
        <v>10200</v>
      </c>
      <c r="K842" s="198">
        <f t="shared" si="171"/>
        <v>11066.7</v>
      </c>
      <c r="L842" s="364"/>
      <c r="M842" s="364"/>
      <c r="N842" s="364"/>
    </row>
    <row r="843" spans="2:14" ht="12.75" customHeight="1">
      <c r="B843" s="199" t="s">
        <v>528</v>
      </c>
      <c r="C843" s="381"/>
      <c r="D843" s="200" t="s">
        <v>266</v>
      </c>
      <c r="E843" s="200" t="s">
        <v>268</v>
      </c>
      <c r="F843" s="299" t="s">
        <v>525</v>
      </c>
      <c r="G843" s="200">
        <v>610</v>
      </c>
      <c r="H843" s="200"/>
      <c r="I843" s="198">
        <f t="shared" si="169"/>
        <v>10308.9</v>
      </c>
      <c r="J843" s="198">
        <f t="shared" si="170"/>
        <v>10200</v>
      </c>
      <c r="K843" s="198">
        <f t="shared" si="171"/>
        <v>11066.7</v>
      </c>
      <c r="L843" s="364"/>
      <c r="M843" s="364"/>
      <c r="N843" s="364"/>
    </row>
    <row r="844" spans="2:14" ht="12.75" customHeight="1">
      <c r="B844" s="199" t="s">
        <v>314</v>
      </c>
      <c r="C844" s="381"/>
      <c r="D844" s="200" t="s">
        <v>266</v>
      </c>
      <c r="E844" s="200" t="s">
        <v>268</v>
      </c>
      <c r="F844" s="299" t="s">
        <v>525</v>
      </c>
      <c r="G844" s="200">
        <v>610</v>
      </c>
      <c r="H844" s="200">
        <v>2</v>
      </c>
      <c r="I844" s="198">
        <v>10308.9</v>
      </c>
      <c r="J844" s="198">
        <v>10200</v>
      </c>
      <c r="K844" s="198">
        <v>11066.7</v>
      </c>
      <c r="L844" s="364"/>
      <c r="M844" s="364"/>
      <c r="N844" s="364"/>
    </row>
    <row r="845" spans="2:14" ht="66.75" customHeight="1">
      <c r="B845" s="495" t="s">
        <v>529</v>
      </c>
      <c r="C845" s="381"/>
      <c r="D845" s="200" t="s">
        <v>266</v>
      </c>
      <c r="E845" s="200" t="s">
        <v>268</v>
      </c>
      <c r="F845" s="293" t="s">
        <v>530</v>
      </c>
      <c r="G845" s="200"/>
      <c r="H845" s="200"/>
      <c r="I845" s="198">
        <f aca="true" t="shared" si="172" ref="I845:K848">I846</f>
        <v>16404.6</v>
      </c>
      <c r="J845" s="198">
        <f t="shared" si="172"/>
        <v>11814.9</v>
      </c>
      <c r="K845" s="198">
        <f t="shared" si="172"/>
        <v>11392.7</v>
      </c>
      <c r="L845" s="364"/>
      <c r="M845" s="364"/>
      <c r="N845" s="364"/>
    </row>
    <row r="846" spans="2:14" ht="12.75" customHeight="1">
      <c r="B846" s="263" t="s">
        <v>522</v>
      </c>
      <c r="C846" s="384"/>
      <c r="D846" s="200" t="s">
        <v>266</v>
      </c>
      <c r="E846" s="200" t="s">
        <v>268</v>
      </c>
      <c r="F846" s="293" t="s">
        <v>531</v>
      </c>
      <c r="G846" s="200"/>
      <c r="H846" s="200"/>
      <c r="I846" s="198">
        <f t="shared" si="172"/>
        <v>16404.6</v>
      </c>
      <c r="J846" s="198">
        <f t="shared" si="172"/>
        <v>11814.9</v>
      </c>
      <c r="K846" s="198">
        <f t="shared" si="172"/>
        <v>11392.7</v>
      </c>
      <c r="L846" s="364"/>
      <c r="M846" s="364"/>
      <c r="N846" s="364"/>
    </row>
    <row r="847" spans="2:14" ht="14.25" customHeight="1">
      <c r="B847" s="199" t="s">
        <v>526</v>
      </c>
      <c r="C847" s="384"/>
      <c r="D847" s="200" t="s">
        <v>266</v>
      </c>
      <c r="E847" s="200" t="s">
        <v>268</v>
      </c>
      <c r="F847" s="293" t="s">
        <v>531</v>
      </c>
      <c r="G847" s="200" t="s">
        <v>527</v>
      </c>
      <c r="H847" s="200"/>
      <c r="I847" s="198">
        <f t="shared" si="172"/>
        <v>16404.6</v>
      </c>
      <c r="J847" s="198">
        <f t="shared" si="172"/>
        <v>11814.9</v>
      </c>
      <c r="K847" s="198">
        <f t="shared" si="172"/>
        <v>11392.7</v>
      </c>
      <c r="L847" s="364"/>
      <c r="M847" s="364"/>
      <c r="N847" s="364"/>
    </row>
    <row r="848" spans="2:14" ht="12.75" customHeight="1">
      <c r="B848" s="199" t="s">
        <v>528</v>
      </c>
      <c r="C848" s="384"/>
      <c r="D848" s="200" t="s">
        <v>266</v>
      </c>
      <c r="E848" s="200" t="s">
        <v>268</v>
      </c>
      <c r="F848" s="293" t="s">
        <v>531</v>
      </c>
      <c r="G848" s="200">
        <v>610</v>
      </c>
      <c r="H848" s="200"/>
      <c r="I848" s="198">
        <f t="shared" si="172"/>
        <v>16404.6</v>
      </c>
      <c r="J848" s="198">
        <f t="shared" si="172"/>
        <v>11814.9</v>
      </c>
      <c r="K848" s="198">
        <f t="shared" si="172"/>
        <v>11392.7</v>
      </c>
      <c r="L848" s="364"/>
      <c r="M848" s="364"/>
      <c r="N848" s="364"/>
    </row>
    <row r="849" spans="2:14" ht="14.25" customHeight="1">
      <c r="B849" s="263" t="s">
        <v>315</v>
      </c>
      <c r="C849" s="384"/>
      <c r="D849" s="200" t="s">
        <v>266</v>
      </c>
      <c r="E849" s="200" t="s">
        <v>268</v>
      </c>
      <c r="F849" s="293" t="s">
        <v>531</v>
      </c>
      <c r="G849" s="200">
        <v>610</v>
      </c>
      <c r="H849" s="200" t="s">
        <v>376</v>
      </c>
      <c r="I849" s="198">
        <v>16404.6</v>
      </c>
      <c r="J849" s="198">
        <v>11814.9</v>
      </c>
      <c r="K849" s="198">
        <v>11392.7</v>
      </c>
      <c r="L849" s="364"/>
      <c r="M849" s="364"/>
      <c r="N849" s="364"/>
    </row>
    <row r="850" spans="1:66" s="448" customFormat="1" ht="14.25" customHeight="1">
      <c r="A850" s="351"/>
      <c r="B850" s="292" t="s">
        <v>745</v>
      </c>
      <c r="C850" s="384"/>
      <c r="D850" s="200" t="s">
        <v>266</v>
      </c>
      <c r="E850" s="200" t="s">
        <v>268</v>
      </c>
      <c r="F850" s="293" t="s">
        <v>533</v>
      </c>
      <c r="G850" s="200"/>
      <c r="H850" s="200"/>
      <c r="I850" s="198">
        <f aca="true" t="shared" si="173" ref="I850:K853">I851</f>
        <v>1500</v>
      </c>
      <c r="J850" s="198">
        <f t="shared" si="173"/>
        <v>0</v>
      </c>
      <c r="K850" s="198">
        <f t="shared" si="173"/>
        <v>0</v>
      </c>
      <c r="L850" s="364"/>
      <c r="M850" s="364"/>
      <c r="N850" s="364"/>
      <c r="O850" s="364"/>
      <c r="P850" s="447"/>
      <c r="Q850" s="447"/>
      <c r="R850" s="447"/>
      <c r="S850" s="447"/>
      <c r="T850" s="447"/>
      <c r="U850" s="447"/>
      <c r="V850" s="447"/>
      <c r="W850" s="447"/>
      <c r="X850" s="447"/>
      <c r="Y850" s="447"/>
      <c r="Z850" s="447"/>
      <c r="AA850" s="447"/>
      <c r="AB850" s="447"/>
      <c r="AC850" s="447"/>
      <c r="AD850" s="447"/>
      <c r="AE850" s="447"/>
      <c r="AF850" s="351"/>
      <c r="AG850" s="351"/>
      <c r="AH850" s="351"/>
      <c r="AI850" s="351"/>
      <c r="AJ850" s="351"/>
      <c r="AK850" s="351"/>
      <c r="AL850" s="351"/>
      <c r="AM850" s="351"/>
      <c r="AN850" s="351"/>
      <c r="AO850" s="351"/>
      <c r="AP850" s="351"/>
      <c r="AQ850" s="351"/>
      <c r="AR850" s="351"/>
      <c r="AS850" s="351"/>
      <c r="AT850" s="351"/>
      <c r="AU850" s="351"/>
      <c r="AV850" s="351"/>
      <c r="AW850" s="351"/>
      <c r="AX850" s="351"/>
      <c r="AY850" s="351"/>
      <c r="AZ850" s="351"/>
      <c r="BA850" s="351"/>
      <c r="BB850" s="351"/>
      <c r="BC850" s="351"/>
      <c r="BD850" s="351"/>
      <c r="BE850" s="351"/>
      <c r="BF850" s="351"/>
      <c r="BG850" s="351"/>
      <c r="BH850" s="351"/>
      <c r="BI850" s="351"/>
      <c r="BJ850" s="351"/>
      <c r="BK850" s="351"/>
      <c r="BL850" s="351"/>
      <c r="BM850" s="351"/>
      <c r="BN850" s="351"/>
    </row>
    <row r="851" spans="1:66" s="448" customFormat="1" ht="14.25" customHeight="1">
      <c r="A851" s="351"/>
      <c r="B851" s="205" t="s">
        <v>342</v>
      </c>
      <c r="C851" s="384"/>
      <c r="D851" s="200" t="s">
        <v>266</v>
      </c>
      <c r="E851" s="200" t="s">
        <v>268</v>
      </c>
      <c r="F851" s="293" t="s">
        <v>533</v>
      </c>
      <c r="G851" s="200"/>
      <c r="H851" s="200"/>
      <c r="I851" s="198">
        <f t="shared" si="173"/>
        <v>1500</v>
      </c>
      <c r="J851" s="198">
        <f t="shared" si="173"/>
        <v>0</v>
      </c>
      <c r="K851" s="198">
        <f t="shared" si="173"/>
        <v>0</v>
      </c>
      <c r="L851" s="364"/>
      <c r="M851" s="364"/>
      <c r="N851" s="364"/>
      <c r="O851" s="364"/>
      <c r="P851" s="447"/>
      <c r="Q851" s="447"/>
      <c r="R851" s="447"/>
      <c r="S851" s="447"/>
      <c r="T851" s="447"/>
      <c r="U851" s="447"/>
      <c r="V851" s="447"/>
      <c r="W851" s="447"/>
      <c r="X851" s="447"/>
      <c r="Y851" s="447"/>
      <c r="Z851" s="447"/>
      <c r="AA851" s="447"/>
      <c r="AB851" s="447"/>
      <c r="AC851" s="447"/>
      <c r="AD851" s="447"/>
      <c r="AE851" s="447"/>
      <c r="AF851" s="351"/>
      <c r="AG851" s="351"/>
      <c r="AH851" s="351"/>
      <c r="AI851" s="351"/>
      <c r="AJ851" s="351"/>
      <c r="AK851" s="351"/>
      <c r="AL851" s="351"/>
      <c r="AM851" s="351"/>
      <c r="AN851" s="351"/>
      <c r="AO851" s="351"/>
      <c r="AP851" s="351"/>
      <c r="AQ851" s="351"/>
      <c r="AR851" s="351"/>
      <c r="AS851" s="351"/>
      <c r="AT851" s="351"/>
      <c r="AU851" s="351"/>
      <c r="AV851" s="351"/>
      <c r="AW851" s="351"/>
      <c r="AX851" s="351"/>
      <c r="AY851" s="351"/>
      <c r="AZ851" s="351"/>
      <c r="BA851" s="351"/>
      <c r="BB851" s="351"/>
      <c r="BC851" s="351"/>
      <c r="BD851" s="351"/>
      <c r="BE851" s="351"/>
      <c r="BF851" s="351"/>
      <c r="BG851" s="351"/>
      <c r="BH851" s="351"/>
      <c r="BI851" s="351"/>
      <c r="BJ851" s="351"/>
      <c r="BK851" s="351"/>
      <c r="BL851" s="351"/>
      <c r="BM851" s="351"/>
      <c r="BN851" s="351"/>
    </row>
    <row r="852" spans="1:66" s="448" customFormat="1" ht="14.25" customHeight="1">
      <c r="A852" s="351"/>
      <c r="B852" s="199" t="s">
        <v>526</v>
      </c>
      <c r="C852" s="384"/>
      <c r="D852" s="200" t="s">
        <v>266</v>
      </c>
      <c r="E852" s="200" t="s">
        <v>268</v>
      </c>
      <c r="F852" s="293" t="s">
        <v>533</v>
      </c>
      <c r="G852" s="200" t="s">
        <v>527</v>
      </c>
      <c r="H852" s="200"/>
      <c r="I852" s="198">
        <f t="shared" si="173"/>
        <v>1500</v>
      </c>
      <c r="J852" s="198">
        <f t="shared" si="173"/>
        <v>0</v>
      </c>
      <c r="K852" s="198">
        <f t="shared" si="173"/>
        <v>0</v>
      </c>
      <c r="L852" s="364"/>
      <c r="M852" s="364"/>
      <c r="N852" s="364"/>
      <c r="O852" s="364"/>
      <c r="P852" s="447"/>
      <c r="Q852" s="447"/>
      <c r="R852" s="447"/>
      <c r="S852" s="447"/>
      <c r="T852" s="447"/>
      <c r="U852" s="447"/>
      <c r="V852" s="447"/>
      <c r="W852" s="447"/>
      <c r="X852" s="447"/>
      <c r="Y852" s="447"/>
      <c r="Z852" s="447"/>
      <c r="AA852" s="447"/>
      <c r="AB852" s="447"/>
      <c r="AC852" s="447"/>
      <c r="AD852" s="447"/>
      <c r="AE852" s="447"/>
      <c r="AF852" s="351"/>
      <c r="AG852" s="351"/>
      <c r="AH852" s="351"/>
      <c r="AI852" s="351"/>
      <c r="AJ852" s="351"/>
      <c r="AK852" s="351"/>
      <c r="AL852" s="351"/>
      <c r="AM852" s="351"/>
      <c r="AN852" s="351"/>
      <c r="AO852" s="351"/>
      <c r="AP852" s="351"/>
      <c r="AQ852" s="351"/>
      <c r="AR852" s="351"/>
      <c r="AS852" s="351"/>
      <c r="AT852" s="351"/>
      <c r="AU852" s="351"/>
      <c r="AV852" s="351"/>
      <c r="AW852" s="351"/>
      <c r="AX852" s="351"/>
      <c r="AY852" s="351"/>
      <c r="AZ852" s="351"/>
      <c r="BA852" s="351"/>
      <c r="BB852" s="351"/>
      <c r="BC852" s="351"/>
      <c r="BD852" s="351"/>
      <c r="BE852" s="351"/>
      <c r="BF852" s="351"/>
      <c r="BG852" s="351"/>
      <c r="BH852" s="351"/>
      <c r="BI852" s="351"/>
      <c r="BJ852" s="351"/>
      <c r="BK852" s="351"/>
      <c r="BL852" s="351"/>
      <c r="BM852" s="351"/>
      <c r="BN852" s="351"/>
    </row>
    <row r="853" spans="1:66" s="448" customFormat="1" ht="14.25" customHeight="1">
      <c r="A853" s="351"/>
      <c r="B853" s="199" t="s">
        <v>528</v>
      </c>
      <c r="C853" s="384"/>
      <c r="D853" s="200" t="s">
        <v>266</v>
      </c>
      <c r="E853" s="200" t="s">
        <v>268</v>
      </c>
      <c r="F853" s="293" t="s">
        <v>533</v>
      </c>
      <c r="G853" s="200">
        <v>610</v>
      </c>
      <c r="H853" s="200"/>
      <c r="I853" s="198">
        <f t="shared" si="173"/>
        <v>1500</v>
      </c>
      <c r="J853" s="198">
        <f t="shared" si="173"/>
        <v>0</v>
      </c>
      <c r="K853" s="198">
        <f t="shared" si="173"/>
        <v>0</v>
      </c>
      <c r="L853" s="364"/>
      <c r="M853" s="364"/>
      <c r="N853" s="364"/>
      <c r="O853" s="364"/>
      <c r="P853" s="447"/>
      <c r="Q853" s="447"/>
      <c r="R853" s="447"/>
      <c r="S853" s="447"/>
      <c r="T853" s="447"/>
      <c r="U853" s="447"/>
      <c r="V853" s="447"/>
      <c r="W853" s="447"/>
      <c r="X853" s="447"/>
      <c r="Y853" s="447"/>
      <c r="Z853" s="447"/>
      <c r="AA853" s="447"/>
      <c r="AB853" s="447"/>
      <c r="AC853" s="447"/>
      <c r="AD853" s="447"/>
      <c r="AE853" s="447"/>
      <c r="AF853" s="351"/>
      <c r="AG853" s="351"/>
      <c r="AH853" s="351"/>
      <c r="AI853" s="351"/>
      <c r="AJ853" s="351"/>
      <c r="AK853" s="351"/>
      <c r="AL853" s="351"/>
      <c r="AM853" s="351"/>
      <c r="AN853" s="351"/>
      <c r="AO853" s="351"/>
      <c r="AP853" s="351"/>
      <c r="AQ853" s="351"/>
      <c r="AR853" s="351"/>
      <c r="AS853" s="351"/>
      <c r="AT853" s="351"/>
      <c r="AU853" s="351"/>
      <c r="AV853" s="351"/>
      <c r="AW853" s="351"/>
      <c r="AX853" s="351"/>
      <c r="AY853" s="351"/>
      <c r="AZ853" s="351"/>
      <c r="BA853" s="351"/>
      <c r="BB853" s="351"/>
      <c r="BC853" s="351"/>
      <c r="BD853" s="351"/>
      <c r="BE853" s="351"/>
      <c r="BF853" s="351"/>
      <c r="BG853" s="351"/>
      <c r="BH853" s="351"/>
      <c r="BI853" s="351"/>
      <c r="BJ853" s="351"/>
      <c r="BK853" s="351"/>
      <c r="BL853" s="351"/>
      <c r="BM853" s="351"/>
      <c r="BN853" s="351"/>
    </row>
    <row r="854" spans="1:66" s="448" customFormat="1" ht="14.25" customHeight="1">
      <c r="A854" s="351"/>
      <c r="B854" s="296" t="s">
        <v>314</v>
      </c>
      <c r="C854" s="384"/>
      <c r="D854" s="200" t="s">
        <v>266</v>
      </c>
      <c r="E854" s="200" t="s">
        <v>268</v>
      </c>
      <c r="F854" s="293" t="s">
        <v>533</v>
      </c>
      <c r="G854" s="200">
        <v>610</v>
      </c>
      <c r="H854" s="200" t="s">
        <v>338</v>
      </c>
      <c r="I854" s="198">
        <v>1500</v>
      </c>
      <c r="J854" s="198"/>
      <c r="K854" s="198"/>
      <c r="L854" s="364"/>
      <c r="M854" s="364"/>
      <c r="N854" s="364"/>
      <c r="O854" s="364"/>
      <c r="P854" s="447"/>
      <c r="Q854" s="447"/>
      <c r="R854" s="447"/>
      <c r="S854" s="447"/>
      <c r="T854" s="447"/>
      <c r="U854" s="447"/>
      <c r="V854" s="447"/>
      <c r="W854" s="447"/>
      <c r="X854" s="447"/>
      <c r="Y854" s="447"/>
      <c r="Z854" s="447"/>
      <c r="AA854" s="447"/>
      <c r="AB854" s="447"/>
      <c r="AC854" s="447"/>
      <c r="AD854" s="447"/>
      <c r="AE854" s="447"/>
      <c r="AF854" s="351"/>
      <c r="AG854" s="351"/>
      <c r="AH854" s="351"/>
      <c r="AI854" s="351"/>
      <c r="AJ854" s="351"/>
      <c r="AK854" s="351"/>
      <c r="AL854" s="351"/>
      <c r="AM854" s="351"/>
      <c r="AN854" s="351"/>
      <c r="AO854" s="351"/>
      <c r="AP854" s="351"/>
      <c r="AQ854" s="351"/>
      <c r="AR854" s="351"/>
      <c r="AS854" s="351"/>
      <c r="AT854" s="351"/>
      <c r="AU854" s="351"/>
      <c r="AV854" s="351"/>
      <c r="AW854" s="351"/>
      <c r="AX854" s="351"/>
      <c r="AY854" s="351"/>
      <c r="AZ854" s="351"/>
      <c r="BA854" s="351"/>
      <c r="BB854" s="351"/>
      <c r="BC854" s="351"/>
      <c r="BD854" s="351"/>
      <c r="BE854" s="351"/>
      <c r="BF854" s="351"/>
      <c r="BG854" s="351"/>
      <c r="BH854" s="351"/>
      <c r="BI854" s="351"/>
      <c r="BJ854" s="351"/>
      <c r="BK854" s="351"/>
      <c r="BL854" s="351"/>
      <c r="BM854" s="351"/>
      <c r="BN854" s="351"/>
    </row>
    <row r="855" spans="2:14" ht="12.75" customHeight="1">
      <c r="B855" s="199" t="s">
        <v>318</v>
      </c>
      <c r="C855" s="384"/>
      <c r="D855" s="200" t="s">
        <v>266</v>
      </c>
      <c r="E855" s="200" t="s">
        <v>268</v>
      </c>
      <c r="F855" s="299" t="s">
        <v>319</v>
      </c>
      <c r="G855" s="200"/>
      <c r="H855" s="200"/>
      <c r="I855" s="198">
        <f aca="true" t="shared" si="174" ref="I855:K858">I856</f>
        <v>150</v>
      </c>
      <c r="J855" s="198">
        <f t="shared" si="174"/>
        <v>0</v>
      </c>
      <c r="K855" s="198">
        <f t="shared" si="174"/>
        <v>0</v>
      </c>
      <c r="L855" s="364"/>
      <c r="M855" s="364"/>
      <c r="N855" s="364"/>
    </row>
    <row r="856" spans="2:14" ht="26.25" customHeight="1">
      <c r="B856" s="204" t="s">
        <v>473</v>
      </c>
      <c r="C856" s="384"/>
      <c r="D856" s="200" t="s">
        <v>266</v>
      </c>
      <c r="E856" s="200" t="s">
        <v>268</v>
      </c>
      <c r="F856" s="299" t="s">
        <v>474</v>
      </c>
      <c r="G856" s="200"/>
      <c r="H856" s="200"/>
      <c r="I856" s="198">
        <f t="shared" si="174"/>
        <v>150</v>
      </c>
      <c r="J856" s="198">
        <f t="shared" si="174"/>
        <v>0</v>
      </c>
      <c r="K856" s="198">
        <f t="shared" si="174"/>
        <v>0</v>
      </c>
      <c r="L856" s="364"/>
      <c r="M856" s="364"/>
      <c r="N856" s="364"/>
    </row>
    <row r="857" spans="2:14" ht="12.75" customHeight="1">
      <c r="B857" s="199" t="s">
        <v>526</v>
      </c>
      <c r="C857" s="384"/>
      <c r="D857" s="200" t="s">
        <v>266</v>
      </c>
      <c r="E857" s="200" t="s">
        <v>268</v>
      </c>
      <c r="F857" s="299" t="s">
        <v>474</v>
      </c>
      <c r="G857" s="200" t="s">
        <v>527</v>
      </c>
      <c r="H857" s="200"/>
      <c r="I857" s="198">
        <f t="shared" si="174"/>
        <v>150</v>
      </c>
      <c r="J857" s="198">
        <f t="shared" si="174"/>
        <v>0</v>
      </c>
      <c r="K857" s="198">
        <f t="shared" si="174"/>
        <v>0</v>
      </c>
      <c r="L857" s="364"/>
      <c r="M857" s="364"/>
      <c r="N857" s="364"/>
    </row>
    <row r="858" spans="2:14" ht="14.25" customHeight="1">
      <c r="B858" s="199" t="s">
        <v>528</v>
      </c>
      <c r="C858" s="384"/>
      <c r="D858" s="200" t="s">
        <v>266</v>
      </c>
      <c r="E858" s="200" t="s">
        <v>268</v>
      </c>
      <c r="F858" s="299" t="s">
        <v>474</v>
      </c>
      <c r="G858" s="200">
        <v>610</v>
      </c>
      <c r="H858" s="200"/>
      <c r="I858" s="198">
        <f t="shared" si="174"/>
        <v>150</v>
      </c>
      <c r="J858" s="198">
        <f t="shared" si="174"/>
        <v>0</v>
      </c>
      <c r="K858" s="198">
        <f t="shared" si="174"/>
        <v>0</v>
      </c>
      <c r="L858" s="364"/>
      <c r="M858" s="364"/>
      <c r="N858" s="364"/>
    </row>
    <row r="859" spans="2:14" ht="12.75" customHeight="1">
      <c r="B859" s="263" t="s">
        <v>315</v>
      </c>
      <c r="C859" s="384"/>
      <c r="D859" s="200" t="s">
        <v>266</v>
      </c>
      <c r="E859" s="200" t="s">
        <v>268</v>
      </c>
      <c r="F859" s="299" t="s">
        <v>474</v>
      </c>
      <c r="G859" s="200">
        <v>610</v>
      </c>
      <c r="H859" s="200" t="s">
        <v>376</v>
      </c>
      <c r="I859" s="198">
        <v>150</v>
      </c>
      <c r="J859" s="198"/>
      <c r="K859" s="198"/>
      <c r="L859" s="364"/>
      <c r="M859" s="364"/>
      <c r="N859" s="364"/>
    </row>
    <row r="860" spans="2:14" ht="28.5" customHeight="1" hidden="1">
      <c r="B860" s="217" t="s">
        <v>577</v>
      </c>
      <c r="C860" s="384"/>
      <c r="D860" s="200" t="s">
        <v>266</v>
      </c>
      <c r="E860" s="200" t="s">
        <v>268</v>
      </c>
      <c r="F860" s="496" t="s">
        <v>370</v>
      </c>
      <c r="G860" s="200"/>
      <c r="H860" s="200"/>
      <c r="I860" s="198">
        <f aca="true" t="shared" si="175" ref="I860:K863">I861</f>
        <v>0</v>
      </c>
      <c r="J860" s="198">
        <f t="shared" si="175"/>
        <v>0</v>
      </c>
      <c r="K860" s="198">
        <f t="shared" si="175"/>
        <v>0</v>
      </c>
      <c r="L860" s="364"/>
      <c r="M860" s="364"/>
      <c r="N860" s="364"/>
    </row>
    <row r="861" spans="2:14" ht="12.75" customHeight="1" hidden="1">
      <c r="B861" s="202" t="s">
        <v>342</v>
      </c>
      <c r="C861" s="384"/>
      <c r="D861" s="200" t="s">
        <v>266</v>
      </c>
      <c r="E861" s="200" t="s">
        <v>268</v>
      </c>
      <c r="F861" s="221" t="s">
        <v>371</v>
      </c>
      <c r="G861" s="200"/>
      <c r="H861" s="200"/>
      <c r="I861" s="198">
        <f t="shared" si="175"/>
        <v>0</v>
      </c>
      <c r="J861" s="198">
        <f t="shared" si="175"/>
        <v>0</v>
      </c>
      <c r="K861" s="198">
        <f t="shared" si="175"/>
        <v>0</v>
      </c>
      <c r="L861" s="364"/>
      <c r="M861" s="364"/>
      <c r="N861" s="364"/>
    </row>
    <row r="862" spans="2:14" ht="12.75" customHeight="1" hidden="1">
      <c r="B862" s="199" t="s">
        <v>526</v>
      </c>
      <c r="C862" s="384"/>
      <c r="D862" s="200" t="s">
        <v>266</v>
      </c>
      <c r="E862" s="200" t="s">
        <v>268</v>
      </c>
      <c r="F862" s="221" t="s">
        <v>371</v>
      </c>
      <c r="G862" s="200" t="s">
        <v>527</v>
      </c>
      <c r="H862" s="200"/>
      <c r="I862" s="198">
        <f t="shared" si="175"/>
        <v>0</v>
      </c>
      <c r="J862" s="198">
        <f t="shared" si="175"/>
        <v>0</v>
      </c>
      <c r="K862" s="198">
        <f t="shared" si="175"/>
        <v>0</v>
      </c>
      <c r="L862" s="364"/>
      <c r="M862" s="364"/>
      <c r="N862" s="364"/>
    </row>
    <row r="863" spans="2:14" ht="12.75" customHeight="1" hidden="1">
      <c r="B863" s="199" t="s">
        <v>528</v>
      </c>
      <c r="C863" s="384"/>
      <c r="D863" s="200" t="s">
        <v>266</v>
      </c>
      <c r="E863" s="200" t="s">
        <v>268</v>
      </c>
      <c r="F863" s="221" t="s">
        <v>371</v>
      </c>
      <c r="G863" s="200" t="s">
        <v>534</v>
      </c>
      <c r="H863" s="200"/>
      <c r="I863" s="198">
        <f t="shared" si="175"/>
        <v>0</v>
      </c>
      <c r="J863" s="198">
        <f t="shared" si="175"/>
        <v>0</v>
      </c>
      <c r="K863" s="198">
        <f t="shared" si="175"/>
        <v>0</v>
      </c>
      <c r="L863" s="364"/>
      <c r="M863" s="364"/>
      <c r="N863" s="364"/>
    </row>
    <row r="864" spans="2:14" ht="12.75" customHeight="1" hidden="1">
      <c r="B864" s="199" t="s">
        <v>314</v>
      </c>
      <c r="C864" s="384"/>
      <c r="D864" s="200" t="s">
        <v>266</v>
      </c>
      <c r="E864" s="200" t="s">
        <v>268</v>
      </c>
      <c r="F864" s="221" t="s">
        <v>371</v>
      </c>
      <c r="G864" s="200" t="s">
        <v>534</v>
      </c>
      <c r="H864" s="200" t="s">
        <v>338</v>
      </c>
      <c r="I864" s="198"/>
      <c r="J864" s="198"/>
      <c r="K864" s="198"/>
      <c r="L864" s="364"/>
      <c r="M864" s="364"/>
      <c r="N864" s="364"/>
    </row>
    <row r="865" spans="2:14" ht="14.25" customHeight="1">
      <c r="B865" s="389" t="s">
        <v>269</v>
      </c>
      <c r="C865" s="384"/>
      <c r="D865" s="196" t="s">
        <v>266</v>
      </c>
      <c r="E865" s="196" t="s">
        <v>270</v>
      </c>
      <c r="F865" s="200"/>
      <c r="G865" s="200"/>
      <c r="H865" s="200"/>
      <c r="I865" s="236">
        <f>IK867+I872+I878+I888+I894+I898+I903+I932+I945+I867+I949+I927+I939+I909+I920+I915+I883</f>
        <v>144452.99999999997</v>
      </c>
      <c r="J865" s="236">
        <f>IL867+J872+J878+J888+J894+J898+J903+J932+J945+J867+J949+J927+J939+J909+J920</f>
        <v>164474.38</v>
      </c>
      <c r="K865" s="236">
        <f>IM867+K872+K878+K888+K894+K898+K903+K932+K945+K867+K949+K927+K939+K909+K920</f>
        <v>106720.7</v>
      </c>
      <c r="L865" s="364"/>
      <c r="M865" s="364"/>
      <c r="N865" s="364"/>
    </row>
    <row r="866" spans="2:14" ht="14.25" customHeight="1">
      <c r="B866" s="263" t="s">
        <v>536</v>
      </c>
      <c r="C866" s="384"/>
      <c r="D866" s="200" t="s">
        <v>266</v>
      </c>
      <c r="E866" s="200" t="s">
        <v>270</v>
      </c>
      <c r="F866" s="299" t="s">
        <v>537</v>
      </c>
      <c r="G866" s="200"/>
      <c r="H866" s="200"/>
      <c r="I866" s="198">
        <f>I872+I877+I888+I894+I898+I903+I932+I927+I915+I883</f>
        <v>142199.29999999996</v>
      </c>
      <c r="J866" s="198">
        <f>J872+J877+J888+J894+J898+J903+J932+J927</f>
        <v>106880.2</v>
      </c>
      <c r="K866" s="198">
        <f>K872+K877+K888+K894+K898+K903+K932+K927</f>
        <v>104706.2</v>
      </c>
      <c r="L866" s="364"/>
      <c r="M866" s="364"/>
      <c r="N866" s="364"/>
    </row>
    <row r="867" spans="2:14" ht="43.5" customHeight="1">
      <c r="B867" s="390" t="s">
        <v>366</v>
      </c>
      <c r="C867" s="388"/>
      <c r="D867" s="200" t="s">
        <v>266</v>
      </c>
      <c r="E867" s="200" t="s">
        <v>270</v>
      </c>
      <c r="F867" s="299" t="s">
        <v>367</v>
      </c>
      <c r="G867" s="200"/>
      <c r="H867" s="200"/>
      <c r="I867" s="198">
        <f aca="true" t="shared" si="176" ref="I867:K870">I868</f>
        <v>54.1</v>
      </c>
      <c r="J867" s="198">
        <f t="shared" si="176"/>
        <v>0</v>
      </c>
      <c r="K867" s="198">
        <f t="shared" si="176"/>
        <v>55</v>
      </c>
      <c r="L867" s="364"/>
      <c r="M867" s="364"/>
      <c r="N867" s="364"/>
    </row>
    <row r="868" spans="2:14" ht="14.25" customHeight="1">
      <c r="B868" s="202" t="s">
        <v>342</v>
      </c>
      <c r="C868" s="384"/>
      <c r="D868" s="200" t="s">
        <v>266</v>
      </c>
      <c r="E868" s="200" t="s">
        <v>270</v>
      </c>
      <c r="F868" s="272" t="s">
        <v>368</v>
      </c>
      <c r="G868" s="200"/>
      <c r="H868" s="200"/>
      <c r="I868" s="198">
        <f t="shared" si="176"/>
        <v>54.1</v>
      </c>
      <c r="J868" s="198">
        <f t="shared" si="176"/>
        <v>0</v>
      </c>
      <c r="K868" s="198">
        <f t="shared" si="176"/>
        <v>55</v>
      </c>
      <c r="L868" s="364"/>
      <c r="M868" s="364"/>
      <c r="N868" s="364"/>
    </row>
    <row r="869" spans="2:14" ht="14.25" customHeight="1">
      <c r="B869" s="199" t="s">
        <v>526</v>
      </c>
      <c r="C869" s="384"/>
      <c r="D869" s="200" t="s">
        <v>266</v>
      </c>
      <c r="E869" s="200" t="s">
        <v>270</v>
      </c>
      <c r="F869" s="272" t="s">
        <v>368</v>
      </c>
      <c r="G869" s="200" t="s">
        <v>527</v>
      </c>
      <c r="H869" s="200"/>
      <c r="I869" s="198">
        <f t="shared" si="176"/>
        <v>54.1</v>
      </c>
      <c r="J869" s="198">
        <f t="shared" si="176"/>
        <v>0</v>
      </c>
      <c r="K869" s="198">
        <f t="shared" si="176"/>
        <v>55</v>
      </c>
      <c r="L869" s="364"/>
      <c r="M869" s="364"/>
      <c r="N869" s="364"/>
    </row>
    <row r="870" spans="2:14" ht="15.75" customHeight="1">
      <c r="B870" s="199" t="s">
        <v>528</v>
      </c>
      <c r="C870" s="384"/>
      <c r="D870" s="200" t="s">
        <v>266</v>
      </c>
      <c r="E870" s="200" t="s">
        <v>270</v>
      </c>
      <c r="F870" s="272" t="s">
        <v>368</v>
      </c>
      <c r="G870" s="200">
        <v>610</v>
      </c>
      <c r="H870" s="200"/>
      <c r="I870" s="198">
        <f t="shared" si="176"/>
        <v>54.1</v>
      </c>
      <c r="J870" s="198">
        <f t="shared" si="176"/>
        <v>0</v>
      </c>
      <c r="K870" s="198">
        <f t="shared" si="176"/>
        <v>55</v>
      </c>
      <c r="L870" s="364"/>
      <c r="M870" s="364"/>
      <c r="N870" s="364"/>
    </row>
    <row r="871" spans="2:14" ht="12.75" customHeight="1">
      <c r="B871" s="199" t="s">
        <v>314</v>
      </c>
      <c r="C871" s="384"/>
      <c r="D871" s="200" t="s">
        <v>266</v>
      </c>
      <c r="E871" s="200" t="s">
        <v>270</v>
      </c>
      <c r="F871" s="272" t="s">
        <v>368</v>
      </c>
      <c r="G871" s="200">
        <v>610</v>
      </c>
      <c r="H871" s="200">
        <v>2</v>
      </c>
      <c r="I871" s="198">
        <v>54.1</v>
      </c>
      <c r="J871" s="198"/>
      <c r="K871" s="198">
        <v>55</v>
      </c>
      <c r="L871" s="364"/>
      <c r="M871" s="364"/>
      <c r="N871" s="364"/>
    </row>
    <row r="872" spans="2:14" ht="14.25" customHeight="1">
      <c r="B872" s="204" t="s">
        <v>538</v>
      </c>
      <c r="C872" s="384"/>
      <c r="D872" s="200" t="s">
        <v>266</v>
      </c>
      <c r="E872" s="200" t="s">
        <v>270</v>
      </c>
      <c r="F872" s="299" t="s">
        <v>539</v>
      </c>
      <c r="G872" s="200"/>
      <c r="H872" s="200"/>
      <c r="I872" s="198">
        <f aca="true" t="shared" si="177" ref="I872:K875">I873</f>
        <v>32357.2</v>
      </c>
      <c r="J872" s="198">
        <f t="shared" si="177"/>
        <v>32007.6</v>
      </c>
      <c r="K872" s="198">
        <f t="shared" si="177"/>
        <v>33684.6</v>
      </c>
      <c r="L872" s="364"/>
      <c r="M872" s="364"/>
      <c r="N872" s="364"/>
    </row>
    <row r="873" spans="2:14" ht="14.25" customHeight="1">
      <c r="B873" s="205" t="s">
        <v>540</v>
      </c>
      <c r="C873" s="384"/>
      <c r="D873" s="200" t="s">
        <v>266</v>
      </c>
      <c r="E873" s="200" t="s">
        <v>270</v>
      </c>
      <c r="F873" s="299" t="s">
        <v>541</v>
      </c>
      <c r="G873" s="200"/>
      <c r="H873" s="200"/>
      <c r="I873" s="198">
        <f t="shared" si="177"/>
        <v>32357.2</v>
      </c>
      <c r="J873" s="198">
        <f t="shared" si="177"/>
        <v>32007.6</v>
      </c>
      <c r="K873" s="198">
        <f t="shared" si="177"/>
        <v>33684.6</v>
      </c>
      <c r="L873" s="364"/>
      <c r="M873" s="364"/>
      <c r="N873" s="364"/>
    </row>
    <row r="874" spans="2:14" ht="12.75" customHeight="1">
      <c r="B874" s="199" t="s">
        <v>526</v>
      </c>
      <c r="C874" s="384"/>
      <c r="D874" s="200" t="s">
        <v>266</v>
      </c>
      <c r="E874" s="200" t="s">
        <v>270</v>
      </c>
      <c r="F874" s="299" t="s">
        <v>541</v>
      </c>
      <c r="G874" s="200" t="s">
        <v>527</v>
      </c>
      <c r="H874" s="200"/>
      <c r="I874" s="198">
        <f t="shared" si="177"/>
        <v>32357.2</v>
      </c>
      <c r="J874" s="198">
        <f t="shared" si="177"/>
        <v>32007.6</v>
      </c>
      <c r="K874" s="198">
        <f t="shared" si="177"/>
        <v>33684.6</v>
      </c>
      <c r="L874" s="364"/>
      <c r="M874" s="364"/>
      <c r="N874" s="364"/>
    </row>
    <row r="875" spans="2:14" ht="12.75" customHeight="1">
      <c r="B875" s="199" t="s">
        <v>528</v>
      </c>
      <c r="C875" s="384"/>
      <c r="D875" s="200" t="s">
        <v>266</v>
      </c>
      <c r="E875" s="200" t="s">
        <v>270</v>
      </c>
      <c r="F875" s="299" t="s">
        <v>541</v>
      </c>
      <c r="G875" s="200">
        <v>610</v>
      </c>
      <c r="H875" s="200"/>
      <c r="I875" s="198">
        <f t="shared" si="177"/>
        <v>32357.2</v>
      </c>
      <c r="J875" s="198">
        <f t="shared" si="177"/>
        <v>32007.6</v>
      </c>
      <c r="K875" s="198">
        <f t="shared" si="177"/>
        <v>33684.6</v>
      </c>
      <c r="L875" s="364"/>
      <c r="M875" s="364"/>
      <c r="N875" s="364"/>
    </row>
    <row r="876" spans="2:14" ht="12.75" customHeight="1">
      <c r="B876" s="199" t="s">
        <v>314</v>
      </c>
      <c r="C876" s="384"/>
      <c r="D876" s="200" t="s">
        <v>266</v>
      </c>
      <c r="E876" s="200" t="s">
        <v>270</v>
      </c>
      <c r="F876" s="299" t="s">
        <v>541</v>
      </c>
      <c r="G876" s="200">
        <v>610</v>
      </c>
      <c r="H876" s="200">
        <v>2</v>
      </c>
      <c r="I876" s="198">
        <v>32357.2</v>
      </c>
      <c r="J876" s="198">
        <v>32007.6</v>
      </c>
      <c r="K876" s="198">
        <v>33684.6</v>
      </c>
      <c r="L876" s="364"/>
      <c r="M876" s="364"/>
      <c r="N876" s="364"/>
    </row>
    <row r="877" spans="2:14" ht="12.75" customHeight="1">
      <c r="B877" s="199" t="s">
        <v>542</v>
      </c>
      <c r="C877" s="384"/>
      <c r="D877" s="200" t="s">
        <v>266</v>
      </c>
      <c r="E877" s="200" t="s">
        <v>270</v>
      </c>
      <c r="F877" s="299" t="s">
        <v>543</v>
      </c>
      <c r="G877" s="200"/>
      <c r="H877" s="200"/>
      <c r="I877" s="198">
        <f aca="true" t="shared" si="178" ref="I877:K879">I878</f>
        <v>5598.4</v>
      </c>
      <c r="J877" s="198">
        <f t="shared" si="178"/>
        <v>5598.4</v>
      </c>
      <c r="K877" s="198">
        <f t="shared" si="178"/>
        <v>5598.4</v>
      </c>
      <c r="L877" s="364"/>
      <c r="M877" s="364"/>
      <c r="N877" s="364"/>
    </row>
    <row r="878" spans="2:14" ht="27.75" customHeight="1">
      <c r="B878" s="204" t="s">
        <v>544</v>
      </c>
      <c r="C878" s="384"/>
      <c r="D878" s="200" t="s">
        <v>266</v>
      </c>
      <c r="E878" s="200" t="s">
        <v>270</v>
      </c>
      <c r="F878" s="299" t="s">
        <v>545</v>
      </c>
      <c r="G878" s="200"/>
      <c r="H878" s="200"/>
      <c r="I878" s="198">
        <f t="shared" si="178"/>
        <v>5598.4</v>
      </c>
      <c r="J878" s="198">
        <f t="shared" si="178"/>
        <v>5598.4</v>
      </c>
      <c r="K878" s="198">
        <f t="shared" si="178"/>
        <v>5598.4</v>
      </c>
      <c r="L878" s="364"/>
      <c r="M878" s="364"/>
      <c r="N878" s="364"/>
    </row>
    <row r="879" spans="2:14" ht="12.75" customHeight="1">
      <c r="B879" s="199" t="s">
        <v>526</v>
      </c>
      <c r="C879" s="384"/>
      <c r="D879" s="200" t="s">
        <v>266</v>
      </c>
      <c r="E879" s="200" t="s">
        <v>270</v>
      </c>
      <c r="F879" s="299" t="s">
        <v>545</v>
      </c>
      <c r="G879" s="200" t="s">
        <v>527</v>
      </c>
      <c r="H879" s="200"/>
      <c r="I879" s="198">
        <f t="shared" si="178"/>
        <v>5598.4</v>
      </c>
      <c r="J879" s="198">
        <f t="shared" si="178"/>
        <v>5598.4</v>
      </c>
      <c r="K879" s="198">
        <f t="shared" si="178"/>
        <v>5598.4</v>
      </c>
      <c r="L879" s="364"/>
      <c r="M879" s="364"/>
      <c r="N879" s="364"/>
    </row>
    <row r="880" spans="2:14" ht="14.25" customHeight="1">
      <c r="B880" s="199" t="s">
        <v>528</v>
      </c>
      <c r="C880" s="384"/>
      <c r="D880" s="200" t="s">
        <v>266</v>
      </c>
      <c r="E880" s="200" t="s">
        <v>270</v>
      </c>
      <c r="F880" s="299" t="s">
        <v>545</v>
      </c>
      <c r="G880" s="200">
        <v>610</v>
      </c>
      <c r="H880" s="200"/>
      <c r="I880" s="198">
        <f>I882+I881</f>
        <v>5598.4</v>
      </c>
      <c r="J880" s="198">
        <f>J882+J881</f>
        <v>5598.4</v>
      </c>
      <c r="K880" s="198">
        <f>K882+K881</f>
        <v>5598.4</v>
      </c>
      <c r="L880" s="364"/>
      <c r="M880" s="364"/>
      <c r="N880" s="364"/>
    </row>
    <row r="881" spans="2:14" ht="12.75" customHeight="1">
      <c r="B881" s="263" t="s">
        <v>315</v>
      </c>
      <c r="C881" s="384"/>
      <c r="D881" s="200" t="s">
        <v>266</v>
      </c>
      <c r="E881" s="200" t="s">
        <v>270</v>
      </c>
      <c r="F881" s="299" t="s">
        <v>545</v>
      </c>
      <c r="G881" s="200" t="s">
        <v>534</v>
      </c>
      <c r="H881" s="200" t="s">
        <v>376</v>
      </c>
      <c r="I881" s="198">
        <v>2799.2</v>
      </c>
      <c r="J881" s="198">
        <v>2799.2</v>
      </c>
      <c r="K881" s="198">
        <v>2799.2</v>
      </c>
      <c r="L881" s="364"/>
      <c r="M881" s="364"/>
      <c r="N881" s="364"/>
    </row>
    <row r="882" spans="2:14" ht="14.25">
      <c r="B882" s="263" t="s">
        <v>314</v>
      </c>
      <c r="C882" s="384"/>
      <c r="D882" s="200" t="s">
        <v>266</v>
      </c>
      <c r="E882" s="200" t="s">
        <v>270</v>
      </c>
      <c r="F882" s="299" t="s">
        <v>546</v>
      </c>
      <c r="G882" s="200">
        <v>610</v>
      </c>
      <c r="H882" s="200" t="s">
        <v>338</v>
      </c>
      <c r="I882" s="198">
        <v>2799.2</v>
      </c>
      <c r="J882" s="198">
        <v>2799.2</v>
      </c>
      <c r="K882" s="198">
        <v>2799.2</v>
      </c>
      <c r="L882" s="364"/>
      <c r="M882" s="364"/>
      <c r="N882" s="364"/>
    </row>
    <row r="883" spans="1:66" s="448" customFormat="1" ht="42.75">
      <c r="A883" s="351"/>
      <c r="B883" s="204" t="s">
        <v>547</v>
      </c>
      <c r="C883" s="384"/>
      <c r="D883" s="200" t="s">
        <v>266</v>
      </c>
      <c r="E883" s="200" t="s">
        <v>270</v>
      </c>
      <c r="F883" s="299" t="s">
        <v>746</v>
      </c>
      <c r="G883" s="200"/>
      <c r="H883" s="200"/>
      <c r="I883" s="198">
        <f aca="true" t="shared" si="179" ref="I883:K885">I884</f>
        <v>200.4</v>
      </c>
      <c r="J883" s="198">
        <f t="shared" si="179"/>
        <v>0</v>
      </c>
      <c r="K883" s="198">
        <f t="shared" si="179"/>
        <v>0</v>
      </c>
      <c r="L883" s="364"/>
      <c r="M883" s="364"/>
      <c r="N883" s="364"/>
      <c r="O883" s="364"/>
      <c r="P883" s="447"/>
      <c r="Q883" s="447"/>
      <c r="R883" s="447"/>
      <c r="S883" s="447"/>
      <c r="T883" s="447"/>
      <c r="U883" s="447"/>
      <c r="V883" s="447"/>
      <c r="W883" s="447"/>
      <c r="X883" s="447"/>
      <c r="Y883" s="447"/>
      <c r="Z883" s="447"/>
      <c r="AA883" s="447"/>
      <c r="AB883" s="447"/>
      <c r="AC883" s="447"/>
      <c r="AD883" s="447"/>
      <c r="AE883" s="447"/>
      <c r="AF883" s="351"/>
      <c r="AG883" s="351"/>
      <c r="AH883" s="351"/>
      <c r="AI883" s="351"/>
      <c r="AJ883" s="351"/>
      <c r="AK883" s="351"/>
      <c r="AL883" s="351"/>
      <c r="AM883" s="351"/>
      <c r="AN883" s="351"/>
      <c r="AO883" s="351"/>
      <c r="AP883" s="351"/>
      <c r="AQ883" s="351"/>
      <c r="AR883" s="351"/>
      <c r="AS883" s="351"/>
      <c r="AT883" s="351"/>
      <c r="AU883" s="351"/>
      <c r="AV883" s="351"/>
      <c r="AW883" s="351"/>
      <c r="AX883" s="351"/>
      <c r="AY883" s="351"/>
      <c r="AZ883" s="351"/>
      <c r="BA883" s="351"/>
      <c r="BB883" s="351"/>
      <c r="BC883" s="351"/>
      <c r="BD883" s="351"/>
      <c r="BE883" s="351"/>
      <c r="BF883" s="351"/>
      <c r="BG883" s="351"/>
      <c r="BH883" s="351"/>
      <c r="BI883" s="351"/>
      <c r="BJ883" s="351"/>
      <c r="BK883" s="351"/>
      <c r="BL883" s="351"/>
      <c r="BM883" s="351"/>
      <c r="BN883" s="351"/>
    </row>
    <row r="884" spans="1:66" s="448" customFormat="1" ht="14.25" customHeight="1">
      <c r="A884" s="351"/>
      <c r="B884" s="199" t="s">
        <v>526</v>
      </c>
      <c r="C884" s="384"/>
      <c r="D884" s="200" t="s">
        <v>266</v>
      </c>
      <c r="E884" s="200" t="s">
        <v>270</v>
      </c>
      <c r="F884" s="299" t="s">
        <v>746</v>
      </c>
      <c r="G884" s="200" t="s">
        <v>527</v>
      </c>
      <c r="H884" s="200"/>
      <c r="I884" s="198">
        <f t="shared" si="179"/>
        <v>200.4</v>
      </c>
      <c r="J884" s="198">
        <f t="shared" si="179"/>
        <v>0</v>
      </c>
      <c r="K884" s="198">
        <f t="shared" si="179"/>
        <v>0</v>
      </c>
      <c r="L884" s="364"/>
      <c r="M884" s="364"/>
      <c r="N884" s="364"/>
      <c r="O884" s="364"/>
      <c r="P884" s="447"/>
      <c r="Q884" s="447"/>
      <c r="R884" s="447"/>
      <c r="S884" s="447"/>
      <c r="T884" s="447"/>
      <c r="U884" s="447"/>
      <c r="V884" s="447"/>
      <c r="W884" s="447"/>
      <c r="X884" s="447"/>
      <c r="Y884" s="447"/>
      <c r="Z884" s="447"/>
      <c r="AA884" s="447"/>
      <c r="AB884" s="447"/>
      <c r="AC884" s="447"/>
      <c r="AD884" s="447"/>
      <c r="AE884" s="447"/>
      <c r="AF884" s="351"/>
      <c r="AG884" s="351"/>
      <c r="AH884" s="351"/>
      <c r="AI884" s="351"/>
      <c r="AJ884" s="351"/>
      <c r="AK884" s="351"/>
      <c r="AL884" s="351"/>
      <c r="AM884" s="351"/>
      <c r="AN884" s="351"/>
      <c r="AO884" s="351"/>
      <c r="AP884" s="351"/>
      <c r="AQ884" s="351"/>
      <c r="AR884" s="351"/>
      <c r="AS884" s="351"/>
      <c r="AT884" s="351"/>
      <c r="AU884" s="351"/>
      <c r="AV884" s="351"/>
      <c r="AW884" s="351"/>
      <c r="AX884" s="351"/>
      <c r="AY884" s="351"/>
      <c r="AZ884" s="351"/>
      <c r="BA884" s="351"/>
      <c r="BB884" s="351"/>
      <c r="BC884" s="351"/>
      <c r="BD884" s="351"/>
      <c r="BE884" s="351"/>
      <c r="BF884" s="351"/>
      <c r="BG884" s="351"/>
      <c r="BH884" s="351"/>
      <c r="BI884" s="351"/>
      <c r="BJ884" s="351"/>
      <c r="BK884" s="351"/>
      <c r="BL884" s="351"/>
      <c r="BM884" s="351"/>
      <c r="BN884" s="351"/>
    </row>
    <row r="885" spans="1:66" s="448" customFormat="1" ht="14.25" customHeight="1">
      <c r="A885" s="351"/>
      <c r="B885" s="199" t="s">
        <v>528</v>
      </c>
      <c r="C885" s="384"/>
      <c r="D885" s="200" t="s">
        <v>266</v>
      </c>
      <c r="E885" s="200" t="s">
        <v>270</v>
      </c>
      <c r="F885" s="299" t="s">
        <v>746</v>
      </c>
      <c r="G885" s="200">
        <v>610</v>
      </c>
      <c r="H885" s="200"/>
      <c r="I885" s="198">
        <f t="shared" si="179"/>
        <v>200.4</v>
      </c>
      <c r="J885" s="198">
        <f t="shared" si="179"/>
        <v>0</v>
      </c>
      <c r="K885" s="198">
        <f t="shared" si="179"/>
        <v>0</v>
      </c>
      <c r="L885" s="364"/>
      <c r="M885" s="364"/>
      <c r="N885" s="364"/>
      <c r="O885" s="364"/>
      <c r="P885" s="447"/>
      <c r="Q885" s="447"/>
      <c r="R885" s="447"/>
      <c r="S885" s="447"/>
      <c r="T885" s="447"/>
      <c r="U885" s="447"/>
      <c r="V885" s="447"/>
      <c r="W885" s="447"/>
      <c r="X885" s="447"/>
      <c r="Y885" s="447"/>
      <c r="Z885" s="447"/>
      <c r="AA885" s="447"/>
      <c r="AB885" s="447"/>
      <c r="AC885" s="447"/>
      <c r="AD885" s="447"/>
      <c r="AE885" s="447"/>
      <c r="AF885" s="351"/>
      <c r="AG885" s="351"/>
      <c r="AH885" s="351"/>
      <c r="AI885" s="351"/>
      <c r="AJ885" s="351"/>
      <c r="AK885" s="351"/>
      <c r="AL885" s="351"/>
      <c r="AM885" s="351"/>
      <c r="AN885" s="351"/>
      <c r="AO885" s="351"/>
      <c r="AP885" s="351"/>
      <c r="AQ885" s="351"/>
      <c r="AR885" s="351"/>
      <c r="AS885" s="351"/>
      <c r="AT885" s="351"/>
      <c r="AU885" s="351"/>
      <c r="AV885" s="351"/>
      <c r="AW885" s="351"/>
      <c r="AX885" s="351"/>
      <c r="AY885" s="351"/>
      <c r="AZ885" s="351"/>
      <c r="BA885" s="351"/>
      <c r="BB885" s="351"/>
      <c r="BC885" s="351"/>
      <c r="BD885" s="351"/>
      <c r="BE885" s="351"/>
      <c r="BF885" s="351"/>
      <c r="BG885" s="351"/>
      <c r="BH885" s="351"/>
      <c r="BI885" s="351"/>
      <c r="BJ885" s="351"/>
      <c r="BK885" s="351"/>
      <c r="BL885" s="351"/>
      <c r="BM885" s="351"/>
      <c r="BN885" s="351"/>
    </row>
    <row r="886" spans="1:66" s="448" customFormat="1" ht="14.25" customHeight="1">
      <c r="A886" s="351"/>
      <c r="B886" s="263" t="s">
        <v>314</v>
      </c>
      <c r="C886" s="384"/>
      <c r="D886" s="200" t="s">
        <v>266</v>
      </c>
      <c r="E886" s="200" t="s">
        <v>270</v>
      </c>
      <c r="F886" s="299" t="s">
        <v>746</v>
      </c>
      <c r="G886" s="200">
        <v>610</v>
      </c>
      <c r="H886" s="200" t="s">
        <v>338</v>
      </c>
      <c r="I886" s="198">
        <v>200.4</v>
      </c>
      <c r="J886" s="198"/>
      <c r="K886" s="198"/>
      <c r="L886" s="364"/>
      <c r="M886" s="364"/>
      <c r="N886" s="364"/>
      <c r="O886" s="364"/>
      <c r="P886" s="447"/>
      <c r="Q886" s="447"/>
      <c r="R886" s="447"/>
      <c r="S886" s="447"/>
      <c r="T886" s="447"/>
      <c r="U886" s="447"/>
      <c r="V886" s="447"/>
      <c r="W886" s="447"/>
      <c r="X886" s="447"/>
      <c r="Y886" s="447"/>
      <c r="Z886" s="447"/>
      <c r="AA886" s="447"/>
      <c r="AB886" s="447"/>
      <c r="AC886" s="447"/>
      <c r="AD886" s="447"/>
      <c r="AE886" s="447"/>
      <c r="AF886" s="351"/>
      <c r="AG886" s="351"/>
      <c r="AH886" s="351"/>
      <c r="AI886" s="351"/>
      <c r="AJ886" s="351"/>
      <c r="AK886" s="351"/>
      <c r="AL886" s="351"/>
      <c r="AM886" s="351"/>
      <c r="AN886" s="351"/>
      <c r="AO886" s="351"/>
      <c r="AP886" s="351"/>
      <c r="AQ886" s="351"/>
      <c r="AR886" s="351"/>
      <c r="AS886" s="351"/>
      <c r="AT886" s="351"/>
      <c r="AU886" s="351"/>
      <c r="AV886" s="351"/>
      <c r="AW886" s="351"/>
      <c r="AX886" s="351"/>
      <c r="AY886" s="351"/>
      <c r="AZ886" s="351"/>
      <c r="BA886" s="351"/>
      <c r="BB886" s="351"/>
      <c r="BC886" s="351"/>
      <c r="BD886" s="351"/>
      <c r="BE886" s="351"/>
      <c r="BF886" s="351"/>
      <c r="BG886" s="351"/>
      <c r="BH886" s="351"/>
      <c r="BI886" s="351"/>
      <c r="BJ886" s="351"/>
      <c r="BK886" s="351"/>
      <c r="BL886" s="351"/>
      <c r="BM886" s="351"/>
      <c r="BN886" s="351"/>
    </row>
    <row r="887" spans="1:66" s="448" customFormat="1" ht="14.25" customHeight="1" hidden="1">
      <c r="A887" s="351"/>
      <c r="B887" s="263"/>
      <c r="C887" s="384"/>
      <c r="D887" s="200"/>
      <c r="E887" s="200"/>
      <c r="F887" s="299"/>
      <c r="G887" s="200"/>
      <c r="H887" s="200"/>
      <c r="I887" s="198"/>
      <c r="J887" s="198"/>
      <c r="K887" s="198"/>
      <c r="L887" s="364"/>
      <c r="M887" s="364"/>
      <c r="N887" s="364"/>
      <c r="O887" s="364"/>
      <c r="P887" s="447"/>
      <c r="Q887" s="447"/>
      <c r="R887" s="447"/>
      <c r="S887" s="447"/>
      <c r="T887" s="447"/>
      <c r="U887" s="447"/>
      <c r="V887" s="447"/>
      <c r="W887" s="447"/>
      <c r="X887" s="447"/>
      <c r="Y887" s="447"/>
      <c r="Z887" s="447"/>
      <c r="AA887" s="447"/>
      <c r="AB887" s="447"/>
      <c r="AC887" s="447"/>
      <c r="AD887" s="447"/>
      <c r="AE887" s="447"/>
      <c r="AF887" s="351"/>
      <c r="AG887" s="351"/>
      <c r="AH887" s="351"/>
      <c r="AI887" s="351"/>
      <c r="AJ887" s="351"/>
      <c r="AK887" s="351"/>
      <c r="AL887" s="351"/>
      <c r="AM887" s="351"/>
      <c r="AN887" s="351"/>
      <c r="AO887" s="351"/>
      <c r="AP887" s="351"/>
      <c r="AQ887" s="351"/>
      <c r="AR887" s="351"/>
      <c r="AS887" s="351"/>
      <c r="AT887" s="351"/>
      <c r="AU887" s="351"/>
      <c r="AV887" s="351"/>
      <c r="AW887" s="351"/>
      <c r="AX887" s="351"/>
      <c r="AY887" s="351"/>
      <c r="AZ887" s="351"/>
      <c r="BA887" s="351"/>
      <c r="BB887" s="351"/>
      <c r="BC887" s="351"/>
      <c r="BD887" s="351"/>
      <c r="BE887" s="351"/>
      <c r="BF887" s="351"/>
      <c r="BG887" s="351"/>
      <c r="BH887" s="351"/>
      <c r="BI887" s="351"/>
      <c r="BJ887" s="351"/>
      <c r="BK887" s="351"/>
      <c r="BL887" s="351"/>
      <c r="BM887" s="351"/>
      <c r="BN887" s="351"/>
    </row>
    <row r="888" spans="1:66" s="448" customFormat="1" ht="26.25" customHeight="1">
      <c r="A888" s="351"/>
      <c r="B888" s="220" t="s">
        <v>549</v>
      </c>
      <c r="C888" s="384"/>
      <c r="D888" s="200" t="s">
        <v>266</v>
      </c>
      <c r="E888" s="200" t="s">
        <v>270</v>
      </c>
      <c r="F888" s="299" t="s">
        <v>550</v>
      </c>
      <c r="G888" s="200"/>
      <c r="H888" s="200"/>
      <c r="I888" s="198">
        <f aca="true" t="shared" si="180" ref="I888:K889">I889</f>
        <v>3718.3</v>
      </c>
      <c r="J888" s="198">
        <f t="shared" si="180"/>
        <v>3670.6</v>
      </c>
      <c r="K888" s="198">
        <f t="shared" si="180"/>
        <v>3604.4</v>
      </c>
      <c r="L888" s="364"/>
      <c r="M888" s="364"/>
      <c r="N888" s="364"/>
      <c r="O888" s="364"/>
      <c r="P888" s="447"/>
      <c r="Q888" s="447"/>
      <c r="R888" s="447"/>
      <c r="S888" s="447"/>
      <c r="T888" s="447"/>
      <c r="U888" s="447"/>
      <c r="V888" s="447"/>
      <c r="W888" s="447"/>
      <c r="X888" s="447"/>
      <c r="Y888" s="447"/>
      <c r="Z888" s="447"/>
      <c r="AA888" s="447"/>
      <c r="AB888" s="447"/>
      <c r="AC888" s="447"/>
      <c r="AD888" s="447"/>
      <c r="AE888" s="447"/>
      <c r="AF888" s="351"/>
      <c r="AG888" s="351"/>
      <c r="AH888" s="351"/>
      <c r="AI888" s="351"/>
      <c r="AJ888" s="351"/>
      <c r="AK888" s="351"/>
      <c r="AL888" s="351"/>
      <c r="AM888" s="351"/>
      <c r="AN888" s="351"/>
      <c r="AO888" s="351"/>
      <c r="AP888" s="351"/>
      <c r="AQ888" s="351"/>
      <c r="AR888" s="351"/>
      <c r="AS888" s="351"/>
      <c r="AT888" s="351"/>
      <c r="AU888" s="351"/>
      <c r="AV888" s="351"/>
      <c r="AW888" s="351"/>
      <c r="AX888" s="351"/>
      <c r="AY888" s="351"/>
      <c r="AZ888" s="351"/>
      <c r="BA888" s="351"/>
      <c r="BB888" s="351"/>
      <c r="BC888" s="351"/>
      <c r="BD888" s="351"/>
      <c r="BE888" s="351"/>
      <c r="BF888" s="351"/>
      <c r="BG888" s="351"/>
      <c r="BH888" s="351"/>
      <c r="BI888" s="351"/>
      <c r="BJ888" s="351"/>
      <c r="BK888" s="351"/>
      <c r="BL888" s="351"/>
      <c r="BM888" s="351"/>
      <c r="BN888" s="351"/>
    </row>
    <row r="889" spans="2:14" ht="14.25" customHeight="1">
      <c r="B889" s="199" t="s">
        <v>526</v>
      </c>
      <c r="C889" s="384"/>
      <c r="D889" s="200" t="s">
        <v>266</v>
      </c>
      <c r="E889" s="200" t="s">
        <v>270</v>
      </c>
      <c r="F889" s="299" t="s">
        <v>551</v>
      </c>
      <c r="G889" s="200" t="s">
        <v>527</v>
      </c>
      <c r="H889" s="200"/>
      <c r="I889" s="198">
        <f t="shared" si="180"/>
        <v>3718.3</v>
      </c>
      <c r="J889" s="198">
        <f t="shared" si="180"/>
        <v>3670.6</v>
      </c>
      <c r="K889" s="198">
        <f t="shared" si="180"/>
        <v>3604.4</v>
      </c>
      <c r="L889" s="364"/>
      <c r="M889" s="364"/>
      <c r="N889" s="364"/>
    </row>
    <row r="890" spans="2:14" ht="12.75" customHeight="1">
      <c r="B890" s="199" t="s">
        <v>528</v>
      </c>
      <c r="C890" s="384"/>
      <c r="D890" s="200" t="s">
        <v>266</v>
      </c>
      <c r="E890" s="200" t="s">
        <v>270</v>
      </c>
      <c r="F890" s="299" t="s">
        <v>551</v>
      </c>
      <c r="G890" s="200">
        <v>610</v>
      </c>
      <c r="H890" s="200"/>
      <c r="I890" s="198">
        <f>I892+I891+I893</f>
        <v>3718.3</v>
      </c>
      <c r="J890" s="198">
        <f>J892+J891+J893</f>
        <v>3670.6</v>
      </c>
      <c r="K890" s="198">
        <f>K892+K891+K893</f>
        <v>3604.4</v>
      </c>
      <c r="L890" s="364"/>
      <c r="M890" s="364"/>
      <c r="N890" s="364"/>
    </row>
    <row r="891" spans="2:14" ht="14.25" customHeight="1">
      <c r="B891" s="263" t="s">
        <v>314</v>
      </c>
      <c r="C891" s="384"/>
      <c r="D891" s="200" t="s">
        <v>266</v>
      </c>
      <c r="E891" s="200" t="s">
        <v>270</v>
      </c>
      <c r="F891" s="299" t="s">
        <v>551</v>
      </c>
      <c r="G891" s="200">
        <v>610</v>
      </c>
      <c r="H891" s="200" t="s">
        <v>338</v>
      </c>
      <c r="I891" s="198">
        <v>37.2</v>
      </c>
      <c r="J891" s="198">
        <v>36.7</v>
      </c>
      <c r="K891" s="198">
        <v>36</v>
      </c>
      <c r="L891" s="364"/>
      <c r="M891" s="364"/>
      <c r="N891" s="364"/>
    </row>
    <row r="892" spans="1:66" s="448" customFormat="1" ht="15" customHeight="1">
      <c r="A892" s="351"/>
      <c r="B892" s="263" t="s">
        <v>315</v>
      </c>
      <c r="C892" s="384"/>
      <c r="D892" s="200" t="s">
        <v>266</v>
      </c>
      <c r="E892" s="200" t="s">
        <v>270</v>
      </c>
      <c r="F892" s="299" t="s">
        <v>551</v>
      </c>
      <c r="G892" s="200">
        <v>610</v>
      </c>
      <c r="H892" s="200" t="s">
        <v>376</v>
      </c>
      <c r="I892" s="198">
        <v>331.3</v>
      </c>
      <c r="J892" s="198">
        <v>290.7</v>
      </c>
      <c r="K892" s="198">
        <v>356.8</v>
      </c>
      <c r="L892" s="364"/>
      <c r="M892" s="364"/>
      <c r="N892" s="364"/>
      <c r="O892" s="364"/>
      <c r="P892" s="447"/>
      <c r="Q892" s="447"/>
      <c r="R892" s="447"/>
      <c r="S892" s="447"/>
      <c r="T892" s="447"/>
      <c r="U892" s="447"/>
      <c r="V892" s="447"/>
      <c r="W892" s="447"/>
      <c r="X892" s="447"/>
      <c r="Y892" s="447"/>
      <c r="Z892" s="447"/>
      <c r="AA892" s="447"/>
      <c r="AB892" s="447"/>
      <c r="AC892" s="447"/>
      <c r="AD892" s="447"/>
      <c r="AE892" s="447"/>
      <c r="AF892" s="351"/>
      <c r="AG892" s="351"/>
      <c r="AH892" s="351"/>
      <c r="AI892" s="351"/>
      <c r="AJ892" s="351"/>
      <c r="AK892" s="351"/>
      <c r="AL892" s="351"/>
      <c r="AM892" s="351"/>
      <c r="AN892" s="351"/>
      <c r="AO892" s="351"/>
      <c r="AP892" s="351"/>
      <c r="AQ892" s="351"/>
      <c r="AR892" s="351"/>
      <c r="AS892" s="351"/>
      <c r="AT892" s="351"/>
      <c r="AU892" s="351"/>
      <c r="AV892" s="351"/>
      <c r="AW892" s="351"/>
      <c r="AX892" s="351"/>
      <c r="AY892" s="351"/>
      <c r="AZ892" s="351"/>
      <c r="BA892" s="351"/>
      <c r="BB892" s="351"/>
      <c r="BC892" s="351"/>
      <c r="BD892" s="351"/>
      <c r="BE892" s="351"/>
      <c r="BF892" s="351"/>
      <c r="BG892" s="351"/>
      <c r="BH892" s="351"/>
      <c r="BI892" s="351"/>
      <c r="BJ892" s="351"/>
      <c r="BK892" s="351"/>
      <c r="BL892" s="351"/>
      <c r="BM892" s="351"/>
      <c r="BN892" s="351"/>
    </row>
    <row r="893" spans="1:66" s="448" customFormat="1" ht="15" customHeight="1">
      <c r="A893" s="351"/>
      <c r="B893" s="199" t="s">
        <v>316</v>
      </c>
      <c r="C893" s="384"/>
      <c r="D893" s="200" t="s">
        <v>266</v>
      </c>
      <c r="E893" s="200" t="s">
        <v>270</v>
      </c>
      <c r="F893" s="299" t="s">
        <v>551</v>
      </c>
      <c r="G893" s="200">
        <v>610</v>
      </c>
      <c r="H893" s="200" t="s">
        <v>348</v>
      </c>
      <c r="I893" s="198">
        <v>3349.8</v>
      </c>
      <c r="J893" s="198">
        <v>3343.2</v>
      </c>
      <c r="K893" s="198">
        <v>3211.6</v>
      </c>
      <c r="L893" s="364"/>
      <c r="M893" s="364"/>
      <c r="N893" s="364"/>
      <c r="O893" s="364"/>
      <c r="P893" s="447"/>
      <c r="Q893" s="447"/>
      <c r="R893" s="447"/>
      <c r="S893" s="447"/>
      <c r="T893" s="447"/>
      <c r="U893" s="447"/>
      <c r="V893" s="447"/>
      <c r="W893" s="447"/>
      <c r="X893" s="447"/>
      <c r="Y893" s="447"/>
      <c r="Z893" s="447"/>
      <c r="AA893" s="447"/>
      <c r="AB893" s="447"/>
      <c r="AC893" s="447"/>
      <c r="AD893" s="447"/>
      <c r="AE893" s="447"/>
      <c r="AF893" s="351"/>
      <c r="AG893" s="351"/>
      <c r="AH893" s="351"/>
      <c r="AI893" s="351"/>
      <c r="AJ893" s="351"/>
      <c r="AK893" s="351"/>
      <c r="AL893" s="351"/>
      <c r="AM893" s="351"/>
      <c r="AN893" s="351"/>
      <c r="AO893" s="351"/>
      <c r="AP893" s="351"/>
      <c r="AQ893" s="351"/>
      <c r="AR893" s="351"/>
      <c r="AS893" s="351"/>
      <c r="AT893" s="351"/>
      <c r="AU893" s="351"/>
      <c r="AV893" s="351"/>
      <c r="AW893" s="351"/>
      <c r="AX893" s="351"/>
      <c r="AY893" s="351"/>
      <c r="AZ893" s="351"/>
      <c r="BA893" s="351"/>
      <c r="BB893" s="351"/>
      <c r="BC893" s="351"/>
      <c r="BD893" s="351"/>
      <c r="BE893" s="351"/>
      <c r="BF893" s="351"/>
      <c r="BG893" s="351"/>
      <c r="BH893" s="351"/>
      <c r="BI893" s="351"/>
      <c r="BJ893" s="351"/>
      <c r="BK893" s="351"/>
      <c r="BL893" s="351"/>
      <c r="BM893" s="351"/>
      <c r="BN893" s="351"/>
    </row>
    <row r="894" spans="2:14" ht="66.75" customHeight="1">
      <c r="B894" s="220" t="s">
        <v>552</v>
      </c>
      <c r="C894" s="384"/>
      <c r="D894" s="200" t="s">
        <v>266</v>
      </c>
      <c r="E894" s="200" t="s">
        <v>270</v>
      </c>
      <c r="F894" s="299" t="s">
        <v>553</v>
      </c>
      <c r="G894" s="200"/>
      <c r="H894" s="200"/>
      <c r="I894" s="198">
        <f aca="true" t="shared" si="181" ref="I894:K896">I895</f>
        <v>88749.1</v>
      </c>
      <c r="J894" s="198">
        <f t="shared" si="181"/>
        <v>56417.1</v>
      </c>
      <c r="K894" s="198">
        <f t="shared" si="181"/>
        <v>52672.5</v>
      </c>
      <c r="L894" s="364"/>
      <c r="M894" s="364"/>
      <c r="N894" s="364"/>
    </row>
    <row r="895" spans="2:14" ht="14.25" customHeight="1">
      <c r="B895" s="199" t="s">
        <v>526</v>
      </c>
      <c r="C895" s="384"/>
      <c r="D895" s="200" t="s">
        <v>266</v>
      </c>
      <c r="E895" s="200" t="s">
        <v>270</v>
      </c>
      <c r="F895" s="299" t="s">
        <v>554</v>
      </c>
      <c r="G895" s="200" t="s">
        <v>527</v>
      </c>
      <c r="H895" s="200"/>
      <c r="I895" s="198">
        <f t="shared" si="181"/>
        <v>88749.1</v>
      </c>
      <c r="J895" s="198">
        <f t="shared" si="181"/>
        <v>56417.1</v>
      </c>
      <c r="K895" s="198">
        <f t="shared" si="181"/>
        <v>52672.5</v>
      </c>
      <c r="L895" s="364"/>
      <c r="M895" s="364"/>
      <c r="N895" s="364"/>
    </row>
    <row r="896" spans="2:14" ht="14.25" customHeight="1">
      <c r="B896" s="199" t="s">
        <v>528</v>
      </c>
      <c r="C896" s="384"/>
      <c r="D896" s="200" t="s">
        <v>266</v>
      </c>
      <c r="E896" s="200" t="s">
        <v>270</v>
      </c>
      <c r="F896" s="299" t="s">
        <v>554</v>
      </c>
      <c r="G896" s="200">
        <v>610</v>
      </c>
      <c r="H896" s="200"/>
      <c r="I896" s="198">
        <f t="shared" si="181"/>
        <v>88749.1</v>
      </c>
      <c r="J896" s="198">
        <f t="shared" si="181"/>
        <v>56417.1</v>
      </c>
      <c r="K896" s="198">
        <f t="shared" si="181"/>
        <v>52672.5</v>
      </c>
      <c r="L896" s="364"/>
      <c r="M896" s="364"/>
      <c r="N896" s="364"/>
    </row>
    <row r="897" spans="2:14" ht="14.25" customHeight="1">
      <c r="B897" s="263" t="s">
        <v>315</v>
      </c>
      <c r="C897" s="384"/>
      <c r="D897" s="200" t="s">
        <v>266</v>
      </c>
      <c r="E897" s="200" t="s">
        <v>270</v>
      </c>
      <c r="F897" s="299" t="s">
        <v>554</v>
      </c>
      <c r="G897" s="200">
        <v>610</v>
      </c>
      <c r="H897" s="200" t="s">
        <v>376</v>
      </c>
      <c r="I897" s="198">
        <v>88749.1</v>
      </c>
      <c r="J897" s="198">
        <v>56417.1</v>
      </c>
      <c r="K897" s="198">
        <v>52672.5</v>
      </c>
      <c r="L897" s="364"/>
      <c r="M897" s="364"/>
      <c r="N897" s="364"/>
    </row>
    <row r="898" spans="2:14" ht="14.25" customHeight="1">
      <c r="B898" s="199" t="s">
        <v>555</v>
      </c>
      <c r="C898" s="384"/>
      <c r="D898" s="200" t="s">
        <v>266</v>
      </c>
      <c r="E898" s="200" t="s">
        <v>270</v>
      </c>
      <c r="F898" s="299" t="s">
        <v>556</v>
      </c>
      <c r="G898" s="200"/>
      <c r="H898" s="200"/>
      <c r="I898" s="198">
        <f>I900</f>
        <v>1405.8</v>
      </c>
      <c r="J898" s="198">
        <f>J900</f>
        <v>1516.4</v>
      </c>
      <c r="K898" s="198">
        <f>K900</f>
        <v>1476.2</v>
      </c>
      <c r="L898" s="364"/>
      <c r="M898" s="364"/>
      <c r="N898" s="364"/>
    </row>
    <row r="899" spans="2:14" ht="14.25" customHeight="1">
      <c r="B899" s="205" t="s">
        <v>342</v>
      </c>
      <c r="C899" s="384"/>
      <c r="D899" s="200" t="s">
        <v>266</v>
      </c>
      <c r="E899" s="200" t="s">
        <v>270</v>
      </c>
      <c r="F899" s="299" t="s">
        <v>557</v>
      </c>
      <c r="G899" s="200"/>
      <c r="H899" s="200"/>
      <c r="I899" s="198">
        <f aca="true" t="shared" si="182" ref="I899:K901">I900</f>
        <v>1405.8</v>
      </c>
      <c r="J899" s="198">
        <f t="shared" si="182"/>
        <v>1516.4</v>
      </c>
      <c r="K899" s="198">
        <f t="shared" si="182"/>
        <v>1476.2</v>
      </c>
      <c r="L899" s="364"/>
      <c r="M899" s="364"/>
      <c r="N899" s="364"/>
    </row>
    <row r="900" spans="2:14" ht="14.25" customHeight="1">
      <c r="B900" s="199" t="s">
        <v>526</v>
      </c>
      <c r="C900" s="384"/>
      <c r="D900" s="200" t="s">
        <v>266</v>
      </c>
      <c r="E900" s="200" t="s">
        <v>270</v>
      </c>
      <c r="F900" s="299" t="s">
        <v>557</v>
      </c>
      <c r="G900" s="200" t="s">
        <v>527</v>
      </c>
      <c r="H900" s="200"/>
      <c r="I900" s="198">
        <f t="shared" si="182"/>
        <v>1405.8</v>
      </c>
      <c r="J900" s="198">
        <f t="shared" si="182"/>
        <v>1516.4</v>
      </c>
      <c r="K900" s="198">
        <f t="shared" si="182"/>
        <v>1476.2</v>
      </c>
      <c r="L900" s="364"/>
      <c r="M900" s="364"/>
      <c r="N900" s="364"/>
    </row>
    <row r="901" spans="2:14" ht="14.25" customHeight="1">
      <c r="B901" s="199" t="s">
        <v>528</v>
      </c>
      <c r="C901" s="384"/>
      <c r="D901" s="200" t="s">
        <v>266</v>
      </c>
      <c r="E901" s="200" t="s">
        <v>270</v>
      </c>
      <c r="F901" s="299" t="s">
        <v>557</v>
      </c>
      <c r="G901" s="200">
        <v>610</v>
      </c>
      <c r="H901" s="200"/>
      <c r="I901" s="198">
        <f t="shared" si="182"/>
        <v>1405.8</v>
      </c>
      <c r="J901" s="198">
        <f t="shared" si="182"/>
        <v>1516.4</v>
      </c>
      <c r="K901" s="198">
        <f t="shared" si="182"/>
        <v>1476.2</v>
      </c>
      <c r="L901" s="364"/>
      <c r="M901" s="364"/>
      <c r="N901" s="364"/>
    </row>
    <row r="902" spans="2:14" ht="14.25" customHeight="1">
      <c r="B902" s="263" t="s">
        <v>315</v>
      </c>
      <c r="C902" s="384"/>
      <c r="D902" s="200" t="s">
        <v>266</v>
      </c>
      <c r="E902" s="200" t="s">
        <v>270</v>
      </c>
      <c r="F902" s="299" t="s">
        <v>557</v>
      </c>
      <c r="G902" s="200">
        <v>610</v>
      </c>
      <c r="H902" s="200" t="s">
        <v>376</v>
      </c>
      <c r="I902" s="198">
        <v>1405.8</v>
      </c>
      <c r="J902" s="198">
        <v>1516.4</v>
      </c>
      <c r="K902" s="198">
        <v>1476.2</v>
      </c>
      <c r="L902" s="364"/>
      <c r="M902" s="364"/>
      <c r="N902" s="364"/>
    </row>
    <row r="903" spans="2:14" ht="14.25" customHeight="1">
      <c r="B903" s="199" t="s">
        <v>747</v>
      </c>
      <c r="C903" s="384"/>
      <c r="D903" s="200" t="s">
        <v>266</v>
      </c>
      <c r="E903" s="200" t="s">
        <v>270</v>
      </c>
      <c r="F903" s="299" t="s">
        <v>558</v>
      </c>
      <c r="G903" s="200"/>
      <c r="H903" s="200"/>
      <c r="I903" s="198">
        <f>I905</f>
        <v>7343.3</v>
      </c>
      <c r="J903" s="198">
        <f>J905</f>
        <v>7343.3</v>
      </c>
      <c r="K903" s="198">
        <f>K905</f>
        <v>7343.3</v>
      </c>
      <c r="L903" s="364"/>
      <c r="M903" s="364"/>
      <c r="N903" s="364"/>
    </row>
    <row r="904" spans="2:14" ht="14.25" customHeight="1">
      <c r="B904" s="205" t="s">
        <v>540</v>
      </c>
      <c r="C904" s="384"/>
      <c r="D904" s="200" t="s">
        <v>266</v>
      </c>
      <c r="E904" s="200" t="s">
        <v>270</v>
      </c>
      <c r="F904" s="299" t="s">
        <v>559</v>
      </c>
      <c r="G904" s="200"/>
      <c r="H904" s="200"/>
      <c r="I904" s="198">
        <f aca="true" t="shared" si="183" ref="I904:K907">I905</f>
        <v>7343.3</v>
      </c>
      <c r="J904" s="198">
        <f t="shared" si="183"/>
        <v>7343.3</v>
      </c>
      <c r="K904" s="198">
        <f t="shared" si="183"/>
        <v>7343.3</v>
      </c>
      <c r="L904" s="364"/>
      <c r="M904" s="364"/>
      <c r="N904" s="364"/>
    </row>
    <row r="905" spans="2:14" ht="14.25" customHeight="1">
      <c r="B905" s="199" t="s">
        <v>526</v>
      </c>
      <c r="C905" s="384"/>
      <c r="D905" s="200" t="s">
        <v>266</v>
      </c>
      <c r="E905" s="200" t="s">
        <v>270</v>
      </c>
      <c r="F905" s="299" t="s">
        <v>559</v>
      </c>
      <c r="G905" s="200" t="s">
        <v>527</v>
      </c>
      <c r="H905" s="200"/>
      <c r="I905" s="198">
        <f t="shared" si="183"/>
        <v>7343.3</v>
      </c>
      <c r="J905" s="198">
        <f t="shared" si="183"/>
        <v>7343.3</v>
      </c>
      <c r="K905" s="198">
        <f t="shared" si="183"/>
        <v>7343.3</v>
      </c>
      <c r="L905" s="364"/>
      <c r="M905" s="364"/>
      <c r="N905" s="364"/>
    </row>
    <row r="906" spans="2:14" ht="14.25" customHeight="1">
      <c r="B906" s="199" t="s">
        <v>528</v>
      </c>
      <c r="C906" s="384"/>
      <c r="D906" s="200" t="s">
        <v>266</v>
      </c>
      <c r="E906" s="200" t="s">
        <v>270</v>
      </c>
      <c r="F906" s="299" t="s">
        <v>559</v>
      </c>
      <c r="G906" s="200">
        <v>610</v>
      </c>
      <c r="H906" s="200"/>
      <c r="I906" s="198">
        <f t="shared" si="183"/>
        <v>7343.3</v>
      </c>
      <c r="J906" s="198">
        <f t="shared" si="183"/>
        <v>7343.3</v>
      </c>
      <c r="K906" s="198">
        <f t="shared" si="183"/>
        <v>7343.3</v>
      </c>
      <c r="L906" s="364"/>
      <c r="M906" s="364"/>
      <c r="N906" s="364"/>
    </row>
    <row r="907" spans="2:14" ht="14.25" customHeight="1">
      <c r="B907" s="199" t="s">
        <v>528</v>
      </c>
      <c r="C907" s="384"/>
      <c r="D907" s="200" t="s">
        <v>266</v>
      </c>
      <c r="E907" s="200" t="s">
        <v>270</v>
      </c>
      <c r="F907" s="299" t="s">
        <v>559</v>
      </c>
      <c r="G907" s="200">
        <v>610</v>
      </c>
      <c r="H907" s="200"/>
      <c r="I907" s="198">
        <f t="shared" si="183"/>
        <v>7343.3</v>
      </c>
      <c r="J907" s="198">
        <f t="shared" si="183"/>
        <v>7343.3</v>
      </c>
      <c r="K907" s="198">
        <f t="shared" si="183"/>
        <v>7343.3</v>
      </c>
      <c r="L907" s="364"/>
      <c r="M907" s="364"/>
      <c r="N907" s="364"/>
    </row>
    <row r="908" spans="2:14" ht="14.25" customHeight="1">
      <c r="B908" s="199" t="s">
        <v>316</v>
      </c>
      <c r="C908" s="384"/>
      <c r="D908" s="200" t="s">
        <v>266</v>
      </c>
      <c r="E908" s="200" t="s">
        <v>270</v>
      </c>
      <c r="F908" s="299" t="s">
        <v>559</v>
      </c>
      <c r="G908" s="200">
        <v>610</v>
      </c>
      <c r="H908" s="200" t="s">
        <v>348</v>
      </c>
      <c r="I908" s="198">
        <v>7343.3</v>
      </c>
      <c r="J908" s="198">
        <v>7343.3</v>
      </c>
      <c r="K908" s="198">
        <v>7343.3</v>
      </c>
      <c r="L908" s="364"/>
      <c r="M908" s="364"/>
      <c r="N908" s="364"/>
    </row>
    <row r="909" spans="2:14" ht="28.5" hidden="1">
      <c r="B909" s="199" t="s">
        <v>748</v>
      </c>
      <c r="C909" s="384"/>
      <c r="D909" s="200" t="s">
        <v>266</v>
      </c>
      <c r="E909" s="200" t="s">
        <v>270</v>
      </c>
      <c r="F909" s="299" t="s">
        <v>561</v>
      </c>
      <c r="G909" s="200"/>
      <c r="H909" s="200"/>
      <c r="I909" s="198">
        <f>I911</f>
        <v>0</v>
      </c>
      <c r="J909" s="198">
        <f>J911</f>
        <v>0</v>
      </c>
      <c r="K909" s="198">
        <f>K911</f>
        <v>0</v>
      </c>
      <c r="L909" s="364"/>
      <c r="M909" s="364"/>
      <c r="N909" s="364"/>
    </row>
    <row r="910" spans="2:14" ht="14.25" customHeight="1" hidden="1">
      <c r="B910" s="205" t="s">
        <v>342</v>
      </c>
      <c r="C910" s="384"/>
      <c r="D910" s="200" t="s">
        <v>266</v>
      </c>
      <c r="E910" s="200" t="s">
        <v>270</v>
      </c>
      <c r="F910" s="299" t="s">
        <v>562</v>
      </c>
      <c r="G910" s="200"/>
      <c r="H910" s="200"/>
      <c r="I910" s="198">
        <f aca="true" t="shared" si="184" ref="I910:K911">I911</f>
        <v>0</v>
      </c>
      <c r="J910" s="198">
        <f t="shared" si="184"/>
        <v>0</v>
      </c>
      <c r="K910" s="198">
        <f t="shared" si="184"/>
        <v>0</v>
      </c>
      <c r="L910" s="364"/>
      <c r="M910" s="364"/>
      <c r="N910" s="364"/>
    </row>
    <row r="911" spans="2:14" ht="14.25" customHeight="1" hidden="1">
      <c r="B911" s="199" t="s">
        <v>526</v>
      </c>
      <c r="C911" s="386"/>
      <c r="D911" s="200" t="s">
        <v>266</v>
      </c>
      <c r="E911" s="200" t="s">
        <v>270</v>
      </c>
      <c r="F911" s="299" t="s">
        <v>562</v>
      </c>
      <c r="G911" s="200" t="s">
        <v>527</v>
      </c>
      <c r="H911" s="200"/>
      <c r="I911" s="198">
        <f t="shared" si="184"/>
        <v>0</v>
      </c>
      <c r="J911" s="198">
        <f t="shared" si="184"/>
        <v>0</v>
      </c>
      <c r="K911" s="198">
        <f t="shared" si="184"/>
        <v>0</v>
      </c>
      <c r="L911" s="364"/>
      <c r="M911" s="364"/>
      <c r="N911" s="364"/>
    </row>
    <row r="912" spans="2:14" ht="14.25" customHeight="1" hidden="1">
      <c r="B912" s="199" t="s">
        <v>528</v>
      </c>
      <c r="C912" s="386"/>
      <c r="D912" s="200" t="s">
        <v>266</v>
      </c>
      <c r="E912" s="200" t="s">
        <v>270</v>
      </c>
      <c r="F912" s="299" t="s">
        <v>562</v>
      </c>
      <c r="G912" s="200">
        <v>610</v>
      </c>
      <c r="H912" s="200"/>
      <c r="I912" s="198">
        <f>I913+I914</f>
        <v>0</v>
      </c>
      <c r="J912" s="198">
        <f>J913+J914</f>
        <v>0</v>
      </c>
      <c r="K912" s="198">
        <f>K913+K914</f>
        <v>0</v>
      </c>
      <c r="L912" s="364"/>
      <c r="M912" s="364"/>
      <c r="N912" s="364"/>
    </row>
    <row r="913" spans="2:14" ht="12.75" customHeight="1" hidden="1">
      <c r="B913" s="296" t="s">
        <v>314</v>
      </c>
      <c r="C913" s="386"/>
      <c r="D913" s="200" t="s">
        <v>266</v>
      </c>
      <c r="E913" s="200" t="s">
        <v>270</v>
      </c>
      <c r="F913" s="299" t="s">
        <v>563</v>
      </c>
      <c r="G913" s="200">
        <v>610</v>
      </c>
      <c r="H913" s="200">
        <v>2</v>
      </c>
      <c r="I913" s="198"/>
      <c r="J913" s="198"/>
      <c r="K913" s="198"/>
      <c r="L913" s="364"/>
      <c r="M913" s="364"/>
      <c r="N913" s="364"/>
    </row>
    <row r="914" spans="2:14" ht="14.25" customHeight="1" hidden="1">
      <c r="B914" s="292" t="s">
        <v>315</v>
      </c>
      <c r="C914" s="386"/>
      <c r="D914" s="200" t="s">
        <v>266</v>
      </c>
      <c r="E914" s="200" t="s">
        <v>270</v>
      </c>
      <c r="F914" s="299" t="s">
        <v>564</v>
      </c>
      <c r="G914" s="200">
        <v>610</v>
      </c>
      <c r="H914" s="200" t="s">
        <v>376</v>
      </c>
      <c r="I914" s="198"/>
      <c r="J914" s="198"/>
      <c r="K914" s="198"/>
      <c r="L914" s="364"/>
      <c r="M914" s="364"/>
      <c r="N914" s="364"/>
    </row>
    <row r="915" spans="1:66" s="448" customFormat="1" ht="14.25" customHeight="1">
      <c r="A915" s="351"/>
      <c r="B915" s="292" t="s">
        <v>745</v>
      </c>
      <c r="C915" s="386"/>
      <c r="D915" s="200" t="s">
        <v>266</v>
      </c>
      <c r="E915" s="200" t="s">
        <v>270</v>
      </c>
      <c r="F915" s="299" t="s">
        <v>548</v>
      </c>
      <c r="G915" s="200"/>
      <c r="H915" s="200"/>
      <c r="I915" s="198">
        <f aca="true" t="shared" si="185" ref="I915:K918">I916</f>
        <v>2500</v>
      </c>
      <c r="J915" s="198">
        <f t="shared" si="185"/>
        <v>0</v>
      </c>
      <c r="K915" s="198">
        <f t="shared" si="185"/>
        <v>0</v>
      </c>
      <c r="L915" s="364"/>
      <c r="M915" s="364"/>
      <c r="N915" s="364"/>
      <c r="O915" s="364"/>
      <c r="P915" s="447"/>
      <c r="Q915" s="447"/>
      <c r="R915" s="447"/>
      <c r="S915" s="447"/>
      <c r="T915" s="447"/>
      <c r="U915" s="447"/>
      <c r="V915" s="447"/>
      <c r="W915" s="447"/>
      <c r="X915" s="447"/>
      <c r="Y915" s="447"/>
      <c r="Z915" s="447"/>
      <c r="AA915" s="447"/>
      <c r="AB915" s="447"/>
      <c r="AC915" s="447"/>
      <c r="AD915" s="447"/>
      <c r="AE915" s="447"/>
      <c r="AF915" s="351"/>
      <c r="AG915" s="351"/>
      <c r="AH915" s="351"/>
      <c r="AI915" s="351"/>
      <c r="AJ915" s="351"/>
      <c r="AK915" s="351"/>
      <c r="AL915" s="351"/>
      <c r="AM915" s="351"/>
      <c r="AN915" s="351"/>
      <c r="AO915" s="351"/>
      <c r="AP915" s="351"/>
      <c r="AQ915" s="351"/>
      <c r="AR915" s="351"/>
      <c r="AS915" s="351"/>
      <c r="AT915" s="351"/>
      <c r="AU915" s="351"/>
      <c r="AV915" s="351"/>
      <c r="AW915" s="351"/>
      <c r="AX915" s="351"/>
      <c r="AY915" s="351"/>
      <c r="AZ915" s="351"/>
      <c r="BA915" s="351"/>
      <c r="BB915" s="351"/>
      <c r="BC915" s="351"/>
      <c r="BD915" s="351"/>
      <c r="BE915" s="351"/>
      <c r="BF915" s="351"/>
      <c r="BG915" s="351"/>
      <c r="BH915" s="351"/>
      <c r="BI915" s="351"/>
      <c r="BJ915" s="351"/>
      <c r="BK915" s="351"/>
      <c r="BL915" s="351"/>
      <c r="BM915" s="351"/>
      <c r="BN915" s="351"/>
    </row>
    <row r="916" spans="1:66" s="448" customFormat="1" ht="14.25" customHeight="1">
      <c r="A916" s="351"/>
      <c r="B916" s="205" t="s">
        <v>342</v>
      </c>
      <c r="C916" s="386"/>
      <c r="D916" s="200" t="s">
        <v>266</v>
      </c>
      <c r="E916" s="200" t="s">
        <v>270</v>
      </c>
      <c r="F916" s="299" t="s">
        <v>548</v>
      </c>
      <c r="G916" s="200" t="s">
        <v>527</v>
      </c>
      <c r="H916" s="200"/>
      <c r="I916" s="198">
        <f t="shared" si="185"/>
        <v>2500</v>
      </c>
      <c r="J916" s="198">
        <f t="shared" si="185"/>
        <v>0</v>
      </c>
      <c r="K916" s="198">
        <f t="shared" si="185"/>
        <v>0</v>
      </c>
      <c r="L916" s="364"/>
      <c r="M916" s="364"/>
      <c r="N916" s="364"/>
      <c r="O916" s="364"/>
      <c r="P916" s="447"/>
      <c r="Q916" s="447"/>
      <c r="R916" s="447"/>
      <c r="S916" s="447"/>
      <c r="T916" s="447"/>
      <c r="U916" s="447"/>
      <c r="V916" s="447"/>
      <c r="W916" s="447"/>
      <c r="X916" s="447"/>
      <c r="Y916" s="447"/>
      <c r="Z916" s="447"/>
      <c r="AA916" s="447"/>
      <c r="AB916" s="447"/>
      <c r="AC916" s="447"/>
      <c r="AD916" s="447"/>
      <c r="AE916" s="447"/>
      <c r="AF916" s="351"/>
      <c r="AG916" s="351"/>
      <c r="AH916" s="351"/>
      <c r="AI916" s="351"/>
      <c r="AJ916" s="351"/>
      <c r="AK916" s="351"/>
      <c r="AL916" s="351"/>
      <c r="AM916" s="351"/>
      <c r="AN916" s="351"/>
      <c r="AO916" s="351"/>
      <c r="AP916" s="351"/>
      <c r="AQ916" s="351"/>
      <c r="AR916" s="351"/>
      <c r="AS916" s="351"/>
      <c r="AT916" s="351"/>
      <c r="AU916" s="351"/>
      <c r="AV916" s="351"/>
      <c r="AW916" s="351"/>
      <c r="AX916" s="351"/>
      <c r="AY916" s="351"/>
      <c r="AZ916" s="351"/>
      <c r="BA916" s="351"/>
      <c r="BB916" s="351"/>
      <c r="BC916" s="351"/>
      <c r="BD916" s="351"/>
      <c r="BE916" s="351"/>
      <c r="BF916" s="351"/>
      <c r="BG916" s="351"/>
      <c r="BH916" s="351"/>
      <c r="BI916" s="351"/>
      <c r="BJ916" s="351"/>
      <c r="BK916" s="351"/>
      <c r="BL916" s="351"/>
      <c r="BM916" s="351"/>
      <c r="BN916" s="351"/>
    </row>
    <row r="917" spans="1:66" s="448" customFormat="1" ht="14.25" customHeight="1">
      <c r="A917" s="351"/>
      <c r="B917" s="199" t="s">
        <v>526</v>
      </c>
      <c r="C917" s="386"/>
      <c r="D917" s="200" t="s">
        <v>266</v>
      </c>
      <c r="E917" s="200" t="s">
        <v>270</v>
      </c>
      <c r="F917" s="299" t="s">
        <v>548</v>
      </c>
      <c r="G917" s="200">
        <v>610</v>
      </c>
      <c r="H917" s="200"/>
      <c r="I917" s="198">
        <f t="shared" si="185"/>
        <v>2500</v>
      </c>
      <c r="J917" s="198">
        <f t="shared" si="185"/>
        <v>0</v>
      </c>
      <c r="K917" s="198">
        <f t="shared" si="185"/>
        <v>0</v>
      </c>
      <c r="L917" s="364"/>
      <c r="M917" s="364"/>
      <c r="N917" s="364"/>
      <c r="O917" s="364"/>
      <c r="P917" s="447"/>
      <c r="Q917" s="447"/>
      <c r="R917" s="447"/>
      <c r="S917" s="447"/>
      <c r="T917" s="447"/>
      <c r="U917" s="447"/>
      <c r="V917" s="447"/>
      <c r="W917" s="447"/>
      <c r="X917" s="447"/>
      <c r="Y917" s="447"/>
      <c r="Z917" s="447"/>
      <c r="AA917" s="447"/>
      <c r="AB917" s="447"/>
      <c r="AC917" s="447"/>
      <c r="AD917" s="447"/>
      <c r="AE917" s="447"/>
      <c r="AF917" s="351"/>
      <c r="AG917" s="351"/>
      <c r="AH917" s="351"/>
      <c r="AI917" s="351"/>
      <c r="AJ917" s="351"/>
      <c r="AK917" s="351"/>
      <c r="AL917" s="351"/>
      <c r="AM917" s="351"/>
      <c r="AN917" s="351"/>
      <c r="AO917" s="351"/>
      <c r="AP917" s="351"/>
      <c r="AQ917" s="351"/>
      <c r="AR917" s="351"/>
      <c r="AS917" s="351"/>
      <c r="AT917" s="351"/>
      <c r="AU917" s="351"/>
      <c r="AV917" s="351"/>
      <c r="AW917" s="351"/>
      <c r="AX917" s="351"/>
      <c r="AY917" s="351"/>
      <c r="AZ917" s="351"/>
      <c r="BA917" s="351"/>
      <c r="BB917" s="351"/>
      <c r="BC917" s="351"/>
      <c r="BD917" s="351"/>
      <c r="BE917" s="351"/>
      <c r="BF917" s="351"/>
      <c r="BG917" s="351"/>
      <c r="BH917" s="351"/>
      <c r="BI917" s="351"/>
      <c r="BJ917" s="351"/>
      <c r="BK917" s="351"/>
      <c r="BL917" s="351"/>
      <c r="BM917" s="351"/>
      <c r="BN917" s="351"/>
    </row>
    <row r="918" spans="1:66" s="448" customFormat="1" ht="14.25" customHeight="1">
      <c r="A918" s="351"/>
      <c r="B918" s="199" t="s">
        <v>528</v>
      </c>
      <c r="C918" s="386"/>
      <c r="D918" s="200" t="s">
        <v>266</v>
      </c>
      <c r="E918" s="200" t="s">
        <v>270</v>
      </c>
      <c r="F918" s="299" t="s">
        <v>548</v>
      </c>
      <c r="G918" s="200">
        <v>610</v>
      </c>
      <c r="H918" s="200"/>
      <c r="I918" s="198">
        <f t="shared" si="185"/>
        <v>2500</v>
      </c>
      <c r="J918" s="198">
        <f t="shared" si="185"/>
        <v>0</v>
      </c>
      <c r="K918" s="198">
        <f t="shared" si="185"/>
        <v>0</v>
      </c>
      <c r="L918" s="364"/>
      <c r="M918" s="364"/>
      <c r="N918" s="364"/>
      <c r="O918" s="364"/>
      <c r="P918" s="447"/>
      <c r="Q918" s="447"/>
      <c r="R918" s="447"/>
      <c r="S918" s="447"/>
      <c r="T918" s="447"/>
      <c r="U918" s="447"/>
      <c r="V918" s="447"/>
      <c r="W918" s="447"/>
      <c r="X918" s="447"/>
      <c r="Y918" s="447"/>
      <c r="Z918" s="447"/>
      <c r="AA918" s="447"/>
      <c r="AB918" s="447"/>
      <c r="AC918" s="447"/>
      <c r="AD918" s="447"/>
      <c r="AE918" s="447"/>
      <c r="AF918" s="351"/>
      <c r="AG918" s="351"/>
      <c r="AH918" s="351"/>
      <c r="AI918" s="351"/>
      <c r="AJ918" s="351"/>
      <c r="AK918" s="351"/>
      <c r="AL918" s="351"/>
      <c r="AM918" s="351"/>
      <c r="AN918" s="351"/>
      <c r="AO918" s="351"/>
      <c r="AP918" s="351"/>
      <c r="AQ918" s="351"/>
      <c r="AR918" s="351"/>
      <c r="AS918" s="351"/>
      <c r="AT918" s="351"/>
      <c r="AU918" s="351"/>
      <c r="AV918" s="351"/>
      <c r="AW918" s="351"/>
      <c r="AX918" s="351"/>
      <c r="AY918" s="351"/>
      <c r="AZ918" s="351"/>
      <c r="BA918" s="351"/>
      <c r="BB918" s="351"/>
      <c r="BC918" s="351"/>
      <c r="BD918" s="351"/>
      <c r="BE918" s="351"/>
      <c r="BF918" s="351"/>
      <c r="BG918" s="351"/>
      <c r="BH918" s="351"/>
      <c r="BI918" s="351"/>
      <c r="BJ918" s="351"/>
      <c r="BK918" s="351"/>
      <c r="BL918" s="351"/>
      <c r="BM918" s="351"/>
      <c r="BN918" s="351"/>
    </row>
    <row r="919" spans="1:66" s="448" customFormat="1" ht="14.25" customHeight="1">
      <c r="A919" s="351"/>
      <c r="B919" s="296" t="s">
        <v>314</v>
      </c>
      <c r="C919" s="386"/>
      <c r="D919" s="200" t="s">
        <v>266</v>
      </c>
      <c r="E919" s="200" t="s">
        <v>270</v>
      </c>
      <c r="F919" s="299" t="s">
        <v>548</v>
      </c>
      <c r="G919" s="200" t="s">
        <v>534</v>
      </c>
      <c r="H919" s="200" t="s">
        <v>338</v>
      </c>
      <c r="I919" s="198">
        <v>2500</v>
      </c>
      <c r="J919" s="198"/>
      <c r="K919" s="198"/>
      <c r="L919" s="364"/>
      <c r="M919" s="364"/>
      <c r="N919" s="364"/>
      <c r="O919" s="364"/>
      <c r="P919" s="447"/>
      <c r="Q919" s="447"/>
      <c r="R919" s="447"/>
      <c r="S919" s="447"/>
      <c r="T919" s="447"/>
      <c r="U919" s="447"/>
      <c r="V919" s="447"/>
      <c r="W919" s="447"/>
      <c r="X919" s="447"/>
      <c r="Y919" s="447"/>
      <c r="Z919" s="447"/>
      <c r="AA919" s="447"/>
      <c r="AB919" s="447"/>
      <c r="AC919" s="447"/>
      <c r="AD919" s="447"/>
      <c r="AE919" s="447"/>
      <c r="AF919" s="351"/>
      <c r="AG919" s="351"/>
      <c r="AH919" s="351"/>
      <c r="AI919" s="351"/>
      <c r="AJ919" s="351"/>
      <c r="AK919" s="351"/>
      <c r="AL919" s="351"/>
      <c r="AM919" s="351"/>
      <c r="AN919" s="351"/>
      <c r="AO919" s="351"/>
      <c r="AP919" s="351"/>
      <c r="AQ919" s="351"/>
      <c r="AR919" s="351"/>
      <c r="AS919" s="351"/>
      <c r="AT919" s="351"/>
      <c r="AU919" s="351"/>
      <c r="AV919" s="351"/>
      <c r="AW919" s="351"/>
      <c r="AX919" s="351"/>
      <c r="AY919" s="351"/>
      <c r="AZ919" s="351"/>
      <c r="BA919" s="351"/>
      <c r="BB919" s="351"/>
      <c r="BC919" s="351"/>
      <c r="BD919" s="351"/>
      <c r="BE919" s="351"/>
      <c r="BF919" s="351"/>
      <c r="BG919" s="351"/>
      <c r="BH919" s="351"/>
      <c r="BI919" s="351"/>
      <c r="BJ919" s="351"/>
      <c r="BK919" s="351"/>
      <c r="BL919" s="351"/>
      <c r="BM919" s="351"/>
      <c r="BN919" s="351"/>
    </row>
    <row r="920" spans="2:14" ht="14.25" customHeight="1">
      <c r="B920" s="300" t="s">
        <v>568</v>
      </c>
      <c r="C920" s="386"/>
      <c r="D920" s="200" t="s">
        <v>266</v>
      </c>
      <c r="E920" s="200" t="s">
        <v>270</v>
      </c>
      <c r="F920" s="299" t="s">
        <v>569</v>
      </c>
      <c r="G920" s="200"/>
      <c r="H920" s="200"/>
      <c r="I920" s="198">
        <f aca="true" t="shared" si="186" ref="I920:K922">I921</f>
        <v>0</v>
      </c>
      <c r="J920" s="198">
        <f t="shared" si="186"/>
        <v>55859.579999999994</v>
      </c>
      <c r="K920" s="198">
        <f t="shared" si="186"/>
        <v>0</v>
      </c>
      <c r="L920" s="364"/>
      <c r="M920" s="364"/>
      <c r="N920" s="364"/>
    </row>
    <row r="921" spans="2:14" ht="14.25" customHeight="1">
      <c r="B921" s="301" t="s">
        <v>342</v>
      </c>
      <c r="C921" s="386"/>
      <c r="D921" s="200" t="s">
        <v>266</v>
      </c>
      <c r="E921" s="200" t="s">
        <v>270</v>
      </c>
      <c r="F921" s="299" t="s">
        <v>569</v>
      </c>
      <c r="G921" s="200"/>
      <c r="H921" s="200"/>
      <c r="I921" s="198">
        <f t="shared" si="186"/>
        <v>0</v>
      </c>
      <c r="J921" s="198">
        <f t="shared" si="186"/>
        <v>55859.579999999994</v>
      </c>
      <c r="K921" s="198">
        <f t="shared" si="186"/>
        <v>0</v>
      </c>
      <c r="L921" s="364"/>
      <c r="M921" s="364"/>
      <c r="N921" s="364"/>
    </row>
    <row r="922" spans="2:14" ht="14.25" customHeight="1">
      <c r="B922" s="199" t="s">
        <v>526</v>
      </c>
      <c r="C922" s="386"/>
      <c r="D922" s="200" t="s">
        <v>266</v>
      </c>
      <c r="E922" s="200" t="s">
        <v>270</v>
      </c>
      <c r="F922" s="299" t="s">
        <v>569</v>
      </c>
      <c r="G922" s="200" t="s">
        <v>527</v>
      </c>
      <c r="H922" s="200"/>
      <c r="I922" s="198">
        <f t="shared" si="186"/>
        <v>0</v>
      </c>
      <c r="J922" s="198">
        <f t="shared" si="186"/>
        <v>55859.579999999994</v>
      </c>
      <c r="K922" s="198">
        <f t="shared" si="186"/>
        <v>0</v>
      </c>
      <c r="L922" s="364"/>
      <c r="M922" s="364"/>
      <c r="N922" s="364"/>
    </row>
    <row r="923" spans="2:14" ht="14.25" customHeight="1">
      <c r="B923" s="199" t="s">
        <v>528</v>
      </c>
      <c r="C923" s="386"/>
      <c r="D923" s="200" t="s">
        <v>266</v>
      </c>
      <c r="E923" s="200" t="s">
        <v>270</v>
      </c>
      <c r="F923" s="299" t="s">
        <v>569</v>
      </c>
      <c r="G923" s="200">
        <v>610</v>
      </c>
      <c r="H923" s="200"/>
      <c r="I923" s="198">
        <f>I924+I925+I926</f>
        <v>0</v>
      </c>
      <c r="J923" s="198">
        <f>J924+J925+J926</f>
        <v>55859.579999999994</v>
      </c>
      <c r="K923" s="198">
        <f>K924+K925+K926</f>
        <v>0</v>
      </c>
      <c r="L923" s="364"/>
      <c r="M923" s="364"/>
      <c r="N923" s="364"/>
    </row>
    <row r="924" spans="2:14" ht="14.25" customHeight="1">
      <c r="B924" s="199" t="s">
        <v>314</v>
      </c>
      <c r="C924" s="386"/>
      <c r="D924" s="200" t="s">
        <v>266</v>
      </c>
      <c r="E924" s="200" t="s">
        <v>270</v>
      </c>
      <c r="F924" s="299" t="s">
        <v>569</v>
      </c>
      <c r="G924" s="200">
        <v>610</v>
      </c>
      <c r="H924" s="200">
        <v>2</v>
      </c>
      <c r="I924" s="198"/>
      <c r="J924" s="198">
        <v>2659.98</v>
      </c>
      <c r="K924" s="198"/>
      <c r="L924" s="364"/>
      <c r="M924" s="364"/>
      <c r="N924" s="364"/>
    </row>
    <row r="925" spans="2:14" ht="14.25" customHeight="1">
      <c r="B925" s="263" t="s">
        <v>315</v>
      </c>
      <c r="C925" s="386"/>
      <c r="D925" s="200" t="s">
        <v>266</v>
      </c>
      <c r="E925" s="200" t="s">
        <v>270</v>
      </c>
      <c r="F925" s="299" t="s">
        <v>569</v>
      </c>
      <c r="G925" s="200">
        <v>610</v>
      </c>
      <c r="H925" s="200" t="s">
        <v>376</v>
      </c>
      <c r="I925" s="198"/>
      <c r="J925" s="198">
        <v>6963.4</v>
      </c>
      <c r="K925" s="198"/>
      <c r="L925" s="364"/>
      <c r="M925" s="364"/>
      <c r="N925" s="364"/>
    </row>
    <row r="926" spans="2:14" ht="14.25" customHeight="1">
      <c r="B926" s="263" t="s">
        <v>316</v>
      </c>
      <c r="C926" s="386"/>
      <c r="D926" s="200" t="s">
        <v>266</v>
      </c>
      <c r="E926" s="200" t="s">
        <v>270</v>
      </c>
      <c r="F926" s="299" t="s">
        <v>569</v>
      </c>
      <c r="G926" s="200" t="s">
        <v>534</v>
      </c>
      <c r="H926" s="200" t="s">
        <v>348</v>
      </c>
      <c r="I926" s="198"/>
      <c r="J926" s="198">
        <v>46236.2</v>
      </c>
      <c r="K926" s="198"/>
      <c r="L926" s="364"/>
      <c r="M926" s="364"/>
      <c r="N926" s="364"/>
    </row>
    <row r="927" spans="2:14" ht="42.75">
      <c r="B927" s="263" t="s">
        <v>565</v>
      </c>
      <c r="C927" s="386"/>
      <c r="D927" s="200" t="s">
        <v>266</v>
      </c>
      <c r="E927" s="200" t="s">
        <v>270</v>
      </c>
      <c r="F927" s="299" t="s">
        <v>566</v>
      </c>
      <c r="G927" s="200"/>
      <c r="H927" s="200"/>
      <c r="I927" s="198">
        <f aca="true" t="shared" si="187" ref="I927:K930">I928</f>
        <v>326.8</v>
      </c>
      <c r="J927" s="198">
        <f t="shared" si="187"/>
        <v>326.8</v>
      </c>
      <c r="K927" s="198">
        <f t="shared" si="187"/>
        <v>326.8</v>
      </c>
      <c r="L927" s="364"/>
      <c r="M927" s="364"/>
      <c r="N927" s="364"/>
    </row>
    <row r="928" spans="2:14" ht="14.25" customHeight="1">
      <c r="B928" s="199" t="s">
        <v>526</v>
      </c>
      <c r="C928" s="386"/>
      <c r="D928" s="200" t="s">
        <v>266</v>
      </c>
      <c r="E928" s="200" t="s">
        <v>270</v>
      </c>
      <c r="F928" s="299" t="s">
        <v>567</v>
      </c>
      <c r="G928" s="200"/>
      <c r="H928" s="200"/>
      <c r="I928" s="198">
        <f t="shared" si="187"/>
        <v>326.8</v>
      </c>
      <c r="J928" s="198">
        <f t="shared" si="187"/>
        <v>326.8</v>
      </c>
      <c r="K928" s="198">
        <f t="shared" si="187"/>
        <v>326.8</v>
      </c>
      <c r="L928" s="364"/>
      <c r="M928" s="364"/>
      <c r="N928" s="364"/>
    </row>
    <row r="929" spans="2:14" ht="14.25" customHeight="1">
      <c r="B929" s="199" t="s">
        <v>526</v>
      </c>
      <c r="C929" s="386"/>
      <c r="D929" s="200" t="s">
        <v>266</v>
      </c>
      <c r="E929" s="200" t="s">
        <v>270</v>
      </c>
      <c r="F929" s="299" t="s">
        <v>567</v>
      </c>
      <c r="G929" s="200" t="s">
        <v>527</v>
      </c>
      <c r="H929" s="200"/>
      <c r="I929" s="198">
        <f t="shared" si="187"/>
        <v>326.8</v>
      </c>
      <c r="J929" s="198">
        <f t="shared" si="187"/>
        <v>326.8</v>
      </c>
      <c r="K929" s="198">
        <f t="shared" si="187"/>
        <v>326.8</v>
      </c>
      <c r="L929" s="364"/>
      <c r="M929" s="364"/>
      <c r="N929" s="364"/>
    </row>
    <row r="930" spans="2:14" ht="14.25" customHeight="1">
      <c r="B930" s="199" t="s">
        <v>528</v>
      </c>
      <c r="C930" s="386"/>
      <c r="D930" s="200" t="s">
        <v>266</v>
      </c>
      <c r="E930" s="200" t="s">
        <v>270</v>
      </c>
      <c r="F930" s="299" t="s">
        <v>567</v>
      </c>
      <c r="G930" s="200">
        <v>610</v>
      </c>
      <c r="H930" s="200"/>
      <c r="I930" s="198">
        <f t="shared" si="187"/>
        <v>326.8</v>
      </c>
      <c r="J930" s="198">
        <f t="shared" si="187"/>
        <v>326.8</v>
      </c>
      <c r="K930" s="198">
        <f t="shared" si="187"/>
        <v>326.8</v>
      </c>
      <c r="L930" s="364"/>
      <c r="M930" s="364"/>
      <c r="N930" s="364"/>
    </row>
    <row r="931" spans="2:14" ht="14.25" customHeight="1">
      <c r="B931" s="263" t="s">
        <v>315</v>
      </c>
      <c r="C931" s="386"/>
      <c r="D931" s="200" t="s">
        <v>266</v>
      </c>
      <c r="E931" s="200" t="s">
        <v>270</v>
      </c>
      <c r="F931" s="299" t="s">
        <v>567</v>
      </c>
      <c r="G931" s="200">
        <v>610</v>
      </c>
      <c r="H931" s="200" t="s">
        <v>376</v>
      </c>
      <c r="I931" s="198">
        <v>326.8</v>
      </c>
      <c r="J931" s="198">
        <v>326.8</v>
      </c>
      <c r="K931" s="198">
        <v>326.8</v>
      </c>
      <c r="L931" s="364"/>
      <c r="M931" s="364"/>
      <c r="N931" s="364"/>
    </row>
    <row r="932" spans="2:14" ht="15.75" customHeight="1" hidden="1">
      <c r="B932" s="263" t="s">
        <v>571</v>
      </c>
      <c r="C932" s="386"/>
      <c r="D932" s="200" t="s">
        <v>266</v>
      </c>
      <c r="E932" s="200" t="s">
        <v>270</v>
      </c>
      <c r="F932" s="299" t="s">
        <v>572</v>
      </c>
      <c r="G932" s="200"/>
      <c r="H932" s="200"/>
      <c r="I932" s="198">
        <f aca="true" t="shared" si="188" ref="I932:K934">I933</f>
        <v>0</v>
      </c>
      <c r="J932" s="198">
        <f t="shared" si="188"/>
        <v>0</v>
      </c>
      <c r="K932" s="198">
        <f t="shared" si="188"/>
        <v>0</v>
      </c>
      <c r="L932" s="364"/>
      <c r="M932" s="364"/>
      <c r="N932" s="364"/>
    </row>
    <row r="933" spans="2:14" ht="27.75" customHeight="1" hidden="1">
      <c r="B933" s="220" t="s">
        <v>573</v>
      </c>
      <c r="C933" s="386"/>
      <c r="D933" s="200" t="s">
        <v>266</v>
      </c>
      <c r="E933" s="200" t="s">
        <v>270</v>
      </c>
      <c r="F933" s="272" t="s">
        <v>574</v>
      </c>
      <c r="G933" s="200"/>
      <c r="H933" s="200"/>
      <c r="I933" s="198">
        <f t="shared" si="188"/>
        <v>0</v>
      </c>
      <c r="J933" s="198">
        <f t="shared" si="188"/>
        <v>0</v>
      </c>
      <c r="K933" s="198">
        <f t="shared" si="188"/>
        <v>0</v>
      </c>
      <c r="L933" s="364"/>
      <c r="M933" s="364"/>
      <c r="N933" s="364"/>
    </row>
    <row r="934" spans="2:14" ht="15.75" customHeight="1" hidden="1">
      <c r="B934" s="199" t="s">
        <v>526</v>
      </c>
      <c r="C934" s="384"/>
      <c r="D934" s="200" t="s">
        <v>266</v>
      </c>
      <c r="E934" s="200" t="s">
        <v>270</v>
      </c>
      <c r="F934" s="272" t="s">
        <v>574</v>
      </c>
      <c r="G934" s="200" t="s">
        <v>527</v>
      </c>
      <c r="H934" s="200"/>
      <c r="I934" s="198">
        <f t="shared" si="188"/>
        <v>0</v>
      </c>
      <c r="J934" s="198">
        <f t="shared" si="188"/>
        <v>0</v>
      </c>
      <c r="K934" s="198">
        <f t="shared" si="188"/>
        <v>0</v>
      </c>
      <c r="L934" s="364"/>
      <c r="M934" s="364"/>
      <c r="N934" s="364"/>
    </row>
    <row r="935" spans="2:14" ht="15.75" customHeight="1" hidden="1">
      <c r="B935" s="199" t="s">
        <v>528</v>
      </c>
      <c r="C935" s="384"/>
      <c r="D935" s="200" t="s">
        <v>266</v>
      </c>
      <c r="E935" s="200" t="s">
        <v>270</v>
      </c>
      <c r="F935" s="272" t="s">
        <v>574</v>
      </c>
      <c r="G935" s="200" t="s">
        <v>534</v>
      </c>
      <c r="H935" s="200"/>
      <c r="I935" s="198">
        <f>I936+I937+I938</f>
        <v>0</v>
      </c>
      <c r="J935" s="198">
        <f>J936+J937+J938</f>
        <v>0</v>
      </c>
      <c r="K935" s="198">
        <f>K936+K937+K938</f>
        <v>0</v>
      </c>
      <c r="L935" s="364"/>
      <c r="M935" s="364"/>
      <c r="N935" s="364"/>
    </row>
    <row r="936" spans="2:14" ht="12.75" customHeight="1" hidden="1">
      <c r="B936" s="199" t="s">
        <v>314</v>
      </c>
      <c r="C936" s="384"/>
      <c r="D936" s="200" t="s">
        <v>266</v>
      </c>
      <c r="E936" s="200" t="s">
        <v>270</v>
      </c>
      <c r="F936" s="272" t="s">
        <v>574</v>
      </c>
      <c r="G936" s="200" t="s">
        <v>534</v>
      </c>
      <c r="H936" s="200" t="s">
        <v>338</v>
      </c>
      <c r="I936" s="198"/>
      <c r="J936" s="198"/>
      <c r="K936" s="198"/>
      <c r="L936" s="364"/>
      <c r="M936" s="364"/>
      <c r="N936" s="364"/>
    </row>
    <row r="937" spans="2:14" ht="12.75" customHeight="1" hidden="1">
      <c r="B937" s="263" t="s">
        <v>315</v>
      </c>
      <c r="C937" s="384"/>
      <c r="D937" s="200" t="s">
        <v>266</v>
      </c>
      <c r="E937" s="200" t="s">
        <v>270</v>
      </c>
      <c r="F937" s="272" t="s">
        <v>574</v>
      </c>
      <c r="G937" s="200" t="s">
        <v>534</v>
      </c>
      <c r="H937" s="200" t="s">
        <v>376</v>
      </c>
      <c r="I937" s="198"/>
      <c r="J937" s="198"/>
      <c r="K937" s="198"/>
      <c r="L937" s="364"/>
      <c r="M937" s="364"/>
      <c r="N937" s="364"/>
    </row>
    <row r="938" spans="2:14" ht="12.75" customHeight="1" hidden="1">
      <c r="B938" s="199" t="s">
        <v>316</v>
      </c>
      <c r="C938" s="384"/>
      <c r="D938" s="200" t="s">
        <v>266</v>
      </c>
      <c r="E938" s="200" t="s">
        <v>270</v>
      </c>
      <c r="F938" s="272" t="s">
        <v>574</v>
      </c>
      <c r="G938" s="200" t="s">
        <v>534</v>
      </c>
      <c r="H938" s="200" t="s">
        <v>348</v>
      </c>
      <c r="I938" s="198"/>
      <c r="J938" s="198"/>
      <c r="K938" s="198"/>
      <c r="L938" s="364"/>
      <c r="M938" s="364"/>
      <c r="N938" s="364"/>
    </row>
    <row r="939" spans="2:14" ht="28.5">
      <c r="B939" s="199" t="s">
        <v>575</v>
      </c>
      <c r="C939" s="384"/>
      <c r="D939" s="200" t="s">
        <v>266</v>
      </c>
      <c r="E939" s="200" t="s">
        <v>270</v>
      </c>
      <c r="F939" s="272" t="s">
        <v>576</v>
      </c>
      <c r="G939" s="200"/>
      <c r="H939" s="200"/>
      <c r="I939" s="198">
        <f aca="true" t="shared" si="189" ref="I939:K940">I940</f>
        <v>1734.6000000000001</v>
      </c>
      <c r="J939" s="198">
        <f t="shared" si="189"/>
        <v>1734.6000000000001</v>
      </c>
      <c r="K939" s="198">
        <f t="shared" si="189"/>
        <v>1959.5</v>
      </c>
      <c r="L939" s="364"/>
      <c r="M939" s="364"/>
      <c r="N939" s="364"/>
    </row>
    <row r="940" spans="2:14" ht="12.75" customHeight="1">
      <c r="B940" s="199" t="s">
        <v>526</v>
      </c>
      <c r="C940" s="384"/>
      <c r="D940" s="200" t="s">
        <v>266</v>
      </c>
      <c r="E940" s="200" t="s">
        <v>270</v>
      </c>
      <c r="F940" s="272" t="s">
        <v>576</v>
      </c>
      <c r="G940" s="200" t="s">
        <v>527</v>
      </c>
      <c r="H940" s="200"/>
      <c r="I940" s="198">
        <f t="shared" si="189"/>
        <v>1734.6000000000001</v>
      </c>
      <c r="J940" s="198">
        <f t="shared" si="189"/>
        <v>1734.6000000000001</v>
      </c>
      <c r="K940" s="198">
        <f t="shared" si="189"/>
        <v>1959.5</v>
      </c>
      <c r="L940" s="364"/>
      <c r="M940" s="364"/>
      <c r="N940" s="364"/>
    </row>
    <row r="941" spans="2:14" ht="12.75" customHeight="1">
      <c r="B941" s="199" t="s">
        <v>528</v>
      </c>
      <c r="C941" s="384"/>
      <c r="D941" s="200" t="s">
        <v>266</v>
      </c>
      <c r="E941" s="200" t="s">
        <v>270</v>
      </c>
      <c r="F941" s="272" t="s">
        <v>576</v>
      </c>
      <c r="G941" s="200" t="s">
        <v>534</v>
      </c>
      <c r="H941" s="200"/>
      <c r="I941" s="198">
        <f>I942+I943+I944</f>
        <v>1734.6000000000001</v>
      </c>
      <c r="J941" s="198">
        <f>J942+J943+J944</f>
        <v>1734.6000000000001</v>
      </c>
      <c r="K941" s="198">
        <f>K942+K943+K944</f>
        <v>1959.5</v>
      </c>
      <c r="L941" s="364"/>
      <c r="M941" s="364"/>
      <c r="N941" s="364"/>
    </row>
    <row r="942" spans="2:14" ht="12.75" customHeight="1" hidden="1">
      <c r="B942" s="199" t="s">
        <v>314</v>
      </c>
      <c r="C942" s="384"/>
      <c r="D942" s="200" t="s">
        <v>266</v>
      </c>
      <c r="E942" s="200" t="s">
        <v>270</v>
      </c>
      <c r="F942" s="272" t="s">
        <v>576</v>
      </c>
      <c r="G942" s="200" t="s">
        <v>534</v>
      </c>
      <c r="H942" s="200" t="s">
        <v>338</v>
      </c>
      <c r="I942" s="198"/>
      <c r="J942" s="198"/>
      <c r="K942" s="198"/>
      <c r="L942" s="364"/>
      <c r="M942" s="364"/>
      <c r="N942" s="364"/>
    </row>
    <row r="943" spans="2:14" ht="12.75" customHeight="1">
      <c r="B943" s="263" t="s">
        <v>315</v>
      </c>
      <c r="C943" s="384"/>
      <c r="D943" s="200" t="s">
        <v>266</v>
      </c>
      <c r="E943" s="200" t="s">
        <v>270</v>
      </c>
      <c r="F943" s="272" t="s">
        <v>576</v>
      </c>
      <c r="G943" s="200" t="s">
        <v>534</v>
      </c>
      <c r="H943" s="200" t="s">
        <v>376</v>
      </c>
      <c r="I943" s="198">
        <v>17.4</v>
      </c>
      <c r="J943" s="198">
        <v>17.4</v>
      </c>
      <c r="K943" s="198">
        <v>18.4</v>
      </c>
      <c r="L943" s="364"/>
      <c r="M943" s="364"/>
      <c r="N943" s="364"/>
    </row>
    <row r="944" spans="2:14" ht="12.75" customHeight="1">
      <c r="B944" s="199" t="s">
        <v>316</v>
      </c>
      <c r="C944" s="384"/>
      <c r="D944" s="200" t="s">
        <v>266</v>
      </c>
      <c r="E944" s="200" t="s">
        <v>270</v>
      </c>
      <c r="F944" s="272" t="s">
        <v>576</v>
      </c>
      <c r="G944" s="200" t="s">
        <v>534</v>
      </c>
      <c r="H944" s="200" t="s">
        <v>348</v>
      </c>
      <c r="I944" s="198">
        <v>1717.2</v>
      </c>
      <c r="J944" s="198">
        <v>1717.2</v>
      </c>
      <c r="K944" s="198">
        <v>1941.1</v>
      </c>
      <c r="L944" s="364"/>
      <c r="M944" s="364"/>
      <c r="N944" s="364"/>
    </row>
    <row r="945" spans="2:14" ht="26.25" customHeight="1">
      <c r="B945" s="204" t="s">
        <v>473</v>
      </c>
      <c r="C945" s="384"/>
      <c r="D945" s="200" t="s">
        <v>266</v>
      </c>
      <c r="E945" s="200" t="s">
        <v>270</v>
      </c>
      <c r="F945" s="203" t="s">
        <v>474</v>
      </c>
      <c r="G945" s="200"/>
      <c r="H945" s="200"/>
      <c r="I945" s="198">
        <f aca="true" t="shared" si="190" ref="I945:K947">I946</f>
        <v>465</v>
      </c>
      <c r="J945" s="198">
        <f t="shared" si="190"/>
        <v>0</v>
      </c>
      <c r="K945" s="198">
        <f t="shared" si="190"/>
        <v>0</v>
      </c>
      <c r="L945" s="364"/>
      <c r="M945" s="364"/>
      <c r="N945" s="364"/>
    </row>
    <row r="946" spans="2:14" ht="12.75" customHeight="1">
      <c r="B946" s="199" t="s">
        <v>526</v>
      </c>
      <c r="C946" s="384"/>
      <c r="D946" s="200" t="s">
        <v>266</v>
      </c>
      <c r="E946" s="200" t="s">
        <v>270</v>
      </c>
      <c r="F946" s="203" t="s">
        <v>474</v>
      </c>
      <c r="G946" s="200" t="s">
        <v>527</v>
      </c>
      <c r="H946" s="200"/>
      <c r="I946" s="198">
        <f t="shared" si="190"/>
        <v>465</v>
      </c>
      <c r="J946" s="198">
        <f t="shared" si="190"/>
        <v>0</v>
      </c>
      <c r="K946" s="198">
        <f t="shared" si="190"/>
        <v>0</v>
      </c>
      <c r="L946" s="364"/>
      <c r="M946" s="364"/>
      <c r="N946" s="364"/>
    </row>
    <row r="947" spans="2:14" ht="12.75" customHeight="1">
      <c r="B947" s="199" t="s">
        <v>528</v>
      </c>
      <c r="C947" s="384"/>
      <c r="D947" s="200" t="s">
        <v>266</v>
      </c>
      <c r="E947" s="200" t="s">
        <v>270</v>
      </c>
      <c r="F947" s="203" t="s">
        <v>474</v>
      </c>
      <c r="G947" s="200" t="s">
        <v>534</v>
      </c>
      <c r="H947" s="200"/>
      <c r="I947" s="198">
        <f t="shared" si="190"/>
        <v>465</v>
      </c>
      <c r="J947" s="198">
        <f t="shared" si="190"/>
        <v>0</v>
      </c>
      <c r="K947" s="198">
        <f t="shared" si="190"/>
        <v>0</v>
      </c>
      <c r="L947" s="364"/>
      <c r="M947" s="364"/>
      <c r="N947" s="364"/>
    </row>
    <row r="948" spans="2:14" ht="12.75" customHeight="1">
      <c r="B948" s="205" t="s">
        <v>315</v>
      </c>
      <c r="C948" s="384"/>
      <c r="D948" s="200" t="s">
        <v>266</v>
      </c>
      <c r="E948" s="200" t="s">
        <v>270</v>
      </c>
      <c r="F948" s="203" t="s">
        <v>474</v>
      </c>
      <c r="G948" s="200" t="s">
        <v>534</v>
      </c>
      <c r="H948" s="200" t="s">
        <v>376</v>
      </c>
      <c r="I948" s="198">
        <v>465</v>
      </c>
      <c r="J948" s="198"/>
      <c r="K948" s="198"/>
      <c r="L948" s="364"/>
      <c r="M948" s="364"/>
      <c r="N948" s="364"/>
    </row>
    <row r="949" spans="2:14" ht="28.5" customHeight="1" hidden="1">
      <c r="B949" s="217" t="s">
        <v>577</v>
      </c>
      <c r="C949" s="384"/>
      <c r="D949" s="200" t="s">
        <v>266</v>
      </c>
      <c r="E949" s="200" t="s">
        <v>270</v>
      </c>
      <c r="F949" s="496" t="s">
        <v>370</v>
      </c>
      <c r="G949" s="200"/>
      <c r="H949" s="200"/>
      <c r="I949" s="198">
        <f aca="true" t="shared" si="191" ref="I949:K952">I950</f>
        <v>0</v>
      </c>
      <c r="J949" s="198">
        <f t="shared" si="191"/>
        <v>0</v>
      </c>
      <c r="K949" s="198">
        <f t="shared" si="191"/>
        <v>0</v>
      </c>
      <c r="L949" s="364"/>
      <c r="M949" s="364"/>
      <c r="N949" s="364"/>
    </row>
    <row r="950" spans="2:14" ht="12.75" customHeight="1" hidden="1">
      <c r="B950" s="202" t="s">
        <v>342</v>
      </c>
      <c r="C950" s="384"/>
      <c r="D950" s="200" t="s">
        <v>266</v>
      </c>
      <c r="E950" s="200" t="s">
        <v>270</v>
      </c>
      <c r="F950" s="221" t="s">
        <v>371</v>
      </c>
      <c r="G950" s="200"/>
      <c r="H950" s="200"/>
      <c r="I950" s="198">
        <f t="shared" si="191"/>
        <v>0</v>
      </c>
      <c r="J950" s="198">
        <f t="shared" si="191"/>
        <v>0</v>
      </c>
      <c r="K950" s="198">
        <f t="shared" si="191"/>
        <v>0</v>
      </c>
      <c r="L950" s="364"/>
      <c r="M950" s="364"/>
      <c r="N950" s="364"/>
    </row>
    <row r="951" spans="2:14" ht="12.75" customHeight="1" hidden="1">
      <c r="B951" s="199" t="s">
        <v>526</v>
      </c>
      <c r="C951" s="384"/>
      <c r="D951" s="200" t="s">
        <v>266</v>
      </c>
      <c r="E951" s="200" t="s">
        <v>270</v>
      </c>
      <c r="F951" s="221" t="s">
        <v>371</v>
      </c>
      <c r="G951" s="200" t="s">
        <v>527</v>
      </c>
      <c r="H951" s="200"/>
      <c r="I951" s="198">
        <f t="shared" si="191"/>
        <v>0</v>
      </c>
      <c r="J951" s="198">
        <f t="shared" si="191"/>
        <v>0</v>
      </c>
      <c r="K951" s="198">
        <f t="shared" si="191"/>
        <v>0</v>
      </c>
      <c r="L951" s="364"/>
      <c r="M951" s="364"/>
      <c r="N951" s="364"/>
    </row>
    <row r="952" spans="2:14" ht="12.75" customHeight="1" hidden="1">
      <c r="B952" s="199" t="s">
        <v>528</v>
      </c>
      <c r="C952" s="384"/>
      <c r="D952" s="200" t="s">
        <v>266</v>
      </c>
      <c r="E952" s="200" t="s">
        <v>270</v>
      </c>
      <c r="F952" s="221" t="s">
        <v>371</v>
      </c>
      <c r="G952" s="200" t="s">
        <v>534</v>
      </c>
      <c r="H952" s="200"/>
      <c r="I952" s="198">
        <f t="shared" si="191"/>
        <v>0</v>
      </c>
      <c r="J952" s="198">
        <f t="shared" si="191"/>
        <v>0</v>
      </c>
      <c r="K952" s="198">
        <f t="shared" si="191"/>
        <v>0</v>
      </c>
      <c r="L952" s="364"/>
      <c r="M952" s="364"/>
      <c r="N952" s="364"/>
    </row>
    <row r="953" spans="2:14" ht="12.75" customHeight="1" hidden="1">
      <c r="B953" s="199" t="s">
        <v>314</v>
      </c>
      <c r="C953" s="384"/>
      <c r="D953" s="200" t="s">
        <v>266</v>
      </c>
      <c r="E953" s="200" t="s">
        <v>270</v>
      </c>
      <c r="F953" s="221" t="s">
        <v>371</v>
      </c>
      <c r="G953" s="200" t="s">
        <v>534</v>
      </c>
      <c r="H953" s="200" t="s">
        <v>338</v>
      </c>
      <c r="I953" s="198"/>
      <c r="J953" s="198"/>
      <c r="K953" s="198"/>
      <c r="L953" s="364"/>
      <c r="M953" s="364"/>
      <c r="N953" s="364"/>
    </row>
    <row r="954" spans="2:14" ht="12.75" customHeight="1">
      <c r="B954" s="497" t="s">
        <v>578</v>
      </c>
      <c r="C954" s="384"/>
      <c r="D954" s="196" t="s">
        <v>266</v>
      </c>
      <c r="E954" s="196" t="s">
        <v>272</v>
      </c>
      <c r="F954" s="299"/>
      <c r="G954" s="196"/>
      <c r="H954" s="196"/>
      <c r="I954" s="236">
        <f>I955</f>
        <v>7844.099999999999</v>
      </c>
      <c r="J954" s="236">
        <f>J955</f>
        <v>7405.2</v>
      </c>
      <c r="K954" s="236">
        <f>K955</f>
        <v>9035.4</v>
      </c>
      <c r="L954" s="364"/>
      <c r="M954" s="364"/>
      <c r="N954" s="364"/>
    </row>
    <row r="955" spans="2:14" ht="26.25" customHeight="1">
      <c r="B955" s="390" t="s">
        <v>518</v>
      </c>
      <c r="C955" s="384"/>
      <c r="D955" s="218" t="s">
        <v>266</v>
      </c>
      <c r="E955" s="218" t="s">
        <v>272</v>
      </c>
      <c r="F955" s="406" t="s">
        <v>519</v>
      </c>
      <c r="G955" s="218"/>
      <c r="H955" s="218"/>
      <c r="I955" s="229">
        <f>I982+I963+I969</f>
        <v>7844.099999999999</v>
      </c>
      <c r="J955" s="229">
        <f>J982+J963+J969</f>
        <v>7405.2</v>
      </c>
      <c r="K955" s="229">
        <f>K982+K963+K969</f>
        <v>9035.4</v>
      </c>
      <c r="L955" s="364"/>
      <c r="M955" s="364"/>
      <c r="N955" s="364"/>
    </row>
    <row r="956" spans="2:14" ht="15.75" customHeight="1" hidden="1">
      <c r="B956" s="263" t="s">
        <v>536</v>
      </c>
      <c r="C956" s="384"/>
      <c r="D956" s="218"/>
      <c r="E956" s="218"/>
      <c r="F956" s="406"/>
      <c r="G956" s="218"/>
      <c r="H956" s="218"/>
      <c r="I956" s="198">
        <f aca="true" t="shared" si="192" ref="I956:K958">I957</f>
        <v>0</v>
      </c>
      <c r="J956" s="198">
        <f t="shared" si="192"/>
        <v>0</v>
      </c>
      <c r="K956" s="198">
        <f t="shared" si="192"/>
        <v>0</v>
      </c>
      <c r="L956" s="364"/>
      <c r="M956" s="364"/>
      <c r="N956" s="364"/>
    </row>
    <row r="957" spans="2:14" ht="26.25" customHeight="1" hidden="1">
      <c r="B957" s="433" t="s">
        <v>605</v>
      </c>
      <c r="C957" s="384"/>
      <c r="D957" s="200" t="s">
        <v>266</v>
      </c>
      <c r="E957" s="200" t="s">
        <v>272</v>
      </c>
      <c r="F957" s="450" t="s">
        <v>606</v>
      </c>
      <c r="G957" s="200"/>
      <c r="H957" s="200"/>
      <c r="I957" s="198">
        <f t="shared" si="192"/>
        <v>0</v>
      </c>
      <c r="J957" s="198">
        <f t="shared" si="192"/>
        <v>0</v>
      </c>
      <c r="K957" s="198">
        <f t="shared" si="192"/>
        <v>0</v>
      </c>
      <c r="L957" s="364"/>
      <c r="M957" s="364"/>
      <c r="N957" s="364"/>
    </row>
    <row r="958" spans="2:14" ht="15.75" customHeight="1" hidden="1">
      <c r="B958" s="204" t="s">
        <v>526</v>
      </c>
      <c r="C958" s="384"/>
      <c r="D958" s="200" t="s">
        <v>266</v>
      </c>
      <c r="E958" s="200" t="s">
        <v>272</v>
      </c>
      <c r="F958" s="450" t="s">
        <v>606</v>
      </c>
      <c r="G958" s="200" t="s">
        <v>527</v>
      </c>
      <c r="H958" s="200"/>
      <c r="I958" s="198">
        <f t="shared" si="192"/>
        <v>0</v>
      </c>
      <c r="J958" s="198">
        <f t="shared" si="192"/>
        <v>0</v>
      </c>
      <c r="K958" s="198">
        <f t="shared" si="192"/>
        <v>0</v>
      </c>
      <c r="L958" s="364"/>
      <c r="M958" s="364"/>
      <c r="N958" s="364"/>
    </row>
    <row r="959" spans="2:14" ht="15.75" customHeight="1" hidden="1">
      <c r="B959" s="204" t="s">
        <v>528</v>
      </c>
      <c r="C959" s="384"/>
      <c r="D959" s="200" t="s">
        <v>266</v>
      </c>
      <c r="E959" s="200" t="s">
        <v>272</v>
      </c>
      <c r="F959" s="450" t="s">
        <v>606</v>
      </c>
      <c r="G959" s="200" t="s">
        <v>534</v>
      </c>
      <c r="H959" s="200"/>
      <c r="I959" s="198">
        <f>I960+I961+I962</f>
        <v>0</v>
      </c>
      <c r="J959" s="198">
        <f>J960+J961+J962</f>
        <v>0</v>
      </c>
      <c r="K959" s="198">
        <f>K960+K961+K962</f>
        <v>0</v>
      </c>
      <c r="L959" s="364"/>
      <c r="M959" s="364"/>
      <c r="N959" s="364"/>
    </row>
    <row r="960" spans="2:14" ht="15.75" customHeight="1" hidden="1">
      <c r="B960" s="220" t="s">
        <v>314</v>
      </c>
      <c r="C960" s="384"/>
      <c r="D960" s="200" t="s">
        <v>266</v>
      </c>
      <c r="E960" s="200" t="s">
        <v>272</v>
      </c>
      <c r="F960" s="450" t="s">
        <v>606</v>
      </c>
      <c r="G960" s="200" t="s">
        <v>534</v>
      </c>
      <c r="H960" s="200" t="s">
        <v>338</v>
      </c>
      <c r="I960" s="198"/>
      <c r="J960" s="198"/>
      <c r="K960" s="198"/>
      <c r="L960" s="364"/>
      <c r="M960" s="364"/>
      <c r="N960" s="364"/>
    </row>
    <row r="961" spans="2:14" ht="15.75" customHeight="1" hidden="1">
      <c r="B961" s="220" t="s">
        <v>315</v>
      </c>
      <c r="C961" s="384"/>
      <c r="D961" s="200" t="s">
        <v>266</v>
      </c>
      <c r="E961" s="200" t="s">
        <v>272</v>
      </c>
      <c r="F961" s="450" t="s">
        <v>606</v>
      </c>
      <c r="G961" s="200" t="s">
        <v>534</v>
      </c>
      <c r="H961" s="200" t="s">
        <v>376</v>
      </c>
      <c r="I961" s="198"/>
      <c r="J961" s="198"/>
      <c r="K961" s="198"/>
      <c r="L961" s="364"/>
      <c r="M961" s="364"/>
      <c r="N961" s="364"/>
    </row>
    <row r="962" spans="2:14" ht="15.75" customHeight="1" hidden="1">
      <c r="B962" s="204" t="s">
        <v>316</v>
      </c>
      <c r="C962" s="384"/>
      <c r="D962" s="200" t="s">
        <v>266</v>
      </c>
      <c r="E962" s="200" t="s">
        <v>272</v>
      </c>
      <c r="F962" s="450" t="s">
        <v>606</v>
      </c>
      <c r="G962" s="200" t="s">
        <v>534</v>
      </c>
      <c r="H962" s="200" t="s">
        <v>348</v>
      </c>
      <c r="I962" s="198"/>
      <c r="J962" s="198"/>
      <c r="K962" s="198"/>
      <c r="L962" s="364"/>
      <c r="M962" s="364"/>
      <c r="N962" s="364"/>
    </row>
    <row r="963" spans="2:14" ht="12.75" customHeight="1">
      <c r="B963" s="409" t="s">
        <v>579</v>
      </c>
      <c r="C963" s="384"/>
      <c r="D963" s="200" t="s">
        <v>266</v>
      </c>
      <c r="E963" s="200" t="s">
        <v>272</v>
      </c>
      <c r="F963" s="299" t="s">
        <v>580</v>
      </c>
      <c r="G963" s="200"/>
      <c r="H963" s="200"/>
      <c r="I963" s="198">
        <f aca="true" t="shared" si="193" ref="I963:K967">I964</f>
        <v>6397.4</v>
      </c>
      <c r="J963" s="198">
        <f t="shared" si="193"/>
        <v>6338</v>
      </c>
      <c r="K963" s="198">
        <f t="shared" si="193"/>
        <v>7050</v>
      </c>
      <c r="L963" s="364"/>
      <c r="M963" s="364"/>
      <c r="N963" s="364"/>
    </row>
    <row r="964" spans="2:14" ht="15.75" customHeight="1">
      <c r="B964" s="409" t="s">
        <v>581</v>
      </c>
      <c r="C964" s="384"/>
      <c r="D964" s="200" t="s">
        <v>266</v>
      </c>
      <c r="E964" s="200" t="s">
        <v>272</v>
      </c>
      <c r="F964" s="299" t="s">
        <v>582</v>
      </c>
      <c r="G964" s="200"/>
      <c r="H964" s="200"/>
      <c r="I964" s="198">
        <f t="shared" si="193"/>
        <v>6397.4</v>
      </c>
      <c r="J964" s="198">
        <f t="shared" si="193"/>
        <v>6338</v>
      </c>
      <c r="K964" s="198">
        <f t="shared" si="193"/>
        <v>7050</v>
      </c>
      <c r="L964" s="364"/>
      <c r="M964" s="364"/>
      <c r="N964" s="364"/>
    </row>
    <row r="965" spans="2:14" ht="12.75" customHeight="1">
      <c r="B965" s="204" t="s">
        <v>540</v>
      </c>
      <c r="C965" s="384"/>
      <c r="D965" s="200" t="s">
        <v>266</v>
      </c>
      <c r="E965" s="200" t="s">
        <v>272</v>
      </c>
      <c r="F965" s="272" t="s">
        <v>583</v>
      </c>
      <c r="G965" s="200"/>
      <c r="H965" s="200"/>
      <c r="I965" s="198">
        <f t="shared" si="193"/>
        <v>6397.4</v>
      </c>
      <c r="J965" s="198">
        <f t="shared" si="193"/>
        <v>6338</v>
      </c>
      <c r="K965" s="198">
        <f t="shared" si="193"/>
        <v>7050</v>
      </c>
      <c r="L965" s="364"/>
      <c r="M965" s="364"/>
      <c r="N965" s="364"/>
    </row>
    <row r="966" spans="2:14" ht="14.25" customHeight="1">
      <c r="B966" s="204" t="s">
        <v>526</v>
      </c>
      <c r="C966" s="384"/>
      <c r="D966" s="200" t="s">
        <v>266</v>
      </c>
      <c r="E966" s="200" t="s">
        <v>272</v>
      </c>
      <c r="F966" s="272" t="s">
        <v>583</v>
      </c>
      <c r="G966" s="200" t="s">
        <v>527</v>
      </c>
      <c r="H966" s="200"/>
      <c r="I966" s="198">
        <f t="shared" si="193"/>
        <v>6397.4</v>
      </c>
      <c r="J966" s="198">
        <f t="shared" si="193"/>
        <v>6338</v>
      </c>
      <c r="K966" s="198">
        <f t="shared" si="193"/>
        <v>7050</v>
      </c>
      <c r="L966" s="364"/>
      <c r="M966" s="364"/>
      <c r="N966" s="364"/>
    </row>
    <row r="967" spans="2:14" ht="12.75" customHeight="1">
      <c r="B967" s="204" t="s">
        <v>528</v>
      </c>
      <c r="C967" s="384"/>
      <c r="D967" s="200" t="s">
        <v>266</v>
      </c>
      <c r="E967" s="200" t="s">
        <v>272</v>
      </c>
      <c r="F967" s="272" t="s">
        <v>583</v>
      </c>
      <c r="G967" s="200" t="s">
        <v>534</v>
      </c>
      <c r="H967" s="200"/>
      <c r="I967" s="198">
        <f t="shared" si="193"/>
        <v>6397.4</v>
      </c>
      <c r="J967" s="198">
        <f t="shared" si="193"/>
        <v>6338</v>
      </c>
      <c r="K967" s="198">
        <f t="shared" si="193"/>
        <v>7050</v>
      </c>
      <c r="L967" s="364"/>
      <c r="M967" s="364"/>
      <c r="N967" s="364"/>
    </row>
    <row r="968" spans="2:14" ht="14.25" customHeight="1">
      <c r="B968" s="204" t="s">
        <v>314</v>
      </c>
      <c r="C968" s="384"/>
      <c r="D968" s="200" t="s">
        <v>266</v>
      </c>
      <c r="E968" s="200" t="s">
        <v>272</v>
      </c>
      <c r="F968" s="272" t="s">
        <v>583</v>
      </c>
      <c r="G968" s="200" t="s">
        <v>534</v>
      </c>
      <c r="H968" s="200" t="s">
        <v>338</v>
      </c>
      <c r="I968" s="198">
        <v>6397.4</v>
      </c>
      <c r="J968" s="198">
        <v>6338</v>
      </c>
      <c r="K968" s="198">
        <v>7050</v>
      </c>
      <c r="L968" s="364"/>
      <c r="M968" s="364"/>
      <c r="N968" s="364"/>
    </row>
    <row r="969" spans="2:14" ht="28.5" customHeight="1">
      <c r="B969" s="433" t="s">
        <v>588</v>
      </c>
      <c r="C969" s="384"/>
      <c r="D969" s="200" t="s">
        <v>266</v>
      </c>
      <c r="E969" s="200" t="s">
        <v>272</v>
      </c>
      <c r="F969" s="272" t="s">
        <v>589</v>
      </c>
      <c r="G969" s="200" t="s">
        <v>527</v>
      </c>
      <c r="H969" s="200"/>
      <c r="I969" s="198">
        <f aca="true" t="shared" si="194" ref="I969:K971">I970</f>
        <v>1416.7</v>
      </c>
      <c r="J969" s="198">
        <f t="shared" si="194"/>
        <v>1037.2</v>
      </c>
      <c r="K969" s="198">
        <f t="shared" si="194"/>
        <v>1955.4</v>
      </c>
      <c r="L969" s="364"/>
      <c r="M969" s="364"/>
      <c r="N969" s="364"/>
    </row>
    <row r="970" spans="2:14" ht="14.25" customHeight="1">
      <c r="B970" s="204" t="s">
        <v>526</v>
      </c>
      <c r="C970" s="384"/>
      <c r="D970" s="200" t="s">
        <v>266</v>
      </c>
      <c r="E970" s="200" t="s">
        <v>272</v>
      </c>
      <c r="F970" s="272" t="s">
        <v>589</v>
      </c>
      <c r="G970" s="200" t="s">
        <v>527</v>
      </c>
      <c r="H970" s="200"/>
      <c r="I970" s="198">
        <f t="shared" si="194"/>
        <v>1416.7</v>
      </c>
      <c r="J970" s="198">
        <f t="shared" si="194"/>
        <v>1037.2</v>
      </c>
      <c r="K970" s="198">
        <f t="shared" si="194"/>
        <v>1955.4</v>
      </c>
      <c r="L970" s="364"/>
      <c r="M970" s="364"/>
      <c r="N970" s="364"/>
    </row>
    <row r="971" spans="2:14" ht="14.25" customHeight="1">
      <c r="B971" s="204" t="s">
        <v>528</v>
      </c>
      <c r="C971" s="384"/>
      <c r="D971" s="200" t="s">
        <v>266</v>
      </c>
      <c r="E971" s="200" t="s">
        <v>272</v>
      </c>
      <c r="F971" s="272" t="s">
        <v>589</v>
      </c>
      <c r="G971" s="200" t="s">
        <v>534</v>
      </c>
      <c r="H971" s="200"/>
      <c r="I971" s="198">
        <f t="shared" si="194"/>
        <v>1416.7</v>
      </c>
      <c r="J971" s="198">
        <f t="shared" si="194"/>
        <v>1037.2</v>
      </c>
      <c r="K971" s="198">
        <f t="shared" si="194"/>
        <v>1955.4</v>
      </c>
      <c r="L971" s="364"/>
      <c r="M971" s="364"/>
      <c r="N971" s="364"/>
    </row>
    <row r="972" spans="2:14" ht="14.25" customHeight="1">
      <c r="B972" s="204" t="s">
        <v>314</v>
      </c>
      <c r="C972" s="384"/>
      <c r="D972" s="200" t="s">
        <v>266</v>
      </c>
      <c r="E972" s="200" t="s">
        <v>272</v>
      </c>
      <c r="F972" s="272" t="s">
        <v>589</v>
      </c>
      <c r="G972" s="200" t="s">
        <v>534</v>
      </c>
      <c r="H972" s="200" t="s">
        <v>338</v>
      </c>
      <c r="I972" s="198">
        <v>1416.7</v>
      </c>
      <c r="J972" s="198">
        <v>1037.2</v>
      </c>
      <c r="K972" s="198">
        <v>1955.4</v>
      </c>
      <c r="L972" s="364"/>
      <c r="M972" s="364"/>
      <c r="N972" s="364"/>
    </row>
    <row r="973" spans="2:14" ht="14.25" customHeight="1" hidden="1">
      <c r="B973" s="204" t="s">
        <v>590</v>
      </c>
      <c r="C973" s="384"/>
      <c r="D973" s="200" t="s">
        <v>266</v>
      </c>
      <c r="E973" s="200" t="s">
        <v>272</v>
      </c>
      <c r="F973" s="272" t="s">
        <v>589</v>
      </c>
      <c r="G973" s="200" t="s">
        <v>527</v>
      </c>
      <c r="H973" s="200"/>
      <c r="I973" s="198">
        <f aca="true" t="shared" si="195" ref="I973:K974">I974</f>
        <v>0</v>
      </c>
      <c r="J973" s="198">
        <f t="shared" si="195"/>
        <v>0</v>
      </c>
      <c r="K973" s="198">
        <f t="shared" si="195"/>
        <v>0</v>
      </c>
      <c r="L973" s="364"/>
      <c r="M973" s="364"/>
      <c r="N973" s="364"/>
    </row>
    <row r="974" spans="2:14" ht="14.25" customHeight="1" hidden="1">
      <c r="B974" s="204" t="s">
        <v>591</v>
      </c>
      <c r="C974" s="384"/>
      <c r="D974" s="200" t="s">
        <v>266</v>
      </c>
      <c r="E974" s="200" t="s">
        <v>272</v>
      </c>
      <c r="F974" s="272" t="s">
        <v>589</v>
      </c>
      <c r="G974" s="200" t="s">
        <v>592</v>
      </c>
      <c r="H974" s="200"/>
      <c r="I974" s="198">
        <f t="shared" si="195"/>
        <v>0</v>
      </c>
      <c r="J974" s="198">
        <f t="shared" si="195"/>
        <v>0</v>
      </c>
      <c r="K974" s="198">
        <f t="shared" si="195"/>
        <v>0</v>
      </c>
      <c r="L974" s="364"/>
      <c r="M974" s="364"/>
      <c r="N974" s="364"/>
    </row>
    <row r="975" spans="2:14" ht="14.25" customHeight="1" hidden="1">
      <c r="B975" s="204" t="s">
        <v>314</v>
      </c>
      <c r="C975" s="384"/>
      <c r="D975" s="200" t="s">
        <v>266</v>
      </c>
      <c r="E975" s="200" t="s">
        <v>272</v>
      </c>
      <c r="F975" s="272" t="s">
        <v>589</v>
      </c>
      <c r="G975" s="200" t="s">
        <v>592</v>
      </c>
      <c r="H975" s="200" t="s">
        <v>338</v>
      </c>
      <c r="I975" s="198"/>
      <c r="J975" s="198"/>
      <c r="K975" s="198"/>
      <c r="L975" s="364"/>
      <c r="M975" s="364"/>
      <c r="N975" s="364"/>
    </row>
    <row r="976" spans="2:14" ht="14.25" customHeight="1" hidden="1">
      <c r="B976" s="204" t="s">
        <v>593</v>
      </c>
      <c r="C976" s="384"/>
      <c r="D976" s="200" t="s">
        <v>266</v>
      </c>
      <c r="E976" s="200" t="s">
        <v>272</v>
      </c>
      <c r="F976" s="272" t="s">
        <v>589</v>
      </c>
      <c r="G976" s="200" t="s">
        <v>527</v>
      </c>
      <c r="H976" s="200"/>
      <c r="I976" s="198">
        <f aca="true" t="shared" si="196" ref="I976:K977">I977</f>
        <v>0</v>
      </c>
      <c r="J976" s="198">
        <f t="shared" si="196"/>
        <v>0</v>
      </c>
      <c r="K976" s="198">
        <f t="shared" si="196"/>
        <v>0</v>
      </c>
      <c r="L976" s="364"/>
      <c r="M976" s="364"/>
      <c r="N976" s="364"/>
    </row>
    <row r="977" spans="2:14" ht="42.75" hidden="1">
      <c r="B977" s="204" t="s">
        <v>594</v>
      </c>
      <c r="C977" s="384"/>
      <c r="D977" s="200" t="s">
        <v>266</v>
      </c>
      <c r="E977" s="200" t="s">
        <v>272</v>
      </c>
      <c r="F977" s="272" t="s">
        <v>589</v>
      </c>
      <c r="G977" s="200" t="s">
        <v>595</v>
      </c>
      <c r="H977" s="200"/>
      <c r="I977" s="198">
        <f t="shared" si="196"/>
        <v>0</v>
      </c>
      <c r="J977" s="198">
        <f t="shared" si="196"/>
        <v>0</v>
      </c>
      <c r="K977" s="198">
        <f t="shared" si="196"/>
        <v>0</v>
      </c>
      <c r="L977" s="364"/>
      <c r="M977" s="364"/>
      <c r="N977" s="364"/>
    </row>
    <row r="978" spans="2:14" ht="15.75" customHeight="1" hidden="1">
      <c r="B978" s="199" t="s">
        <v>314</v>
      </c>
      <c r="C978" s="384"/>
      <c r="D978" s="200" t="s">
        <v>266</v>
      </c>
      <c r="E978" s="200" t="s">
        <v>272</v>
      </c>
      <c r="F978" s="272" t="s">
        <v>589</v>
      </c>
      <c r="G978" s="200" t="s">
        <v>595</v>
      </c>
      <c r="H978" s="200" t="s">
        <v>338</v>
      </c>
      <c r="I978" s="198"/>
      <c r="J978" s="198"/>
      <c r="K978" s="198"/>
      <c r="L978" s="364"/>
      <c r="M978" s="364"/>
      <c r="N978" s="364"/>
    </row>
    <row r="979" spans="2:14" ht="14.25" customHeight="1" hidden="1">
      <c r="B979" s="199" t="s">
        <v>334</v>
      </c>
      <c r="C979" s="384"/>
      <c r="D979" s="200" t="s">
        <v>266</v>
      </c>
      <c r="E979" s="200" t="s">
        <v>272</v>
      </c>
      <c r="F979" s="272" t="s">
        <v>589</v>
      </c>
      <c r="G979" s="200" t="s">
        <v>335</v>
      </c>
      <c r="H979" s="200"/>
      <c r="I979" s="198">
        <f aca="true" t="shared" si="197" ref="I979:K980">I980</f>
        <v>0</v>
      </c>
      <c r="J979" s="198">
        <f t="shared" si="197"/>
        <v>0</v>
      </c>
      <c r="K979" s="198">
        <f t="shared" si="197"/>
        <v>0</v>
      </c>
      <c r="L979" s="364"/>
      <c r="M979" s="364"/>
      <c r="N979" s="364"/>
    </row>
    <row r="980" spans="2:14" ht="57" hidden="1">
      <c r="B980" s="204" t="s">
        <v>596</v>
      </c>
      <c r="C980" s="384"/>
      <c r="D980" s="200" t="s">
        <v>266</v>
      </c>
      <c r="E980" s="200" t="s">
        <v>272</v>
      </c>
      <c r="F980" s="272" t="s">
        <v>589</v>
      </c>
      <c r="G980" s="200" t="s">
        <v>449</v>
      </c>
      <c r="H980" s="200"/>
      <c r="I980" s="198">
        <f t="shared" si="197"/>
        <v>0</v>
      </c>
      <c r="J980" s="198">
        <f t="shared" si="197"/>
        <v>0</v>
      </c>
      <c r="K980" s="198">
        <f t="shared" si="197"/>
        <v>0</v>
      </c>
      <c r="L980" s="364"/>
      <c r="M980" s="364"/>
      <c r="N980" s="364"/>
    </row>
    <row r="981" spans="2:14" ht="14.25" customHeight="1" hidden="1">
      <c r="B981" s="199" t="s">
        <v>314</v>
      </c>
      <c r="C981" s="384"/>
      <c r="D981" s="200" t="s">
        <v>266</v>
      </c>
      <c r="E981" s="200" t="s">
        <v>272</v>
      </c>
      <c r="F981" s="272" t="s">
        <v>589</v>
      </c>
      <c r="G981" s="200" t="s">
        <v>449</v>
      </c>
      <c r="H981" s="200" t="s">
        <v>338</v>
      </c>
      <c r="I981" s="198"/>
      <c r="J981" s="198"/>
      <c r="K981" s="198"/>
      <c r="L981" s="364"/>
      <c r="M981" s="364"/>
      <c r="N981" s="364"/>
    </row>
    <row r="982" spans="2:14" ht="42.75">
      <c r="B982" s="263" t="s">
        <v>565</v>
      </c>
      <c r="C982" s="384"/>
      <c r="D982" s="200" t="s">
        <v>266</v>
      </c>
      <c r="E982" s="200" t="s">
        <v>272</v>
      </c>
      <c r="F982" s="450" t="s">
        <v>567</v>
      </c>
      <c r="G982" s="200"/>
      <c r="H982" s="200"/>
      <c r="I982" s="198">
        <f aca="true" t="shared" si="198" ref="I982:K983">I983</f>
        <v>30</v>
      </c>
      <c r="J982" s="198">
        <f t="shared" si="198"/>
        <v>30</v>
      </c>
      <c r="K982" s="198">
        <f t="shared" si="198"/>
        <v>30</v>
      </c>
      <c r="L982" s="364"/>
      <c r="M982" s="364"/>
      <c r="N982" s="364"/>
    </row>
    <row r="983" spans="2:14" ht="14.25" customHeight="1">
      <c r="B983" s="199" t="s">
        <v>526</v>
      </c>
      <c r="C983" s="384"/>
      <c r="D983" s="200" t="s">
        <v>266</v>
      </c>
      <c r="E983" s="200" t="s">
        <v>272</v>
      </c>
      <c r="F983" s="450" t="s">
        <v>567</v>
      </c>
      <c r="G983" s="200" t="s">
        <v>527</v>
      </c>
      <c r="H983" s="200"/>
      <c r="I983" s="198">
        <f t="shared" si="198"/>
        <v>30</v>
      </c>
      <c r="J983" s="198">
        <f t="shared" si="198"/>
        <v>30</v>
      </c>
      <c r="K983" s="198">
        <f t="shared" si="198"/>
        <v>30</v>
      </c>
      <c r="L983" s="364"/>
      <c r="M983" s="364"/>
      <c r="N983" s="364"/>
    </row>
    <row r="984" spans="2:14" ht="14.25" customHeight="1">
      <c r="B984" s="199" t="s">
        <v>528</v>
      </c>
      <c r="C984" s="384"/>
      <c r="D984" s="200" t="s">
        <v>266</v>
      </c>
      <c r="E984" s="200" t="s">
        <v>272</v>
      </c>
      <c r="F984" s="450" t="s">
        <v>567</v>
      </c>
      <c r="G984" s="200" t="s">
        <v>534</v>
      </c>
      <c r="H984" s="200"/>
      <c r="I984" s="198">
        <f>I985+I986+I987</f>
        <v>30</v>
      </c>
      <c r="J984" s="198">
        <f>J985+J986+J987</f>
        <v>30</v>
      </c>
      <c r="K984" s="198">
        <f>K985+K986+K987</f>
        <v>30</v>
      </c>
      <c r="L984" s="364"/>
      <c r="M984" s="364"/>
      <c r="N984" s="364"/>
    </row>
    <row r="985" spans="2:14" ht="14.25" customHeight="1" hidden="1">
      <c r="B985" s="199" t="s">
        <v>314</v>
      </c>
      <c r="C985" s="384"/>
      <c r="D985" s="200" t="s">
        <v>266</v>
      </c>
      <c r="E985" s="200" t="s">
        <v>272</v>
      </c>
      <c r="F985" s="450" t="s">
        <v>567</v>
      </c>
      <c r="G985" s="200" t="s">
        <v>534</v>
      </c>
      <c r="H985" s="200" t="s">
        <v>338</v>
      </c>
      <c r="I985" s="198"/>
      <c r="J985" s="198"/>
      <c r="K985" s="198"/>
      <c r="L985" s="364"/>
      <c r="M985" s="364"/>
      <c r="N985" s="364"/>
    </row>
    <row r="986" spans="2:14" ht="14.25" customHeight="1">
      <c r="B986" s="263" t="s">
        <v>315</v>
      </c>
      <c r="C986" s="384"/>
      <c r="D986" s="200" t="s">
        <v>266</v>
      </c>
      <c r="E986" s="200" t="s">
        <v>272</v>
      </c>
      <c r="F986" s="450" t="s">
        <v>567</v>
      </c>
      <c r="G986" s="200" t="s">
        <v>534</v>
      </c>
      <c r="H986" s="200" t="s">
        <v>376</v>
      </c>
      <c r="I986" s="198">
        <v>30</v>
      </c>
      <c r="J986" s="198">
        <v>30</v>
      </c>
      <c r="K986" s="198">
        <v>30</v>
      </c>
      <c r="L986" s="364"/>
      <c r="M986" s="364"/>
      <c r="N986" s="364"/>
    </row>
    <row r="987" spans="2:14" ht="14.25" customHeight="1" hidden="1">
      <c r="B987" s="199" t="s">
        <v>316</v>
      </c>
      <c r="C987" s="384"/>
      <c r="D987" s="200" t="s">
        <v>266</v>
      </c>
      <c r="E987" s="200" t="s">
        <v>272</v>
      </c>
      <c r="F987" s="450" t="s">
        <v>567</v>
      </c>
      <c r="G987" s="200" t="s">
        <v>534</v>
      </c>
      <c r="H987" s="200" t="s">
        <v>348</v>
      </c>
      <c r="I987" s="198"/>
      <c r="J987" s="198"/>
      <c r="K987" s="198"/>
      <c r="L987" s="364"/>
      <c r="M987" s="364"/>
      <c r="N987" s="364"/>
    </row>
    <row r="988" spans="2:14" ht="12.75" customHeight="1">
      <c r="B988" s="389" t="s">
        <v>273</v>
      </c>
      <c r="C988" s="381"/>
      <c r="D988" s="196" t="s">
        <v>266</v>
      </c>
      <c r="E988" s="196" t="s">
        <v>274</v>
      </c>
      <c r="F988" s="200"/>
      <c r="G988" s="200"/>
      <c r="H988" s="200"/>
      <c r="I988" s="473">
        <f>I989+I995+I1001+I1006</f>
        <v>650</v>
      </c>
      <c r="J988" s="473">
        <f>J989+J995+J1001+J1006</f>
        <v>330</v>
      </c>
      <c r="K988" s="473">
        <f>K989+K995+K1001+K1006</f>
        <v>300</v>
      </c>
      <c r="L988" s="364"/>
      <c r="M988" s="364"/>
      <c r="N988" s="364"/>
    </row>
    <row r="989" spans="2:14" ht="12.75" customHeight="1">
      <c r="B989" s="498" t="s">
        <v>611</v>
      </c>
      <c r="C989" s="381"/>
      <c r="D989" s="200" t="s">
        <v>266</v>
      </c>
      <c r="E989" s="200" t="s">
        <v>274</v>
      </c>
      <c r="F989" s="203" t="s">
        <v>519</v>
      </c>
      <c r="G989" s="201"/>
      <c r="H989" s="201"/>
      <c r="I989" s="229">
        <f aca="true" t="shared" si="199" ref="I989:K993">I990</f>
        <v>600</v>
      </c>
      <c r="J989" s="229">
        <f t="shared" si="199"/>
        <v>300</v>
      </c>
      <c r="K989" s="229">
        <f t="shared" si="199"/>
        <v>300</v>
      </c>
      <c r="L989" s="364"/>
      <c r="M989" s="364"/>
      <c r="N989" s="364"/>
    </row>
    <row r="990" spans="2:14" ht="14.25" customHeight="1">
      <c r="B990" s="409" t="s">
        <v>612</v>
      </c>
      <c r="C990" s="384"/>
      <c r="D990" s="200" t="s">
        <v>266</v>
      </c>
      <c r="E990" s="200" t="s">
        <v>274</v>
      </c>
      <c r="F990" s="203" t="s">
        <v>613</v>
      </c>
      <c r="G990" s="201"/>
      <c r="H990" s="201"/>
      <c r="I990" s="198">
        <f t="shared" si="199"/>
        <v>600</v>
      </c>
      <c r="J990" s="198">
        <f t="shared" si="199"/>
        <v>300</v>
      </c>
      <c r="K990" s="198">
        <f t="shared" si="199"/>
        <v>300</v>
      </c>
      <c r="L990" s="364"/>
      <c r="M990" s="364"/>
      <c r="N990" s="364"/>
    </row>
    <row r="991" spans="2:14" ht="14.25" customHeight="1">
      <c r="B991" s="202" t="s">
        <v>614</v>
      </c>
      <c r="C991" s="384"/>
      <c r="D991" s="200" t="s">
        <v>266</v>
      </c>
      <c r="E991" s="200" t="s">
        <v>274</v>
      </c>
      <c r="F991" s="203" t="s">
        <v>613</v>
      </c>
      <c r="G991" s="201"/>
      <c r="H991" s="201"/>
      <c r="I991" s="198">
        <f t="shared" si="199"/>
        <v>600</v>
      </c>
      <c r="J991" s="198">
        <f t="shared" si="199"/>
        <v>300</v>
      </c>
      <c r="K991" s="198">
        <f t="shared" si="199"/>
        <v>300</v>
      </c>
      <c r="L991" s="364"/>
      <c r="M991" s="364"/>
      <c r="N991" s="364"/>
    </row>
    <row r="992" spans="2:14" ht="12.75" customHeight="1">
      <c r="B992" s="199" t="s">
        <v>526</v>
      </c>
      <c r="C992" s="384"/>
      <c r="D992" s="200" t="s">
        <v>266</v>
      </c>
      <c r="E992" s="200" t="s">
        <v>274</v>
      </c>
      <c r="F992" s="203" t="s">
        <v>613</v>
      </c>
      <c r="G992" s="200" t="s">
        <v>527</v>
      </c>
      <c r="H992" s="200"/>
      <c r="I992" s="198">
        <f t="shared" si="199"/>
        <v>600</v>
      </c>
      <c r="J992" s="198">
        <f t="shared" si="199"/>
        <v>300</v>
      </c>
      <c r="K992" s="198">
        <f t="shared" si="199"/>
        <v>300</v>
      </c>
      <c r="L992" s="364"/>
      <c r="M992" s="364"/>
      <c r="N992" s="364"/>
    </row>
    <row r="993" spans="2:14" ht="12.75" customHeight="1">
      <c r="B993" s="199" t="s">
        <v>528</v>
      </c>
      <c r="C993" s="384"/>
      <c r="D993" s="200" t="s">
        <v>266</v>
      </c>
      <c r="E993" s="200" t="s">
        <v>274</v>
      </c>
      <c r="F993" s="203" t="s">
        <v>613</v>
      </c>
      <c r="G993" s="200">
        <v>610</v>
      </c>
      <c r="H993" s="200"/>
      <c r="I993" s="198">
        <f t="shared" si="199"/>
        <v>600</v>
      </c>
      <c r="J993" s="198">
        <f t="shared" si="199"/>
        <v>300</v>
      </c>
      <c r="K993" s="198">
        <f t="shared" si="199"/>
        <v>300</v>
      </c>
      <c r="L993" s="364"/>
      <c r="M993" s="364"/>
      <c r="N993" s="364"/>
    </row>
    <row r="994" spans="2:14" ht="12.75" customHeight="1">
      <c r="B994" s="199" t="s">
        <v>314</v>
      </c>
      <c r="C994" s="384"/>
      <c r="D994" s="200" t="s">
        <v>266</v>
      </c>
      <c r="E994" s="200" t="s">
        <v>274</v>
      </c>
      <c r="F994" s="203" t="s">
        <v>613</v>
      </c>
      <c r="G994" s="200">
        <v>610</v>
      </c>
      <c r="H994" s="200">
        <v>2</v>
      </c>
      <c r="I994" s="198">
        <v>600</v>
      </c>
      <c r="J994" s="198">
        <v>300</v>
      </c>
      <c r="K994" s="198">
        <v>300</v>
      </c>
      <c r="L994" s="364"/>
      <c r="M994" s="364"/>
      <c r="N994" s="364"/>
    </row>
    <row r="995" spans="2:14" ht="26.25" customHeight="1" hidden="1">
      <c r="B995" s="499" t="s">
        <v>749</v>
      </c>
      <c r="C995" s="384"/>
      <c r="D995" s="200" t="s">
        <v>266</v>
      </c>
      <c r="E995" s="200" t="s">
        <v>274</v>
      </c>
      <c r="F995" s="203" t="s">
        <v>616</v>
      </c>
      <c r="G995" s="200"/>
      <c r="H995" s="200"/>
      <c r="I995" s="198">
        <f aca="true" t="shared" si="200" ref="I995:K997">I996</f>
        <v>0</v>
      </c>
      <c r="J995" s="198">
        <f t="shared" si="200"/>
        <v>0</v>
      </c>
      <c r="K995" s="198">
        <f t="shared" si="200"/>
        <v>0</v>
      </c>
      <c r="L995" s="364"/>
      <c r="M995" s="364"/>
      <c r="N995" s="364"/>
    </row>
    <row r="996" spans="2:14" ht="15.75" customHeight="1" hidden="1">
      <c r="B996" s="500" t="s">
        <v>617</v>
      </c>
      <c r="C996" s="384"/>
      <c r="D996" s="200" t="s">
        <v>266</v>
      </c>
      <c r="E996" s="200" t="s">
        <v>274</v>
      </c>
      <c r="F996" s="203" t="s">
        <v>616</v>
      </c>
      <c r="G996" s="200"/>
      <c r="H996" s="200"/>
      <c r="I996" s="198">
        <f t="shared" si="200"/>
        <v>0</v>
      </c>
      <c r="J996" s="198">
        <f t="shared" si="200"/>
        <v>0</v>
      </c>
      <c r="K996" s="198">
        <f t="shared" si="200"/>
        <v>0</v>
      </c>
      <c r="L996" s="364"/>
      <c r="M996" s="364"/>
      <c r="N996" s="364"/>
    </row>
    <row r="997" spans="2:14" ht="12.75" customHeight="1" hidden="1">
      <c r="B997" s="199" t="s">
        <v>526</v>
      </c>
      <c r="C997" s="384"/>
      <c r="D997" s="200" t="s">
        <v>266</v>
      </c>
      <c r="E997" s="200" t="s">
        <v>274</v>
      </c>
      <c r="F997" s="203" t="s">
        <v>616</v>
      </c>
      <c r="G997" s="200" t="s">
        <v>527</v>
      </c>
      <c r="H997" s="200"/>
      <c r="I997" s="198">
        <f t="shared" si="200"/>
        <v>0</v>
      </c>
      <c r="J997" s="198">
        <f t="shared" si="200"/>
        <v>0</v>
      </c>
      <c r="K997" s="198">
        <f t="shared" si="200"/>
        <v>0</v>
      </c>
      <c r="L997" s="364"/>
      <c r="M997" s="364"/>
      <c r="N997" s="364"/>
    </row>
    <row r="998" spans="2:14" ht="12.75" customHeight="1" hidden="1">
      <c r="B998" s="199" t="s">
        <v>528</v>
      </c>
      <c r="C998" s="384"/>
      <c r="D998" s="200" t="s">
        <v>266</v>
      </c>
      <c r="E998" s="200" t="s">
        <v>274</v>
      </c>
      <c r="F998" s="203" t="s">
        <v>616</v>
      </c>
      <c r="G998" s="200">
        <v>610</v>
      </c>
      <c r="H998" s="200"/>
      <c r="I998" s="198">
        <f>I999+I1000</f>
        <v>0</v>
      </c>
      <c r="J998" s="198">
        <f>J999+J1000</f>
        <v>0</v>
      </c>
      <c r="K998" s="198">
        <f>K999+K1000</f>
        <v>0</v>
      </c>
      <c r="L998" s="364"/>
      <c r="M998" s="364"/>
      <c r="N998" s="364"/>
    </row>
    <row r="999" spans="2:14" ht="12.75" customHeight="1" hidden="1">
      <c r="B999" s="199" t="s">
        <v>314</v>
      </c>
      <c r="C999" s="384"/>
      <c r="D999" s="200" t="s">
        <v>266</v>
      </c>
      <c r="E999" s="200" t="s">
        <v>274</v>
      </c>
      <c r="F999" s="203" t="s">
        <v>616</v>
      </c>
      <c r="G999" s="200">
        <v>610</v>
      </c>
      <c r="H999" s="200" t="s">
        <v>338</v>
      </c>
      <c r="I999" s="198"/>
      <c r="J999" s="198"/>
      <c r="K999" s="198"/>
      <c r="L999" s="364"/>
      <c r="M999" s="364"/>
      <c r="N999" s="364"/>
    </row>
    <row r="1000" spans="2:14" ht="12.75" customHeight="1" hidden="1">
      <c r="B1000" s="199" t="s">
        <v>315</v>
      </c>
      <c r="C1000" s="384"/>
      <c r="D1000" s="200" t="s">
        <v>266</v>
      </c>
      <c r="E1000" s="200" t="s">
        <v>274</v>
      </c>
      <c r="F1000" s="203" t="s">
        <v>616</v>
      </c>
      <c r="G1000" s="200">
        <v>610</v>
      </c>
      <c r="H1000" s="200" t="s">
        <v>376</v>
      </c>
      <c r="I1000" s="198"/>
      <c r="J1000" s="198"/>
      <c r="K1000" s="198"/>
      <c r="L1000" s="364"/>
      <c r="M1000" s="364"/>
      <c r="N1000" s="364"/>
    </row>
    <row r="1001" spans="2:14" ht="26.25" customHeight="1">
      <c r="B1001" s="318" t="s">
        <v>750</v>
      </c>
      <c r="C1001" s="384"/>
      <c r="D1001" s="200" t="s">
        <v>266</v>
      </c>
      <c r="E1001" s="200" t="s">
        <v>274</v>
      </c>
      <c r="F1001" s="203" t="s">
        <v>619</v>
      </c>
      <c r="G1001" s="200"/>
      <c r="H1001" s="200"/>
      <c r="I1001" s="229">
        <f aca="true" t="shared" si="201" ref="I1001:K1004">I1002</f>
        <v>20</v>
      </c>
      <c r="J1001" s="229">
        <f t="shared" si="201"/>
        <v>0</v>
      </c>
      <c r="K1001" s="229">
        <f t="shared" si="201"/>
        <v>0</v>
      </c>
      <c r="L1001" s="364"/>
      <c r="M1001" s="364"/>
      <c r="N1001" s="364"/>
    </row>
    <row r="1002" spans="2:14" ht="12.75" customHeight="1">
      <c r="B1002" s="199" t="s">
        <v>620</v>
      </c>
      <c r="C1002" s="384"/>
      <c r="D1002" s="200" t="s">
        <v>266</v>
      </c>
      <c r="E1002" s="200" t="s">
        <v>274</v>
      </c>
      <c r="F1002" s="203" t="s">
        <v>621</v>
      </c>
      <c r="G1002" s="200"/>
      <c r="H1002" s="200"/>
      <c r="I1002" s="198">
        <f t="shared" si="201"/>
        <v>20</v>
      </c>
      <c r="J1002" s="198">
        <f t="shared" si="201"/>
        <v>0</v>
      </c>
      <c r="K1002" s="198">
        <f t="shared" si="201"/>
        <v>0</v>
      </c>
      <c r="L1002" s="364"/>
      <c r="M1002" s="364"/>
      <c r="N1002" s="364"/>
    </row>
    <row r="1003" spans="2:14" ht="12.75" customHeight="1">
      <c r="B1003" s="205" t="s">
        <v>330</v>
      </c>
      <c r="C1003" s="384"/>
      <c r="D1003" s="200" t="s">
        <v>266</v>
      </c>
      <c r="E1003" s="200" t="s">
        <v>274</v>
      </c>
      <c r="F1003" s="203" t="s">
        <v>621</v>
      </c>
      <c r="G1003" s="200" t="s">
        <v>331</v>
      </c>
      <c r="H1003" s="200"/>
      <c r="I1003" s="198">
        <f t="shared" si="201"/>
        <v>20</v>
      </c>
      <c r="J1003" s="198">
        <f t="shared" si="201"/>
        <v>0</v>
      </c>
      <c r="K1003" s="198">
        <f t="shared" si="201"/>
        <v>0</v>
      </c>
      <c r="L1003" s="364"/>
      <c r="M1003" s="364"/>
      <c r="N1003" s="364"/>
    </row>
    <row r="1004" spans="2:14" ht="12.75" customHeight="1">
      <c r="B1004" s="205" t="s">
        <v>332</v>
      </c>
      <c r="C1004" s="384"/>
      <c r="D1004" s="200" t="s">
        <v>266</v>
      </c>
      <c r="E1004" s="200" t="s">
        <v>274</v>
      </c>
      <c r="F1004" s="203" t="s">
        <v>621</v>
      </c>
      <c r="G1004" s="200" t="s">
        <v>333</v>
      </c>
      <c r="H1004" s="200"/>
      <c r="I1004" s="198">
        <f t="shared" si="201"/>
        <v>20</v>
      </c>
      <c r="J1004" s="198">
        <f t="shared" si="201"/>
        <v>0</v>
      </c>
      <c r="K1004" s="198">
        <f t="shared" si="201"/>
        <v>0</v>
      </c>
      <c r="L1004" s="364"/>
      <c r="M1004" s="364"/>
      <c r="N1004" s="364"/>
    </row>
    <row r="1005" spans="2:14" ht="12.75" customHeight="1">
      <c r="B1005" s="199" t="s">
        <v>314</v>
      </c>
      <c r="C1005" s="384"/>
      <c r="D1005" s="200" t="s">
        <v>266</v>
      </c>
      <c r="E1005" s="200" t="s">
        <v>274</v>
      </c>
      <c r="F1005" s="203" t="s">
        <v>621</v>
      </c>
      <c r="G1005" s="200" t="s">
        <v>333</v>
      </c>
      <c r="H1005" s="200">
        <v>2</v>
      </c>
      <c r="I1005" s="198">
        <v>20</v>
      </c>
      <c r="J1005" s="198"/>
      <c r="K1005" s="198"/>
      <c r="L1005" s="364"/>
      <c r="M1005" s="364"/>
      <c r="N1005" s="364"/>
    </row>
    <row r="1006" spans="2:14" ht="15">
      <c r="B1006" s="318" t="s">
        <v>622</v>
      </c>
      <c r="C1006" s="384"/>
      <c r="D1006" s="200" t="s">
        <v>266</v>
      </c>
      <c r="E1006" s="200" t="s">
        <v>274</v>
      </c>
      <c r="F1006" s="203" t="s">
        <v>623</v>
      </c>
      <c r="G1006" s="200"/>
      <c r="H1006" s="200"/>
      <c r="I1006" s="229">
        <f>I1007+I1012</f>
        <v>30</v>
      </c>
      <c r="J1006" s="229">
        <f>J1007+J1012</f>
        <v>30</v>
      </c>
      <c r="K1006" s="229">
        <f>K1007+K1012</f>
        <v>0</v>
      </c>
      <c r="L1006" s="364"/>
      <c r="M1006" s="364"/>
      <c r="N1006" s="364"/>
    </row>
    <row r="1007" spans="2:14" ht="28.5">
      <c r="B1007" s="501" t="s">
        <v>624</v>
      </c>
      <c r="C1007" s="384"/>
      <c r="D1007" s="320" t="s">
        <v>266</v>
      </c>
      <c r="E1007" s="320" t="s">
        <v>274</v>
      </c>
      <c r="F1007" s="321" t="s">
        <v>623</v>
      </c>
      <c r="G1007" s="320"/>
      <c r="H1007" s="320"/>
      <c r="I1007" s="473">
        <f aca="true" t="shared" si="202" ref="I1007:K1010">I1008</f>
        <v>5</v>
      </c>
      <c r="J1007" s="473">
        <f t="shared" si="202"/>
        <v>20</v>
      </c>
      <c r="K1007" s="473">
        <f t="shared" si="202"/>
        <v>0</v>
      </c>
      <c r="L1007" s="364"/>
      <c r="M1007" s="364"/>
      <c r="N1007" s="364"/>
    </row>
    <row r="1008" spans="2:14" ht="12.75" customHeight="1">
      <c r="B1008" s="199" t="s">
        <v>620</v>
      </c>
      <c r="C1008" s="384"/>
      <c r="D1008" s="200" t="s">
        <v>266</v>
      </c>
      <c r="E1008" s="200" t="s">
        <v>274</v>
      </c>
      <c r="F1008" s="203" t="s">
        <v>623</v>
      </c>
      <c r="G1008" s="200"/>
      <c r="H1008" s="200"/>
      <c r="I1008" s="198">
        <f t="shared" si="202"/>
        <v>5</v>
      </c>
      <c r="J1008" s="198">
        <f t="shared" si="202"/>
        <v>20</v>
      </c>
      <c r="K1008" s="198">
        <f t="shared" si="202"/>
        <v>0</v>
      </c>
      <c r="L1008" s="364"/>
      <c r="M1008" s="364"/>
      <c r="N1008" s="364"/>
    </row>
    <row r="1009" spans="2:14" ht="12.75" customHeight="1">
      <c r="B1009" s="205" t="s">
        <v>330</v>
      </c>
      <c r="C1009" s="384"/>
      <c r="D1009" s="200" t="s">
        <v>266</v>
      </c>
      <c r="E1009" s="200" t="s">
        <v>274</v>
      </c>
      <c r="F1009" s="203" t="s">
        <v>623</v>
      </c>
      <c r="G1009" s="200" t="s">
        <v>331</v>
      </c>
      <c r="H1009" s="200"/>
      <c r="I1009" s="198">
        <f t="shared" si="202"/>
        <v>5</v>
      </c>
      <c r="J1009" s="198">
        <f t="shared" si="202"/>
        <v>20</v>
      </c>
      <c r="K1009" s="198">
        <f t="shared" si="202"/>
        <v>0</v>
      </c>
      <c r="L1009" s="364"/>
      <c r="M1009" s="364"/>
      <c r="N1009" s="364"/>
    </row>
    <row r="1010" spans="2:14" ht="12.75" customHeight="1">
      <c r="B1010" s="205" t="s">
        <v>332</v>
      </c>
      <c r="C1010" s="384"/>
      <c r="D1010" s="200" t="s">
        <v>266</v>
      </c>
      <c r="E1010" s="200" t="s">
        <v>274</v>
      </c>
      <c r="F1010" s="203" t="s">
        <v>623</v>
      </c>
      <c r="G1010" s="200" t="s">
        <v>333</v>
      </c>
      <c r="H1010" s="200"/>
      <c r="I1010" s="198">
        <f t="shared" si="202"/>
        <v>5</v>
      </c>
      <c r="J1010" s="198">
        <f t="shared" si="202"/>
        <v>20</v>
      </c>
      <c r="K1010" s="198">
        <f t="shared" si="202"/>
        <v>0</v>
      </c>
      <c r="L1010" s="364"/>
      <c r="M1010" s="364"/>
      <c r="N1010" s="364"/>
    </row>
    <row r="1011" spans="2:14" ht="12.75" customHeight="1">
      <c r="B1011" s="199" t="s">
        <v>314</v>
      </c>
      <c r="C1011" s="384"/>
      <c r="D1011" s="200" t="s">
        <v>266</v>
      </c>
      <c r="E1011" s="200" t="s">
        <v>274</v>
      </c>
      <c r="F1011" s="203" t="s">
        <v>623</v>
      </c>
      <c r="G1011" s="200" t="s">
        <v>333</v>
      </c>
      <c r="H1011" s="200">
        <v>2</v>
      </c>
      <c r="I1011" s="198">
        <v>5</v>
      </c>
      <c r="J1011" s="198">
        <v>20</v>
      </c>
      <c r="K1011" s="198"/>
      <c r="L1011" s="364"/>
      <c r="M1011" s="364"/>
      <c r="N1011" s="364"/>
    </row>
    <row r="1012" spans="2:14" ht="12.75" customHeight="1">
      <c r="B1012" s="502" t="s">
        <v>625</v>
      </c>
      <c r="C1012" s="384"/>
      <c r="D1012" s="320" t="s">
        <v>266</v>
      </c>
      <c r="E1012" s="320" t="s">
        <v>274</v>
      </c>
      <c r="F1012" s="321" t="s">
        <v>626</v>
      </c>
      <c r="G1012" s="320"/>
      <c r="H1012" s="320"/>
      <c r="I1012" s="473">
        <f aca="true" t="shared" si="203" ref="I1012:K1015">I1013</f>
        <v>25</v>
      </c>
      <c r="J1012" s="473">
        <f t="shared" si="203"/>
        <v>10</v>
      </c>
      <c r="K1012" s="473">
        <f t="shared" si="203"/>
        <v>0</v>
      </c>
      <c r="L1012" s="364"/>
      <c r="M1012" s="364"/>
      <c r="N1012" s="364"/>
    </row>
    <row r="1013" spans="2:14" ht="12.75" customHeight="1">
      <c r="B1013" s="199" t="s">
        <v>620</v>
      </c>
      <c r="C1013" s="384"/>
      <c r="D1013" s="200" t="s">
        <v>266</v>
      </c>
      <c r="E1013" s="200" t="s">
        <v>274</v>
      </c>
      <c r="F1013" s="203" t="s">
        <v>626</v>
      </c>
      <c r="G1013" s="200"/>
      <c r="H1013" s="200"/>
      <c r="I1013" s="198">
        <f t="shared" si="203"/>
        <v>25</v>
      </c>
      <c r="J1013" s="198">
        <f t="shared" si="203"/>
        <v>10</v>
      </c>
      <c r="K1013" s="198">
        <f t="shared" si="203"/>
        <v>0</v>
      </c>
      <c r="L1013" s="364"/>
      <c r="M1013" s="364"/>
      <c r="N1013" s="364"/>
    </row>
    <row r="1014" spans="2:14" ht="12.75" customHeight="1">
      <c r="B1014" s="205" t="s">
        <v>330</v>
      </c>
      <c r="C1014" s="384"/>
      <c r="D1014" s="200" t="s">
        <v>266</v>
      </c>
      <c r="E1014" s="200" t="s">
        <v>274</v>
      </c>
      <c r="F1014" s="203" t="s">
        <v>626</v>
      </c>
      <c r="G1014" s="200" t="s">
        <v>331</v>
      </c>
      <c r="H1014" s="200"/>
      <c r="I1014" s="198">
        <f t="shared" si="203"/>
        <v>25</v>
      </c>
      <c r="J1014" s="198">
        <f t="shared" si="203"/>
        <v>10</v>
      </c>
      <c r="K1014" s="198">
        <f t="shared" si="203"/>
        <v>0</v>
      </c>
      <c r="L1014" s="364"/>
      <c r="M1014" s="364"/>
      <c r="N1014" s="364"/>
    </row>
    <row r="1015" spans="2:14" ht="12.75" customHeight="1">
      <c r="B1015" s="205" t="s">
        <v>332</v>
      </c>
      <c r="C1015" s="384"/>
      <c r="D1015" s="200" t="s">
        <v>266</v>
      </c>
      <c r="E1015" s="200" t="s">
        <v>274</v>
      </c>
      <c r="F1015" s="203" t="s">
        <v>626</v>
      </c>
      <c r="G1015" s="200" t="s">
        <v>333</v>
      </c>
      <c r="H1015" s="200"/>
      <c r="I1015" s="198">
        <f t="shared" si="203"/>
        <v>25</v>
      </c>
      <c r="J1015" s="198">
        <f t="shared" si="203"/>
        <v>10</v>
      </c>
      <c r="K1015" s="198">
        <f t="shared" si="203"/>
        <v>0</v>
      </c>
      <c r="L1015" s="364"/>
      <c r="M1015" s="364"/>
      <c r="N1015" s="364"/>
    </row>
    <row r="1016" spans="2:14" ht="12.75" customHeight="1">
      <c r="B1016" s="199" t="s">
        <v>314</v>
      </c>
      <c r="C1016" s="384"/>
      <c r="D1016" s="200" t="s">
        <v>266</v>
      </c>
      <c r="E1016" s="200" t="s">
        <v>274</v>
      </c>
      <c r="F1016" s="203" t="s">
        <v>626</v>
      </c>
      <c r="G1016" s="200" t="s">
        <v>333</v>
      </c>
      <c r="H1016" s="200">
        <v>2</v>
      </c>
      <c r="I1016" s="198">
        <v>25</v>
      </c>
      <c r="J1016" s="198">
        <v>10</v>
      </c>
      <c r="K1016" s="198"/>
      <c r="L1016" s="364"/>
      <c r="M1016" s="364"/>
      <c r="N1016" s="364"/>
    </row>
    <row r="1017" spans="2:14" ht="14.25" customHeight="1">
      <c r="B1017" s="389" t="s">
        <v>275</v>
      </c>
      <c r="C1017" s="381"/>
      <c r="D1017" s="196" t="s">
        <v>266</v>
      </c>
      <c r="E1017" s="196" t="s">
        <v>276</v>
      </c>
      <c r="F1017" s="203"/>
      <c r="G1017" s="201"/>
      <c r="H1017" s="201"/>
      <c r="I1017" s="198">
        <f>I1018+I1030</f>
        <v>4326.7</v>
      </c>
      <c r="J1017" s="198">
        <f>J1018+J1030</f>
        <v>4571</v>
      </c>
      <c r="K1017" s="198">
        <f>K1018+K1030</f>
        <v>4840</v>
      </c>
      <c r="L1017" s="364"/>
      <c r="M1017" s="364"/>
      <c r="N1017" s="364"/>
    </row>
    <row r="1018" spans="2:14" ht="12.75" customHeight="1">
      <c r="B1018" s="498" t="s">
        <v>611</v>
      </c>
      <c r="C1018" s="384"/>
      <c r="D1018" s="200" t="s">
        <v>266</v>
      </c>
      <c r="E1018" s="200" t="s">
        <v>276</v>
      </c>
      <c r="F1018" s="203" t="s">
        <v>519</v>
      </c>
      <c r="G1018" s="201"/>
      <c r="H1018" s="201"/>
      <c r="I1018" s="198">
        <f aca="true" t="shared" si="204" ref="I1018:K1019">I1019</f>
        <v>1265.9</v>
      </c>
      <c r="J1018" s="198">
        <f t="shared" si="204"/>
        <v>1339</v>
      </c>
      <c r="K1018" s="198">
        <f t="shared" si="204"/>
        <v>1395</v>
      </c>
      <c r="L1018" s="364"/>
      <c r="M1018" s="364"/>
      <c r="N1018" s="364"/>
    </row>
    <row r="1019" spans="2:14" ht="14.25" customHeight="1">
      <c r="B1019" s="503" t="s">
        <v>536</v>
      </c>
      <c r="C1019" s="384"/>
      <c r="D1019" s="200" t="s">
        <v>266</v>
      </c>
      <c r="E1019" s="200" t="s">
        <v>276</v>
      </c>
      <c r="F1019" s="203" t="s">
        <v>627</v>
      </c>
      <c r="G1019" s="201"/>
      <c r="H1019" s="201"/>
      <c r="I1019" s="198">
        <f t="shared" si="204"/>
        <v>1265.9</v>
      </c>
      <c r="J1019" s="198">
        <f t="shared" si="204"/>
        <v>1339</v>
      </c>
      <c r="K1019" s="198">
        <f t="shared" si="204"/>
        <v>1395</v>
      </c>
      <c r="L1019" s="364"/>
      <c r="M1019" s="364"/>
      <c r="N1019" s="364"/>
    </row>
    <row r="1020" spans="2:14" ht="28.5">
      <c r="B1020" s="204" t="s">
        <v>628</v>
      </c>
      <c r="C1020" s="386"/>
      <c r="D1020" s="200" t="s">
        <v>266</v>
      </c>
      <c r="E1020" s="200" t="s">
        <v>276</v>
      </c>
      <c r="F1020" s="203" t="s">
        <v>627</v>
      </c>
      <c r="G1020" s="201"/>
      <c r="H1020" s="201"/>
      <c r="I1020" s="198">
        <f>I1021+I1024+I1027</f>
        <v>1265.9</v>
      </c>
      <c r="J1020" s="198">
        <f>J1021+J1024+J1027</f>
        <v>1339</v>
      </c>
      <c r="K1020" s="198">
        <f>K1021+K1024+K1027</f>
        <v>1395</v>
      </c>
      <c r="L1020" s="364"/>
      <c r="M1020" s="364"/>
      <c r="N1020" s="364"/>
    </row>
    <row r="1021" spans="2:14" ht="27.75" customHeight="1">
      <c r="B1021" s="204" t="s">
        <v>322</v>
      </c>
      <c r="C1021" s="384"/>
      <c r="D1021" s="200" t="s">
        <v>266</v>
      </c>
      <c r="E1021" s="200" t="s">
        <v>276</v>
      </c>
      <c r="F1021" s="203" t="s">
        <v>627</v>
      </c>
      <c r="G1021" s="200" t="s">
        <v>323</v>
      </c>
      <c r="H1021" s="201"/>
      <c r="I1021" s="198">
        <f aca="true" t="shared" si="205" ref="I1021:K1022">I1022</f>
        <v>1203</v>
      </c>
      <c r="J1021" s="198">
        <f t="shared" si="205"/>
        <v>1269</v>
      </c>
      <c r="K1021" s="198">
        <f t="shared" si="205"/>
        <v>1325</v>
      </c>
      <c r="L1021" s="364"/>
      <c r="M1021" s="364"/>
      <c r="N1021" s="364"/>
    </row>
    <row r="1022" spans="2:14" ht="14.25" customHeight="1">
      <c r="B1022" s="199" t="s">
        <v>324</v>
      </c>
      <c r="C1022" s="384"/>
      <c r="D1022" s="200" t="s">
        <v>266</v>
      </c>
      <c r="E1022" s="200" t="s">
        <v>276</v>
      </c>
      <c r="F1022" s="203" t="s">
        <v>627</v>
      </c>
      <c r="G1022" s="200" t="s">
        <v>325</v>
      </c>
      <c r="H1022" s="201"/>
      <c r="I1022" s="198">
        <f t="shared" si="205"/>
        <v>1203</v>
      </c>
      <c r="J1022" s="198">
        <f t="shared" si="205"/>
        <v>1269</v>
      </c>
      <c r="K1022" s="198">
        <f t="shared" si="205"/>
        <v>1325</v>
      </c>
      <c r="L1022" s="364"/>
      <c r="M1022" s="364"/>
      <c r="N1022" s="364"/>
    </row>
    <row r="1023" spans="2:14" ht="14.25" customHeight="1">
      <c r="B1023" s="199" t="s">
        <v>314</v>
      </c>
      <c r="C1023" s="386"/>
      <c r="D1023" s="200" t="s">
        <v>266</v>
      </c>
      <c r="E1023" s="200" t="s">
        <v>276</v>
      </c>
      <c r="F1023" s="203" t="s">
        <v>627</v>
      </c>
      <c r="G1023" s="200" t="s">
        <v>325</v>
      </c>
      <c r="H1023" s="201">
        <v>2</v>
      </c>
      <c r="I1023" s="198">
        <v>1203</v>
      </c>
      <c r="J1023" s="198">
        <v>1269</v>
      </c>
      <c r="K1023" s="198">
        <v>1325</v>
      </c>
      <c r="L1023" s="364"/>
      <c r="M1023" s="364"/>
      <c r="N1023" s="364"/>
    </row>
    <row r="1024" spans="2:14" ht="14.25" customHeight="1">
      <c r="B1024" s="205" t="s">
        <v>330</v>
      </c>
      <c r="C1024" s="381"/>
      <c r="D1024" s="200" t="s">
        <v>266</v>
      </c>
      <c r="E1024" s="200" t="s">
        <v>276</v>
      </c>
      <c r="F1024" s="203" t="s">
        <v>627</v>
      </c>
      <c r="G1024" s="200" t="s">
        <v>331</v>
      </c>
      <c r="H1024" s="201"/>
      <c r="I1024" s="198">
        <f aca="true" t="shared" si="206" ref="I1024:K1025">I1025</f>
        <v>59.9</v>
      </c>
      <c r="J1024" s="198">
        <f t="shared" si="206"/>
        <v>65</v>
      </c>
      <c r="K1024" s="198">
        <f t="shared" si="206"/>
        <v>65</v>
      </c>
      <c r="L1024" s="364"/>
      <c r="M1024" s="364"/>
      <c r="N1024" s="364"/>
    </row>
    <row r="1025" spans="2:14" ht="12.75" customHeight="1">
      <c r="B1025" s="205" t="s">
        <v>332</v>
      </c>
      <c r="C1025" s="384"/>
      <c r="D1025" s="200" t="s">
        <v>266</v>
      </c>
      <c r="E1025" s="200" t="s">
        <v>276</v>
      </c>
      <c r="F1025" s="203" t="s">
        <v>627</v>
      </c>
      <c r="G1025" s="200" t="s">
        <v>333</v>
      </c>
      <c r="H1025" s="201"/>
      <c r="I1025" s="198">
        <f t="shared" si="206"/>
        <v>59.9</v>
      </c>
      <c r="J1025" s="198">
        <f t="shared" si="206"/>
        <v>65</v>
      </c>
      <c r="K1025" s="198">
        <f t="shared" si="206"/>
        <v>65</v>
      </c>
      <c r="L1025" s="364"/>
      <c r="M1025" s="364"/>
      <c r="N1025" s="364"/>
    </row>
    <row r="1026" spans="2:14" ht="12.75" customHeight="1">
      <c r="B1026" s="199" t="s">
        <v>314</v>
      </c>
      <c r="C1026" s="384"/>
      <c r="D1026" s="200" t="s">
        <v>266</v>
      </c>
      <c r="E1026" s="200" t="s">
        <v>276</v>
      </c>
      <c r="F1026" s="203" t="s">
        <v>627</v>
      </c>
      <c r="G1026" s="200" t="s">
        <v>333</v>
      </c>
      <c r="H1026" s="201">
        <v>2</v>
      </c>
      <c r="I1026" s="198">
        <v>59.9</v>
      </c>
      <c r="J1026" s="198">
        <v>65</v>
      </c>
      <c r="K1026" s="198">
        <v>65</v>
      </c>
      <c r="L1026" s="364"/>
      <c r="M1026" s="364"/>
      <c r="N1026" s="364"/>
    </row>
    <row r="1027" spans="2:14" ht="14.25" customHeight="1">
      <c r="B1027" s="205" t="s">
        <v>334</v>
      </c>
      <c r="C1027" s="386"/>
      <c r="D1027" s="200" t="s">
        <v>266</v>
      </c>
      <c r="E1027" s="200" t="s">
        <v>276</v>
      </c>
      <c r="F1027" s="203" t="s">
        <v>627</v>
      </c>
      <c r="G1027" s="200" t="s">
        <v>335</v>
      </c>
      <c r="H1027" s="201"/>
      <c r="I1027" s="198">
        <f aca="true" t="shared" si="207" ref="I1027:K1028">I1028</f>
        <v>3</v>
      </c>
      <c r="J1027" s="198">
        <f t="shared" si="207"/>
        <v>5</v>
      </c>
      <c r="K1027" s="198">
        <f t="shared" si="207"/>
        <v>5</v>
      </c>
      <c r="L1027" s="364"/>
      <c r="M1027" s="364"/>
      <c r="N1027" s="364"/>
    </row>
    <row r="1028" spans="2:14" ht="12.75" customHeight="1">
      <c r="B1028" s="205" t="s">
        <v>336</v>
      </c>
      <c r="C1028" s="386"/>
      <c r="D1028" s="200" t="s">
        <v>266</v>
      </c>
      <c r="E1028" s="200" t="s">
        <v>276</v>
      </c>
      <c r="F1028" s="203" t="s">
        <v>627</v>
      </c>
      <c r="G1028" s="200" t="s">
        <v>337</v>
      </c>
      <c r="H1028" s="201"/>
      <c r="I1028" s="198">
        <f t="shared" si="207"/>
        <v>3</v>
      </c>
      <c r="J1028" s="198">
        <f t="shared" si="207"/>
        <v>5</v>
      </c>
      <c r="K1028" s="198">
        <f t="shared" si="207"/>
        <v>5</v>
      </c>
      <c r="L1028" s="364"/>
      <c r="M1028" s="364"/>
      <c r="N1028" s="364"/>
    </row>
    <row r="1029" spans="2:14" ht="14.25" customHeight="1">
      <c r="B1029" s="199" t="s">
        <v>314</v>
      </c>
      <c r="C1029" s="386"/>
      <c r="D1029" s="200" t="s">
        <v>266</v>
      </c>
      <c r="E1029" s="200" t="s">
        <v>276</v>
      </c>
      <c r="F1029" s="203" t="s">
        <v>627</v>
      </c>
      <c r="G1029" s="200" t="s">
        <v>337</v>
      </c>
      <c r="H1029" s="201">
        <v>2</v>
      </c>
      <c r="I1029" s="198">
        <v>3</v>
      </c>
      <c r="J1029" s="198">
        <v>5</v>
      </c>
      <c r="K1029" s="198">
        <v>5</v>
      </c>
      <c r="L1029" s="364"/>
      <c r="M1029" s="364"/>
      <c r="N1029" s="364"/>
    </row>
    <row r="1030" spans="2:14" ht="14.25" customHeight="1">
      <c r="B1030" s="199" t="s">
        <v>318</v>
      </c>
      <c r="C1030" s="381"/>
      <c r="D1030" s="200" t="s">
        <v>266</v>
      </c>
      <c r="E1030" s="200" t="s">
        <v>276</v>
      </c>
      <c r="F1030" s="200" t="s">
        <v>319</v>
      </c>
      <c r="G1030" s="200"/>
      <c r="H1030" s="201"/>
      <c r="I1030" s="198">
        <f>I1031+I1041</f>
        <v>3060.7999999999997</v>
      </c>
      <c r="J1030" s="198">
        <f>J1031</f>
        <v>3232</v>
      </c>
      <c r="K1030" s="198">
        <f>K1031</f>
        <v>3445</v>
      </c>
      <c r="L1030" s="364"/>
      <c r="M1030" s="364"/>
      <c r="N1030" s="364"/>
    </row>
    <row r="1031" spans="2:14" ht="12.75" customHeight="1">
      <c r="B1031" s="202" t="s">
        <v>344</v>
      </c>
      <c r="C1031" s="384"/>
      <c r="D1031" s="200" t="s">
        <v>266</v>
      </c>
      <c r="E1031" s="200" t="s">
        <v>276</v>
      </c>
      <c r="F1031" s="203" t="s">
        <v>345</v>
      </c>
      <c r="G1031" s="200"/>
      <c r="H1031" s="201"/>
      <c r="I1031" s="198">
        <f>I1032+I1035+I1038</f>
        <v>3060.7999999999997</v>
      </c>
      <c r="J1031" s="198">
        <f>J1032+J1035+J1038</f>
        <v>3232</v>
      </c>
      <c r="K1031" s="198">
        <f>K1032+K1035+K1038</f>
        <v>3445</v>
      </c>
      <c r="L1031" s="364"/>
      <c r="M1031" s="364"/>
      <c r="N1031" s="364"/>
    </row>
    <row r="1032" spans="2:14" ht="27.75" customHeight="1">
      <c r="B1032" s="204" t="s">
        <v>322</v>
      </c>
      <c r="C1032" s="384"/>
      <c r="D1032" s="200" t="s">
        <v>266</v>
      </c>
      <c r="E1032" s="200" t="s">
        <v>276</v>
      </c>
      <c r="F1032" s="203" t="s">
        <v>345</v>
      </c>
      <c r="G1032" s="200" t="s">
        <v>323</v>
      </c>
      <c r="H1032" s="201"/>
      <c r="I1032" s="198">
        <f aca="true" t="shared" si="208" ref="I1032:K1033">I1033</f>
        <v>2973.1</v>
      </c>
      <c r="J1032" s="198">
        <f t="shared" si="208"/>
        <v>3137</v>
      </c>
      <c r="K1032" s="198">
        <f t="shared" si="208"/>
        <v>3350</v>
      </c>
      <c r="L1032" s="364"/>
      <c r="M1032" s="364"/>
      <c r="N1032" s="364"/>
    </row>
    <row r="1033" spans="2:14" ht="14.25" customHeight="1">
      <c r="B1033" s="199" t="s">
        <v>324</v>
      </c>
      <c r="C1033" s="386"/>
      <c r="D1033" s="200" t="s">
        <v>266</v>
      </c>
      <c r="E1033" s="200" t="s">
        <v>276</v>
      </c>
      <c r="F1033" s="203" t="s">
        <v>345</v>
      </c>
      <c r="G1033" s="200" t="s">
        <v>325</v>
      </c>
      <c r="H1033" s="201"/>
      <c r="I1033" s="198">
        <f t="shared" si="208"/>
        <v>2973.1</v>
      </c>
      <c r="J1033" s="198">
        <f t="shared" si="208"/>
        <v>3137</v>
      </c>
      <c r="K1033" s="198">
        <f t="shared" si="208"/>
        <v>3350</v>
      </c>
      <c r="L1033" s="364"/>
      <c r="M1033" s="364"/>
      <c r="N1033" s="364"/>
    </row>
    <row r="1034" spans="2:14" ht="12.75" customHeight="1">
      <c r="B1034" s="199" t="s">
        <v>314</v>
      </c>
      <c r="C1034" s="384"/>
      <c r="D1034" s="200" t="s">
        <v>266</v>
      </c>
      <c r="E1034" s="200" t="s">
        <v>276</v>
      </c>
      <c r="F1034" s="203" t="s">
        <v>345</v>
      </c>
      <c r="G1034" s="200" t="s">
        <v>325</v>
      </c>
      <c r="H1034" s="201">
        <v>2</v>
      </c>
      <c r="I1034" s="198">
        <v>2973.1</v>
      </c>
      <c r="J1034" s="198">
        <v>3137</v>
      </c>
      <c r="K1034" s="198">
        <v>3350</v>
      </c>
      <c r="L1034" s="364"/>
      <c r="M1034" s="364"/>
      <c r="N1034" s="364"/>
    </row>
    <row r="1035" spans="2:14" ht="12.75" customHeight="1">
      <c r="B1035" s="205" t="s">
        <v>330</v>
      </c>
      <c r="C1035" s="381"/>
      <c r="D1035" s="200" t="s">
        <v>266</v>
      </c>
      <c r="E1035" s="200" t="s">
        <v>276</v>
      </c>
      <c r="F1035" s="203" t="s">
        <v>345</v>
      </c>
      <c r="G1035" s="200" t="s">
        <v>331</v>
      </c>
      <c r="H1035" s="201"/>
      <c r="I1035" s="198">
        <f aca="true" t="shared" si="209" ref="I1035:K1036">I1036</f>
        <v>84.7</v>
      </c>
      <c r="J1035" s="198">
        <f t="shared" si="209"/>
        <v>90</v>
      </c>
      <c r="K1035" s="198">
        <f t="shared" si="209"/>
        <v>90</v>
      </c>
      <c r="L1035" s="364"/>
      <c r="M1035" s="364"/>
      <c r="N1035" s="364"/>
    </row>
    <row r="1036" spans="2:14" ht="12.75" customHeight="1">
      <c r="B1036" s="205" t="s">
        <v>332</v>
      </c>
      <c r="C1036" s="384"/>
      <c r="D1036" s="200" t="s">
        <v>266</v>
      </c>
      <c r="E1036" s="200" t="s">
        <v>276</v>
      </c>
      <c r="F1036" s="203" t="s">
        <v>345</v>
      </c>
      <c r="G1036" s="200" t="s">
        <v>333</v>
      </c>
      <c r="H1036" s="201"/>
      <c r="I1036" s="198">
        <f t="shared" si="209"/>
        <v>84.7</v>
      </c>
      <c r="J1036" s="198">
        <f t="shared" si="209"/>
        <v>90</v>
      </c>
      <c r="K1036" s="198">
        <f t="shared" si="209"/>
        <v>90</v>
      </c>
      <c r="L1036" s="364"/>
      <c r="M1036" s="364"/>
      <c r="N1036" s="364"/>
    </row>
    <row r="1037" spans="2:14" ht="14.25" customHeight="1">
      <c r="B1037" s="199" t="s">
        <v>314</v>
      </c>
      <c r="C1037" s="384"/>
      <c r="D1037" s="200" t="s">
        <v>266</v>
      </c>
      <c r="E1037" s="200" t="s">
        <v>276</v>
      </c>
      <c r="F1037" s="203" t="s">
        <v>345</v>
      </c>
      <c r="G1037" s="200" t="s">
        <v>333</v>
      </c>
      <c r="H1037" s="201">
        <v>2</v>
      </c>
      <c r="I1037" s="198">
        <v>84.7</v>
      </c>
      <c r="J1037" s="198">
        <v>90</v>
      </c>
      <c r="K1037" s="198">
        <v>90</v>
      </c>
      <c r="L1037" s="364"/>
      <c r="M1037" s="364"/>
      <c r="N1037" s="364"/>
    </row>
    <row r="1038" spans="2:14" ht="12.75" customHeight="1">
      <c r="B1038" s="205" t="s">
        <v>334</v>
      </c>
      <c r="C1038" s="384"/>
      <c r="D1038" s="200" t="s">
        <v>266</v>
      </c>
      <c r="E1038" s="200" t="s">
        <v>276</v>
      </c>
      <c r="F1038" s="203" t="s">
        <v>345</v>
      </c>
      <c r="G1038" s="200" t="s">
        <v>335</v>
      </c>
      <c r="H1038" s="201"/>
      <c r="I1038" s="198">
        <f aca="true" t="shared" si="210" ref="I1038:K1039">I1039</f>
        <v>3</v>
      </c>
      <c r="J1038" s="198">
        <f t="shared" si="210"/>
        <v>5</v>
      </c>
      <c r="K1038" s="198">
        <f t="shared" si="210"/>
        <v>5</v>
      </c>
      <c r="L1038" s="364"/>
      <c r="M1038" s="364"/>
      <c r="N1038" s="364"/>
    </row>
    <row r="1039" spans="2:14" ht="14.25" customHeight="1">
      <c r="B1039" s="205" t="s">
        <v>336</v>
      </c>
      <c r="C1039" s="384"/>
      <c r="D1039" s="200" t="s">
        <v>266</v>
      </c>
      <c r="E1039" s="200" t="s">
        <v>276</v>
      </c>
      <c r="F1039" s="203" t="s">
        <v>345</v>
      </c>
      <c r="G1039" s="200" t="s">
        <v>337</v>
      </c>
      <c r="H1039" s="201"/>
      <c r="I1039" s="198">
        <f t="shared" si="210"/>
        <v>3</v>
      </c>
      <c r="J1039" s="198">
        <f t="shared" si="210"/>
        <v>5</v>
      </c>
      <c r="K1039" s="198">
        <f t="shared" si="210"/>
        <v>5</v>
      </c>
      <c r="L1039" s="364"/>
      <c r="M1039" s="364"/>
      <c r="N1039" s="364"/>
    </row>
    <row r="1040" spans="2:14" ht="12.75" customHeight="1">
      <c r="B1040" s="199" t="s">
        <v>314</v>
      </c>
      <c r="C1040" s="381"/>
      <c r="D1040" s="200" t="s">
        <v>266</v>
      </c>
      <c r="E1040" s="200" t="s">
        <v>276</v>
      </c>
      <c r="F1040" s="203" t="s">
        <v>345</v>
      </c>
      <c r="G1040" s="200" t="s">
        <v>337</v>
      </c>
      <c r="H1040" s="201">
        <v>2</v>
      </c>
      <c r="I1040" s="198">
        <v>3</v>
      </c>
      <c r="J1040" s="198">
        <v>5</v>
      </c>
      <c r="K1040" s="198">
        <v>5</v>
      </c>
      <c r="L1040" s="364"/>
      <c r="M1040" s="364"/>
      <c r="N1040" s="364"/>
    </row>
    <row r="1041" spans="2:14" ht="39" customHeight="1" hidden="1">
      <c r="B1041" s="504" t="s">
        <v>326</v>
      </c>
      <c r="C1041" s="381"/>
      <c r="D1041" s="200" t="s">
        <v>266</v>
      </c>
      <c r="E1041" s="200" t="s">
        <v>276</v>
      </c>
      <c r="F1041" s="203" t="s">
        <v>327</v>
      </c>
      <c r="G1041" s="200" t="s">
        <v>323</v>
      </c>
      <c r="H1041" s="200"/>
      <c r="I1041" s="198">
        <f>I1043</f>
        <v>0</v>
      </c>
      <c r="J1041" s="198">
        <f>J1043</f>
        <v>0</v>
      </c>
      <c r="K1041" s="198">
        <f>K1043</f>
        <v>0</v>
      </c>
      <c r="L1041" s="364"/>
      <c r="M1041" s="364"/>
      <c r="N1041" s="364"/>
    </row>
    <row r="1042" spans="2:14" ht="14.25" hidden="1">
      <c r="B1042" s="199" t="s">
        <v>324</v>
      </c>
      <c r="C1042" s="384"/>
      <c r="D1042" s="200" t="s">
        <v>266</v>
      </c>
      <c r="E1042" s="200" t="s">
        <v>276</v>
      </c>
      <c r="F1042" s="203" t="s">
        <v>327</v>
      </c>
      <c r="G1042" s="200" t="s">
        <v>325</v>
      </c>
      <c r="H1042" s="200"/>
      <c r="I1042" s="198">
        <f>I1043</f>
        <v>0</v>
      </c>
      <c r="J1042" s="198">
        <f>J1043</f>
        <v>0</v>
      </c>
      <c r="K1042" s="198">
        <f>K1043</f>
        <v>0</v>
      </c>
      <c r="L1042" s="364"/>
      <c r="M1042" s="364"/>
      <c r="N1042" s="364"/>
    </row>
    <row r="1043" spans="2:14" ht="17.25" customHeight="1" hidden="1">
      <c r="B1043" s="199" t="s">
        <v>315</v>
      </c>
      <c r="C1043" s="384"/>
      <c r="D1043" s="200" t="s">
        <v>266</v>
      </c>
      <c r="E1043" s="200" t="s">
        <v>276</v>
      </c>
      <c r="F1043" s="203" t="s">
        <v>327</v>
      </c>
      <c r="G1043" s="200" t="s">
        <v>325</v>
      </c>
      <c r="H1043" s="200" t="s">
        <v>348</v>
      </c>
      <c r="I1043" s="198"/>
      <c r="J1043" s="198"/>
      <c r="K1043" s="198"/>
      <c r="L1043" s="364"/>
      <c r="M1043" s="364"/>
      <c r="N1043" s="364"/>
    </row>
    <row r="1044" spans="2:14" ht="12.75" customHeight="1">
      <c r="B1044" s="379" t="s">
        <v>283</v>
      </c>
      <c r="C1044" s="384"/>
      <c r="D1044" s="218" t="s">
        <v>284</v>
      </c>
      <c r="E1044" s="218"/>
      <c r="F1044" s="218"/>
      <c r="G1044" s="218"/>
      <c r="H1044" s="218"/>
      <c r="I1044" s="229">
        <f>I1045+I1050</f>
        <v>708.1</v>
      </c>
      <c r="J1044" s="229">
        <f>J1045+J1050</f>
        <v>708.1</v>
      </c>
      <c r="K1044" s="229">
        <f>K1045+K1050</f>
        <v>708.1</v>
      </c>
      <c r="L1044" s="364"/>
      <c r="M1044" s="364"/>
      <c r="N1044" s="364"/>
    </row>
    <row r="1045" spans="2:14" ht="12.75" customHeight="1">
      <c r="B1045" s="389" t="s">
        <v>287</v>
      </c>
      <c r="C1045" s="384"/>
      <c r="D1045" s="196" t="s">
        <v>284</v>
      </c>
      <c r="E1045" s="196" t="s">
        <v>288</v>
      </c>
      <c r="F1045" s="203"/>
      <c r="G1045" s="200"/>
      <c r="H1045" s="200"/>
      <c r="I1045" s="198">
        <f aca="true" t="shared" si="211" ref="I1045:K1048">I1046</f>
        <v>30</v>
      </c>
      <c r="J1045" s="198">
        <f t="shared" si="211"/>
        <v>30</v>
      </c>
      <c r="K1045" s="198">
        <f t="shared" si="211"/>
        <v>30</v>
      </c>
      <c r="L1045" s="364"/>
      <c r="M1045" s="364"/>
      <c r="N1045" s="364"/>
    </row>
    <row r="1046" spans="2:14" ht="18" customHeight="1">
      <c r="B1046" s="205" t="s">
        <v>751</v>
      </c>
      <c r="C1046" s="384"/>
      <c r="D1046" s="200" t="s">
        <v>284</v>
      </c>
      <c r="E1046" s="200" t="s">
        <v>288</v>
      </c>
      <c r="F1046" s="203" t="s">
        <v>319</v>
      </c>
      <c r="G1046" s="200"/>
      <c r="H1046" s="200"/>
      <c r="I1046" s="198">
        <f t="shared" si="211"/>
        <v>30</v>
      </c>
      <c r="J1046" s="198">
        <f t="shared" si="211"/>
        <v>30</v>
      </c>
      <c r="K1046" s="198">
        <f t="shared" si="211"/>
        <v>30</v>
      </c>
      <c r="L1046" s="364"/>
      <c r="M1046" s="364"/>
      <c r="N1046" s="364"/>
    </row>
    <row r="1047" spans="2:14" ht="12.75" customHeight="1">
      <c r="B1047" s="199" t="s">
        <v>361</v>
      </c>
      <c r="C1047" s="384"/>
      <c r="D1047" s="200" t="s">
        <v>284</v>
      </c>
      <c r="E1047" s="200" t="s">
        <v>288</v>
      </c>
      <c r="F1047" s="203" t="s">
        <v>666</v>
      </c>
      <c r="G1047" s="200" t="s">
        <v>360</v>
      </c>
      <c r="H1047" s="200"/>
      <c r="I1047" s="198">
        <f t="shared" si="211"/>
        <v>30</v>
      </c>
      <c r="J1047" s="198">
        <f t="shared" si="211"/>
        <v>30</v>
      </c>
      <c r="K1047" s="198">
        <f t="shared" si="211"/>
        <v>30</v>
      </c>
      <c r="L1047" s="364"/>
      <c r="M1047" s="364"/>
      <c r="N1047" s="364"/>
    </row>
    <row r="1048" spans="2:14" ht="14.25" customHeight="1">
      <c r="B1048" s="199" t="s">
        <v>363</v>
      </c>
      <c r="C1048" s="384"/>
      <c r="D1048" s="200" t="s">
        <v>284</v>
      </c>
      <c r="E1048" s="200" t="s">
        <v>288</v>
      </c>
      <c r="F1048" s="203" t="s">
        <v>666</v>
      </c>
      <c r="G1048" s="200" t="s">
        <v>362</v>
      </c>
      <c r="H1048" s="200"/>
      <c r="I1048" s="198">
        <f t="shared" si="211"/>
        <v>30</v>
      </c>
      <c r="J1048" s="198">
        <f t="shared" si="211"/>
        <v>30</v>
      </c>
      <c r="K1048" s="198">
        <f t="shared" si="211"/>
        <v>30</v>
      </c>
      <c r="L1048" s="364"/>
      <c r="M1048" s="364"/>
      <c r="N1048" s="364"/>
    </row>
    <row r="1049" spans="2:14" ht="12.75" customHeight="1">
      <c r="B1049" s="199" t="s">
        <v>314</v>
      </c>
      <c r="C1049" s="384"/>
      <c r="D1049" s="200" t="s">
        <v>284</v>
      </c>
      <c r="E1049" s="200" t="s">
        <v>288</v>
      </c>
      <c r="F1049" s="203" t="s">
        <v>666</v>
      </c>
      <c r="G1049" s="200" t="s">
        <v>362</v>
      </c>
      <c r="H1049" s="200">
        <v>2</v>
      </c>
      <c r="I1049" s="198">
        <v>30</v>
      </c>
      <c r="J1049" s="198">
        <v>30</v>
      </c>
      <c r="K1049" s="198">
        <v>30</v>
      </c>
      <c r="L1049" s="364"/>
      <c r="M1049" s="364"/>
      <c r="N1049" s="364"/>
    </row>
    <row r="1050" spans="2:14" ht="12.75" customHeight="1">
      <c r="B1050" s="389" t="s">
        <v>289</v>
      </c>
      <c r="C1050" s="384"/>
      <c r="D1050" s="196" t="s">
        <v>284</v>
      </c>
      <c r="E1050" s="196" t="s">
        <v>290</v>
      </c>
      <c r="F1050" s="203"/>
      <c r="G1050" s="200"/>
      <c r="H1050" s="200"/>
      <c r="I1050" s="198">
        <f>I1051+I1058</f>
        <v>678.1</v>
      </c>
      <c r="J1050" s="198">
        <f>J1051+J1058</f>
        <v>678.1</v>
      </c>
      <c r="K1050" s="198">
        <f>K1051+K1058</f>
        <v>678.1</v>
      </c>
      <c r="L1050" s="364"/>
      <c r="M1050" s="364"/>
      <c r="N1050" s="364"/>
    </row>
    <row r="1051" spans="2:14" ht="15.75" customHeight="1" hidden="1">
      <c r="B1051" s="375" t="s">
        <v>735</v>
      </c>
      <c r="C1051" s="384"/>
      <c r="D1051" s="201">
        <v>1000</v>
      </c>
      <c r="E1051" s="201">
        <v>1004</v>
      </c>
      <c r="F1051" s="203" t="s">
        <v>677</v>
      </c>
      <c r="G1051" s="200"/>
      <c r="H1051" s="200"/>
      <c r="I1051" s="198">
        <f aca="true" t="shared" si="212" ref="I1051:K1054">I1052</f>
        <v>0</v>
      </c>
      <c r="J1051" s="198">
        <f t="shared" si="212"/>
        <v>0</v>
      </c>
      <c r="K1051" s="198">
        <f t="shared" si="212"/>
        <v>0</v>
      </c>
      <c r="L1051" s="364"/>
      <c r="M1051" s="364"/>
      <c r="N1051" s="364"/>
    </row>
    <row r="1052" spans="2:14" ht="27.75" customHeight="1" hidden="1">
      <c r="B1052" s="416" t="s">
        <v>678</v>
      </c>
      <c r="C1052" s="384"/>
      <c r="D1052" s="201">
        <v>1000</v>
      </c>
      <c r="E1052" s="201">
        <v>1004</v>
      </c>
      <c r="F1052" s="391" t="s">
        <v>677</v>
      </c>
      <c r="G1052" s="200"/>
      <c r="H1052" s="200"/>
      <c r="I1052" s="198">
        <f t="shared" si="212"/>
        <v>0</v>
      </c>
      <c r="J1052" s="198">
        <f t="shared" si="212"/>
        <v>0</v>
      </c>
      <c r="K1052" s="198">
        <f t="shared" si="212"/>
        <v>0</v>
      </c>
      <c r="L1052" s="364"/>
      <c r="M1052" s="364"/>
      <c r="N1052" s="364"/>
    </row>
    <row r="1053" spans="2:14" ht="12.75" customHeight="1" hidden="1">
      <c r="B1053" s="505" t="s">
        <v>679</v>
      </c>
      <c r="C1053" s="384"/>
      <c r="D1053" s="201">
        <v>1000</v>
      </c>
      <c r="E1053" s="201">
        <v>1004</v>
      </c>
      <c r="F1053" s="391" t="s">
        <v>680</v>
      </c>
      <c r="G1053" s="200"/>
      <c r="H1053" s="200"/>
      <c r="I1053" s="198">
        <f t="shared" si="212"/>
        <v>0</v>
      </c>
      <c r="J1053" s="198">
        <f t="shared" si="212"/>
        <v>0</v>
      </c>
      <c r="K1053" s="198">
        <f t="shared" si="212"/>
        <v>0</v>
      </c>
      <c r="L1053" s="364"/>
      <c r="M1053" s="364"/>
      <c r="N1053" s="364"/>
    </row>
    <row r="1054" spans="2:14" ht="12.75" customHeight="1" hidden="1">
      <c r="B1054" s="199" t="s">
        <v>361</v>
      </c>
      <c r="C1054" s="384"/>
      <c r="D1054" s="201">
        <v>1000</v>
      </c>
      <c r="E1054" s="201">
        <v>1004</v>
      </c>
      <c r="F1054" s="391" t="s">
        <v>680</v>
      </c>
      <c r="G1054" s="200" t="s">
        <v>360</v>
      </c>
      <c r="H1054" s="200"/>
      <c r="I1054" s="198">
        <f t="shared" si="212"/>
        <v>0</v>
      </c>
      <c r="J1054" s="198">
        <f t="shared" si="212"/>
        <v>0</v>
      </c>
      <c r="K1054" s="198">
        <f t="shared" si="212"/>
        <v>0</v>
      </c>
      <c r="L1054" s="364"/>
      <c r="M1054" s="364"/>
      <c r="N1054" s="364"/>
    </row>
    <row r="1055" spans="2:14" ht="14.25" customHeight="1" hidden="1">
      <c r="B1055" s="199" t="s">
        <v>363</v>
      </c>
      <c r="C1055" s="384"/>
      <c r="D1055" s="201">
        <v>1000</v>
      </c>
      <c r="E1055" s="201">
        <v>1004</v>
      </c>
      <c r="F1055" s="391" t="s">
        <v>680</v>
      </c>
      <c r="G1055" s="200" t="s">
        <v>362</v>
      </c>
      <c r="H1055" s="200"/>
      <c r="I1055" s="198">
        <f>I1056+I1057</f>
        <v>0</v>
      </c>
      <c r="J1055" s="198">
        <f>J1056+J1057</f>
        <v>0</v>
      </c>
      <c r="K1055" s="198">
        <f>K1056+K1057</f>
        <v>0</v>
      </c>
      <c r="L1055" s="364"/>
      <c r="M1055" s="364"/>
      <c r="N1055" s="364"/>
    </row>
    <row r="1056" spans="2:14" ht="12.75" customHeight="1" hidden="1">
      <c r="B1056" s="199" t="s">
        <v>314</v>
      </c>
      <c r="C1056" s="456"/>
      <c r="D1056" s="201">
        <v>1000</v>
      </c>
      <c r="E1056" s="201">
        <v>1004</v>
      </c>
      <c r="F1056" s="391" t="s">
        <v>680</v>
      </c>
      <c r="G1056" s="200" t="s">
        <v>362</v>
      </c>
      <c r="H1056" s="200" t="s">
        <v>338</v>
      </c>
      <c r="I1056" s="198"/>
      <c r="J1056" s="198"/>
      <c r="K1056" s="198"/>
      <c r="L1056" s="364"/>
      <c r="M1056" s="364"/>
      <c r="N1056" s="364"/>
    </row>
    <row r="1057" spans="2:14" ht="12.75" customHeight="1" hidden="1">
      <c r="B1057" s="199" t="s">
        <v>315</v>
      </c>
      <c r="C1057" s="456"/>
      <c r="D1057" s="201">
        <v>1000</v>
      </c>
      <c r="E1057" s="201">
        <v>1004</v>
      </c>
      <c r="F1057" s="391" t="s">
        <v>680</v>
      </c>
      <c r="G1057" s="200" t="s">
        <v>362</v>
      </c>
      <c r="H1057" s="200" t="s">
        <v>376</v>
      </c>
      <c r="I1057" s="198"/>
      <c r="J1057" s="198"/>
      <c r="K1057" s="198"/>
      <c r="L1057" s="364"/>
      <c r="M1057" s="364"/>
      <c r="N1057" s="364"/>
    </row>
    <row r="1058" spans="2:14" ht="40.5" customHeight="1">
      <c r="B1058" s="220" t="s">
        <v>212</v>
      </c>
      <c r="C1058" s="456"/>
      <c r="D1058" s="201">
        <v>1000</v>
      </c>
      <c r="E1058" s="201">
        <v>1004</v>
      </c>
      <c r="F1058" s="203" t="s">
        <v>683</v>
      </c>
      <c r="G1058" s="218"/>
      <c r="H1058" s="218"/>
      <c r="I1058" s="198">
        <f>I1059+I1062</f>
        <v>678.1</v>
      </c>
      <c r="J1058" s="198">
        <f>J1059+J1062</f>
        <v>678.1</v>
      </c>
      <c r="K1058" s="198">
        <f>K1059+K1062</f>
        <v>678.1</v>
      </c>
      <c r="L1058" s="364"/>
      <c r="M1058" s="364"/>
      <c r="N1058" s="364"/>
    </row>
    <row r="1059" spans="2:14" ht="12.75" customHeight="1">
      <c r="B1059" s="199" t="s">
        <v>361</v>
      </c>
      <c r="C1059" s="456"/>
      <c r="D1059" s="201">
        <v>1000</v>
      </c>
      <c r="E1059" s="201">
        <v>1004</v>
      </c>
      <c r="F1059" s="203" t="s">
        <v>683</v>
      </c>
      <c r="G1059" s="200" t="s">
        <v>360</v>
      </c>
      <c r="H1059" s="218"/>
      <c r="I1059" s="198">
        <f aca="true" t="shared" si="213" ref="I1059:K1060">I1060</f>
        <v>671.4</v>
      </c>
      <c r="J1059" s="198">
        <f t="shared" si="213"/>
        <v>671.4</v>
      </c>
      <c r="K1059" s="198">
        <f t="shared" si="213"/>
        <v>671.4</v>
      </c>
      <c r="L1059" s="364"/>
      <c r="M1059" s="364"/>
      <c r="N1059" s="364"/>
    </row>
    <row r="1060" spans="2:14" ht="12.75" customHeight="1">
      <c r="B1060" s="199" t="s">
        <v>656</v>
      </c>
      <c r="C1060" s="456"/>
      <c r="D1060" s="201">
        <v>1000</v>
      </c>
      <c r="E1060" s="201">
        <v>1004</v>
      </c>
      <c r="F1060" s="203" t="s">
        <v>683</v>
      </c>
      <c r="G1060" s="200" t="s">
        <v>657</v>
      </c>
      <c r="H1060" s="218"/>
      <c r="I1060" s="198">
        <f t="shared" si="213"/>
        <v>671.4</v>
      </c>
      <c r="J1060" s="198">
        <f t="shared" si="213"/>
        <v>671.4</v>
      </c>
      <c r="K1060" s="198">
        <f t="shared" si="213"/>
        <v>671.4</v>
      </c>
      <c r="L1060" s="364"/>
      <c r="M1060" s="364"/>
      <c r="N1060" s="364"/>
    </row>
    <row r="1061" spans="2:14" ht="12.75" customHeight="1">
      <c r="B1061" s="199" t="s">
        <v>315</v>
      </c>
      <c r="C1061" s="456"/>
      <c r="D1061" s="201">
        <v>1000</v>
      </c>
      <c r="E1061" s="201">
        <v>1004</v>
      </c>
      <c r="F1061" s="203" t="s">
        <v>683</v>
      </c>
      <c r="G1061" s="200" t="s">
        <v>657</v>
      </c>
      <c r="H1061" s="200">
        <v>3</v>
      </c>
      <c r="I1061" s="198">
        <v>671.4</v>
      </c>
      <c r="J1061" s="198">
        <v>671.4</v>
      </c>
      <c r="K1061" s="198">
        <v>671.4</v>
      </c>
      <c r="L1061" s="364"/>
      <c r="M1061" s="364"/>
      <c r="N1061" s="364"/>
    </row>
    <row r="1062" spans="2:14" ht="12.75" customHeight="1">
      <c r="B1062" s="199" t="s">
        <v>363</v>
      </c>
      <c r="C1062" s="456"/>
      <c r="D1062" s="201">
        <v>1000</v>
      </c>
      <c r="E1062" s="201">
        <v>1004</v>
      </c>
      <c r="F1062" s="203" t="s">
        <v>683</v>
      </c>
      <c r="G1062" s="200" t="s">
        <v>362</v>
      </c>
      <c r="H1062" s="200"/>
      <c r="I1062" s="198">
        <f>I1063</f>
        <v>6.7</v>
      </c>
      <c r="J1062" s="198">
        <f>J1063</f>
        <v>6.7</v>
      </c>
      <c r="K1062" s="198">
        <f>K1063</f>
        <v>6.7</v>
      </c>
      <c r="L1062" s="364"/>
      <c r="M1062" s="364"/>
      <c r="N1062" s="364"/>
    </row>
    <row r="1063" spans="2:14" ht="12.75" customHeight="1">
      <c r="B1063" s="199" t="s">
        <v>315</v>
      </c>
      <c r="C1063" s="456"/>
      <c r="D1063" s="201">
        <v>1000</v>
      </c>
      <c r="E1063" s="201">
        <v>1004</v>
      </c>
      <c r="F1063" s="203" t="s">
        <v>683</v>
      </c>
      <c r="G1063" s="200" t="s">
        <v>362</v>
      </c>
      <c r="H1063" s="200" t="s">
        <v>376</v>
      </c>
      <c r="I1063" s="198">
        <v>6.7</v>
      </c>
      <c r="J1063" s="198">
        <v>6.7</v>
      </c>
      <c r="K1063" s="198">
        <v>6.7</v>
      </c>
      <c r="L1063" s="364"/>
      <c r="M1063" s="364"/>
      <c r="N1063" s="364"/>
    </row>
    <row r="1064" spans="2:14" ht="12.75" customHeight="1">
      <c r="B1064" s="389" t="s">
        <v>295</v>
      </c>
      <c r="C1064" s="384"/>
      <c r="D1064" s="196" t="s">
        <v>294</v>
      </c>
      <c r="E1064" s="196" t="s">
        <v>296</v>
      </c>
      <c r="F1064" s="218"/>
      <c r="G1064" s="218"/>
      <c r="H1064" s="218"/>
      <c r="I1064" s="229">
        <f>I1065</f>
        <v>352.5</v>
      </c>
      <c r="J1064" s="229">
        <f>J1065</f>
        <v>355</v>
      </c>
      <c r="K1064" s="229">
        <f>K1065+K1076</f>
        <v>400</v>
      </c>
      <c r="L1064" s="364"/>
      <c r="M1064" s="364"/>
      <c r="N1064" s="364"/>
    </row>
    <row r="1065" spans="2:14" ht="26.25" customHeight="1">
      <c r="B1065" s="405" t="s">
        <v>697</v>
      </c>
      <c r="C1065" s="456"/>
      <c r="D1065" s="200" t="s">
        <v>294</v>
      </c>
      <c r="E1065" s="200" t="s">
        <v>296</v>
      </c>
      <c r="F1065" s="203" t="s">
        <v>698</v>
      </c>
      <c r="G1065" s="200"/>
      <c r="H1065" s="200"/>
      <c r="I1065" s="198">
        <f>I1066</f>
        <v>352.5</v>
      </c>
      <c r="J1065" s="198">
        <f>J1066</f>
        <v>355</v>
      </c>
      <c r="K1065" s="198">
        <f>K1066</f>
        <v>400</v>
      </c>
      <c r="L1065" s="364"/>
      <c r="M1065" s="364"/>
      <c r="N1065" s="364"/>
    </row>
    <row r="1066" spans="2:14" ht="12.75" customHeight="1">
      <c r="B1066" s="199" t="s">
        <v>342</v>
      </c>
      <c r="C1066" s="456"/>
      <c r="D1066" s="200" t="s">
        <v>294</v>
      </c>
      <c r="E1066" s="200" t="s">
        <v>296</v>
      </c>
      <c r="F1066" s="203" t="s">
        <v>699</v>
      </c>
      <c r="G1066" s="200"/>
      <c r="H1066" s="200"/>
      <c r="I1066" s="198">
        <f>I1067+I1073+I1070</f>
        <v>352.5</v>
      </c>
      <c r="J1066" s="198">
        <f>J1067+J1073</f>
        <v>355</v>
      </c>
      <c r="K1066" s="198">
        <f>K1067+K1073</f>
        <v>400</v>
      </c>
      <c r="L1066" s="364"/>
      <c r="M1066" s="364"/>
      <c r="N1066" s="364"/>
    </row>
    <row r="1067" spans="2:14" ht="12.75" customHeight="1">
      <c r="B1067" s="205" t="s">
        <v>330</v>
      </c>
      <c r="C1067" s="456"/>
      <c r="D1067" s="200" t="s">
        <v>294</v>
      </c>
      <c r="E1067" s="200" t="s">
        <v>296</v>
      </c>
      <c r="F1067" s="203" t="s">
        <v>699</v>
      </c>
      <c r="G1067" s="200" t="s">
        <v>331</v>
      </c>
      <c r="H1067" s="200"/>
      <c r="I1067" s="198">
        <f aca="true" t="shared" si="214" ref="I1067:K1068">I1068</f>
        <v>342.5</v>
      </c>
      <c r="J1067" s="198">
        <f t="shared" si="214"/>
        <v>355</v>
      </c>
      <c r="K1067" s="198">
        <f t="shared" si="214"/>
        <v>400</v>
      </c>
      <c r="L1067" s="364"/>
      <c r="M1067" s="364"/>
      <c r="N1067" s="364"/>
    </row>
    <row r="1068" spans="2:14" ht="12.75" customHeight="1">
      <c r="B1068" s="205" t="s">
        <v>332</v>
      </c>
      <c r="C1068" s="456"/>
      <c r="D1068" s="200" t="s">
        <v>294</v>
      </c>
      <c r="E1068" s="200" t="s">
        <v>296</v>
      </c>
      <c r="F1068" s="203" t="s">
        <v>699</v>
      </c>
      <c r="G1068" s="200" t="s">
        <v>333</v>
      </c>
      <c r="H1068" s="200"/>
      <c r="I1068" s="198">
        <f t="shared" si="214"/>
        <v>342.5</v>
      </c>
      <c r="J1068" s="198">
        <f t="shared" si="214"/>
        <v>355</v>
      </c>
      <c r="K1068" s="198">
        <f t="shared" si="214"/>
        <v>400</v>
      </c>
      <c r="L1068" s="364"/>
      <c r="M1068" s="364"/>
      <c r="N1068" s="364"/>
    </row>
    <row r="1069" spans="2:14" ht="12.75" customHeight="1">
      <c r="B1069" s="206" t="s">
        <v>314</v>
      </c>
      <c r="C1069" s="456"/>
      <c r="D1069" s="200" t="s">
        <v>294</v>
      </c>
      <c r="E1069" s="200" t="s">
        <v>296</v>
      </c>
      <c r="F1069" s="203" t="s">
        <v>699</v>
      </c>
      <c r="G1069" s="200" t="s">
        <v>333</v>
      </c>
      <c r="H1069" s="200" t="s">
        <v>338</v>
      </c>
      <c r="I1069" s="198">
        <v>342.5</v>
      </c>
      <c r="J1069" s="198">
        <v>355</v>
      </c>
      <c r="K1069" s="198">
        <v>400</v>
      </c>
      <c r="L1069" s="364"/>
      <c r="M1069" s="364"/>
      <c r="N1069" s="364"/>
    </row>
    <row r="1070" spans="2:14" ht="12.75" customHeight="1" hidden="1">
      <c r="B1070" s="199" t="s">
        <v>361</v>
      </c>
      <c r="C1070" s="456"/>
      <c r="D1070" s="200" t="s">
        <v>294</v>
      </c>
      <c r="E1070" s="200" t="s">
        <v>296</v>
      </c>
      <c r="F1070" s="203" t="s">
        <v>699</v>
      </c>
      <c r="G1070" s="200" t="s">
        <v>360</v>
      </c>
      <c r="H1070" s="200"/>
      <c r="I1070" s="198">
        <f aca="true" t="shared" si="215" ref="I1070:K1071">I1071</f>
        <v>0</v>
      </c>
      <c r="J1070" s="198">
        <f t="shared" si="215"/>
        <v>0</v>
      </c>
      <c r="K1070" s="198">
        <f t="shared" si="215"/>
        <v>0</v>
      </c>
      <c r="L1070" s="364"/>
      <c r="M1070" s="364"/>
      <c r="N1070" s="364"/>
    </row>
    <row r="1071" spans="2:14" ht="12.75" customHeight="1" hidden="1">
      <c r="B1071" s="206" t="s">
        <v>700</v>
      </c>
      <c r="C1071" s="456"/>
      <c r="D1071" s="200" t="s">
        <v>294</v>
      </c>
      <c r="E1071" s="200" t="s">
        <v>296</v>
      </c>
      <c r="F1071" s="203" t="s">
        <v>699</v>
      </c>
      <c r="G1071" s="200" t="s">
        <v>365</v>
      </c>
      <c r="H1071" s="200"/>
      <c r="I1071" s="198">
        <f t="shared" si="215"/>
        <v>0</v>
      </c>
      <c r="J1071" s="198">
        <f t="shared" si="215"/>
        <v>0</v>
      </c>
      <c r="K1071" s="198">
        <f t="shared" si="215"/>
        <v>0</v>
      </c>
      <c r="L1071" s="364"/>
      <c r="M1071" s="364"/>
      <c r="N1071" s="364"/>
    </row>
    <row r="1072" spans="2:14" ht="12.75" customHeight="1" hidden="1">
      <c r="B1072" s="206" t="s">
        <v>700</v>
      </c>
      <c r="C1072" s="456"/>
      <c r="D1072" s="200" t="s">
        <v>294</v>
      </c>
      <c r="E1072" s="200" t="s">
        <v>296</v>
      </c>
      <c r="F1072" s="203" t="s">
        <v>699</v>
      </c>
      <c r="G1072" s="200" t="s">
        <v>365</v>
      </c>
      <c r="H1072" s="200" t="s">
        <v>338</v>
      </c>
      <c r="I1072" s="198"/>
      <c r="J1072" s="198"/>
      <c r="K1072" s="198"/>
      <c r="L1072" s="364"/>
      <c r="M1072" s="364"/>
      <c r="N1072" s="364"/>
    </row>
    <row r="1073" spans="2:14" ht="12.75" customHeight="1">
      <c r="B1073" s="409" t="s">
        <v>334</v>
      </c>
      <c r="C1073" s="456"/>
      <c r="D1073" s="200" t="s">
        <v>294</v>
      </c>
      <c r="E1073" s="200" t="s">
        <v>296</v>
      </c>
      <c r="F1073" s="203" t="s">
        <v>699</v>
      </c>
      <c r="G1073" s="200" t="s">
        <v>335</v>
      </c>
      <c r="H1073" s="200"/>
      <c r="I1073" s="198">
        <f aca="true" t="shared" si="216" ref="I1073:K1074">I1074</f>
        <v>10</v>
      </c>
      <c r="J1073" s="198">
        <f t="shared" si="216"/>
        <v>0</v>
      </c>
      <c r="K1073" s="198">
        <f t="shared" si="216"/>
        <v>0</v>
      </c>
      <c r="L1073" s="364"/>
      <c r="M1073" s="364"/>
      <c r="N1073" s="364"/>
    </row>
    <row r="1074" spans="2:14" ht="12.75" customHeight="1">
      <c r="B1074" s="409" t="s">
        <v>336</v>
      </c>
      <c r="C1074" s="456"/>
      <c r="D1074" s="200" t="s">
        <v>294</v>
      </c>
      <c r="E1074" s="200" t="s">
        <v>296</v>
      </c>
      <c r="F1074" s="203" t="s">
        <v>699</v>
      </c>
      <c r="G1074" s="200" t="s">
        <v>337</v>
      </c>
      <c r="H1074" s="200"/>
      <c r="I1074" s="198">
        <f t="shared" si="216"/>
        <v>10</v>
      </c>
      <c r="J1074" s="198">
        <f t="shared" si="216"/>
        <v>0</v>
      </c>
      <c r="K1074" s="198">
        <f t="shared" si="216"/>
        <v>0</v>
      </c>
      <c r="L1074" s="364"/>
      <c r="M1074" s="364"/>
      <c r="N1074" s="364"/>
    </row>
    <row r="1075" spans="2:14" ht="12.75" customHeight="1">
      <c r="B1075" s="206" t="s">
        <v>314</v>
      </c>
      <c r="C1075" s="456"/>
      <c r="D1075" s="200" t="s">
        <v>294</v>
      </c>
      <c r="E1075" s="200" t="s">
        <v>296</v>
      </c>
      <c r="F1075" s="203" t="s">
        <v>699</v>
      </c>
      <c r="G1075" s="200" t="s">
        <v>337</v>
      </c>
      <c r="H1075" s="200" t="s">
        <v>338</v>
      </c>
      <c r="I1075" s="198">
        <v>10</v>
      </c>
      <c r="J1075" s="198"/>
      <c r="K1075" s="198"/>
      <c r="L1075" s="364"/>
      <c r="M1075" s="364"/>
      <c r="N1075" s="364"/>
    </row>
    <row r="1076" spans="2:14" ht="12.75" customHeight="1" hidden="1">
      <c r="B1076" s="206" t="s">
        <v>701</v>
      </c>
      <c r="C1076" s="456"/>
      <c r="D1076" s="200" t="s">
        <v>294</v>
      </c>
      <c r="E1076" s="200" t="s">
        <v>296</v>
      </c>
      <c r="F1076" s="203" t="s">
        <v>702</v>
      </c>
      <c r="G1076" s="200"/>
      <c r="H1076" s="200"/>
      <c r="I1076" s="198">
        <f aca="true" t="shared" si="217" ref="I1076:K1078">I1077</f>
        <v>0</v>
      </c>
      <c r="J1076" s="198">
        <f t="shared" si="217"/>
        <v>0</v>
      </c>
      <c r="K1076" s="198">
        <f t="shared" si="217"/>
        <v>0</v>
      </c>
      <c r="L1076" s="364"/>
      <c r="M1076" s="364"/>
      <c r="N1076" s="364"/>
    </row>
    <row r="1077" spans="2:14" ht="12.75" customHeight="1" hidden="1">
      <c r="B1077" s="205" t="s">
        <v>330</v>
      </c>
      <c r="C1077" s="456"/>
      <c r="D1077" s="200" t="s">
        <v>294</v>
      </c>
      <c r="E1077" s="200" t="s">
        <v>296</v>
      </c>
      <c r="F1077" s="203" t="s">
        <v>702</v>
      </c>
      <c r="G1077" s="200" t="s">
        <v>331</v>
      </c>
      <c r="H1077" s="200"/>
      <c r="I1077" s="198">
        <f t="shared" si="217"/>
        <v>0</v>
      </c>
      <c r="J1077" s="198">
        <f t="shared" si="217"/>
        <v>0</v>
      </c>
      <c r="K1077" s="198">
        <f t="shared" si="217"/>
        <v>0</v>
      </c>
      <c r="L1077" s="364"/>
      <c r="M1077" s="364"/>
      <c r="N1077" s="364"/>
    </row>
    <row r="1078" spans="2:14" ht="12.75" customHeight="1" hidden="1">
      <c r="B1078" s="205" t="s">
        <v>332</v>
      </c>
      <c r="C1078" s="456"/>
      <c r="D1078" s="200" t="s">
        <v>294</v>
      </c>
      <c r="E1078" s="200" t="s">
        <v>296</v>
      </c>
      <c r="F1078" s="203" t="s">
        <v>702</v>
      </c>
      <c r="G1078" s="200" t="s">
        <v>333</v>
      </c>
      <c r="H1078" s="200"/>
      <c r="I1078" s="198">
        <f t="shared" si="217"/>
        <v>0</v>
      </c>
      <c r="J1078" s="198">
        <f t="shared" si="217"/>
        <v>0</v>
      </c>
      <c r="K1078" s="198">
        <f t="shared" si="217"/>
        <v>0</v>
      </c>
      <c r="L1078" s="364"/>
      <c r="M1078" s="364"/>
      <c r="N1078" s="364"/>
    </row>
    <row r="1079" spans="2:14" ht="12.75" customHeight="1" hidden="1">
      <c r="B1079" s="199" t="s">
        <v>315</v>
      </c>
      <c r="C1079" s="456"/>
      <c r="D1079" s="200" t="s">
        <v>294</v>
      </c>
      <c r="E1079" s="200" t="s">
        <v>296</v>
      </c>
      <c r="F1079" s="203" t="s">
        <v>702</v>
      </c>
      <c r="G1079" s="200" t="s">
        <v>333</v>
      </c>
      <c r="H1079" s="200" t="s">
        <v>376</v>
      </c>
      <c r="I1079" s="198"/>
      <c r="J1079" s="198"/>
      <c r="K1079" s="198"/>
      <c r="L1079" s="364"/>
      <c r="M1079" s="364"/>
      <c r="N1079" s="364"/>
    </row>
    <row r="1080" spans="2:14" ht="15.75" customHeight="1">
      <c r="B1080" s="405" t="s">
        <v>752</v>
      </c>
      <c r="C1080" s="506">
        <v>908</v>
      </c>
      <c r="D1080" s="468"/>
      <c r="E1080" s="468"/>
      <c r="F1080" s="468"/>
      <c r="G1080" s="468"/>
      <c r="H1080" s="468"/>
      <c r="I1080" s="229">
        <f>I1114+I1093+I1087</f>
        <v>16559.8</v>
      </c>
      <c r="J1080" s="229">
        <f>J1081+J1114+J1093</f>
        <v>15500</v>
      </c>
      <c r="K1080" s="229">
        <f>K1081+K1114+K1093</f>
        <v>16725</v>
      </c>
      <c r="L1080" s="378"/>
      <c r="M1080" s="364"/>
      <c r="N1080" s="364"/>
    </row>
    <row r="1081" spans="2:14" ht="12.75" customHeight="1">
      <c r="B1081" s="379" t="s">
        <v>265</v>
      </c>
      <c r="C1081" s="376"/>
      <c r="D1081" s="218" t="s">
        <v>266</v>
      </c>
      <c r="E1081" s="494"/>
      <c r="F1081" s="218"/>
      <c r="G1081" s="218"/>
      <c r="H1081" s="218"/>
      <c r="I1081" s="198"/>
      <c r="J1081" s="198"/>
      <c r="K1081" s="198"/>
      <c r="L1081" s="364"/>
      <c r="M1081" s="364"/>
      <c r="N1081" s="364"/>
    </row>
    <row r="1082" spans="2:14" ht="12.75" customHeight="1" hidden="1">
      <c r="B1082" s="375" t="s">
        <v>313</v>
      </c>
      <c r="C1082" s="376"/>
      <c r="D1082" s="218"/>
      <c r="E1082" s="494"/>
      <c r="F1082" s="218"/>
      <c r="G1082" s="218"/>
      <c r="H1082" s="218" t="s">
        <v>629</v>
      </c>
      <c r="I1082" s="198">
        <f>I1122+I1134</f>
        <v>0</v>
      </c>
      <c r="J1082" s="198">
        <f>J1122+J1134</f>
        <v>0</v>
      </c>
      <c r="K1082" s="198">
        <f>K1122+K1134</f>
        <v>0</v>
      </c>
      <c r="L1082" s="364"/>
      <c r="M1082" s="364"/>
      <c r="N1082" s="364"/>
    </row>
    <row r="1083" spans="2:14" ht="12.75" customHeight="1">
      <c r="B1083" s="375" t="s">
        <v>314</v>
      </c>
      <c r="C1083" s="376"/>
      <c r="D1083" s="218"/>
      <c r="E1083" s="494"/>
      <c r="F1083" s="218"/>
      <c r="G1083" s="218"/>
      <c r="H1083" s="218" t="s">
        <v>338</v>
      </c>
      <c r="I1083" s="198">
        <f>I1101+I1123+I1135+I1151+I1177+I1180+I1183+I1127+I1106+I1160+I1169+I1165+I1092+I1140+I1146</f>
        <v>16559.8</v>
      </c>
      <c r="J1083" s="198">
        <f>J1101+J1123+J1135+J1151+J1177+J1180+J1183+J1127+J1106+J1160+J1169+J1165+J1092+J1140</f>
        <v>15500</v>
      </c>
      <c r="K1083" s="198">
        <f>K1101+K1123+K1135+K1151+K1177+K1180+K1183+K1127+K1106+K1160+K1169+K1165+K1092+K1140</f>
        <v>16725</v>
      </c>
      <c r="L1083" s="364"/>
      <c r="M1083" s="364"/>
      <c r="N1083" s="364"/>
    </row>
    <row r="1084" spans="2:14" ht="12.75" customHeight="1">
      <c r="B1084" s="375" t="s">
        <v>315</v>
      </c>
      <c r="C1084" s="376"/>
      <c r="D1084" s="218"/>
      <c r="E1084" s="494"/>
      <c r="F1084" s="218"/>
      <c r="G1084" s="218"/>
      <c r="H1084" s="218" t="s">
        <v>376</v>
      </c>
      <c r="I1084" s="198">
        <f>I1155+I1186+I1128+I1107+I1161+I1170+I1113+I1147</f>
        <v>0</v>
      </c>
      <c r="J1084" s="198">
        <f>J1155+J1186+J1128+J1107+J1161+J1170</f>
        <v>0</v>
      </c>
      <c r="K1084" s="198">
        <f>K1155+K1186+K1128+K1107+K1161+K1170</f>
        <v>0</v>
      </c>
      <c r="L1084" s="364"/>
      <c r="M1084" s="364"/>
      <c r="N1084" s="364"/>
    </row>
    <row r="1085" spans="2:14" ht="12.75" customHeight="1">
      <c r="B1085" s="375" t="s">
        <v>316</v>
      </c>
      <c r="C1085" s="376"/>
      <c r="D1085" s="218"/>
      <c r="E1085" s="494"/>
      <c r="F1085" s="218"/>
      <c r="G1085" s="218"/>
      <c r="H1085" s="218" t="s">
        <v>348</v>
      </c>
      <c r="I1085" s="198">
        <f>I1129+I1108+I1171</f>
        <v>0</v>
      </c>
      <c r="J1085" s="198">
        <f>J1129+J1108+J1171</f>
        <v>0</v>
      </c>
      <c r="K1085" s="198">
        <f>K1129+K1108+K1171</f>
        <v>0</v>
      </c>
      <c r="L1085" s="364"/>
      <c r="M1085" s="364"/>
      <c r="N1085" s="364"/>
    </row>
    <row r="1086" spans="2:14" ht="12.75" customHeight="1" hidden="1">
      <c r="B1086" s="375" t="s">
        <v>317</v>
      </c>
      <c r="C1086" s="376"/>
      <c r="D1086" s="218"/>
      <c r="E1086" s="494"/>
      <c r="F1086" s="218"/>
      <c r="G1086" s="218"/>
      <c r="H1086" s="218" t="s">
        <v>630</v>
      </c>
      <c r="I1086" s="198"/>
      <c r="J1086" s="198"/>
      <c r="K1086" s="198"/>
      <c r="L1086" s="364"/>
      <c r="M1086" s="364"/>
      <c r="N1086" s="364"/>
    </row>
    <row r="1087" spans="2:14" ht="12.75" customHeight="1">
      <c r="B1087" s="379" t="s">
        <v>223</v>
      </c>
      <c r="C1087" s="381"/>
      <c r="D1087" s="218" t="s">
        <v>224</v>
      </c>
      <c r="E1087" s="218"/>
      <c r="F1087" s="490"/>
      <c r="G1087" s="218"/>
      <c r="H1087" s="218"/>
      <c r="I1087" s="229">
        <f aca="true" t="shared" si="218" ref="I1087:K1091">I1088</f>
        <v>50</v>
      </c>
      <c r="J1087" s="229">
        <f t="shared" si="218"/>
        <v>0</v>
      </c>
      <c r="K1087" s="229">
        <f t="shared" si="218"/>
        <v>0</v>
      </c>
      <c r="L1087" s="364"/>
      <c r="M1087" s="364"/>
      <c r="N1087" s="364"/>
    </row>
    <row r="1088" spans="2:14" ht="12.75" customHeight="1">
      <c r="B1088" s="387" t="s">
        <v>237</v>
      </c>
      <c r="C1088" s="381"/>
      <c r="D1088" s="196" t="s">
        <v>224</v>
      </c>
      <c r="E1088" s="196" t="s">
        <v>238</v>
      </c>
      <c r="F1088" s="293"/>
      <c r="G1088" s="200"/>
      <c r="H1088" s="218"/>
      <c r="I1088" s="198">
        <f t="shared" si="218"/>
        <v>50</v>
      </c>
      <c r="J1088" s="198">
        <f t="shared" si="218"/>
        <v>0</v>
      </c>
      <c r="K1088" s="198">
        <f t="shared" si="218"/>
        <v>0</v>
      </c>
      <c r="L1088" s="364"/>
      <c r="M1088" s="364"/>
      <c r="N1088" s="364"/>
    </row>
    <row r="1089" spans="2:14" ht="28.5">
      <c r="B1089" s="204" t="s">
        <v>385</v>
      </c>
      <c r="C1089" s="376"/>
      <c r="D1089" s="200" t="s">
        <v>224</v>
      </c>
      <c r="E1089" s="200" t="s">
        <v>238</v>
      </c>
      <c r="F1089" s="200" t="s">
        <v>319</v>
      </c>
      <c r="G1089" s="218"/>
      <c r="H1089" s="218"/>
      <c r="I1089" s="198">
        <f t="shared" si="218"/>
        <v>50</v>
      </c>
      <c r="J1089" s="198">
        <f t="shared" si="218"/>
        <v>0</v>
      </c>
      <c r="K1089" s="198">
        <f t="shared" si="218"/>
        <v>0</v>
      </c>
      <c r="L1089" s="364"/>
      <c r="M1089" s="364"/>
      <c r="N1089" s="364"/>
    </row>
    <row r="1090" spans="2:14" ht="12.75" customHeight="1">
      <c r="B1090" s="205" t="s">
        <v>330</v>
      </c>
      <c r="C1090" s="376"/>
      <c r="D1090" s="200" t="s">
        <v>224</v>
      </c>
      <c r="E1090" s="200" t="s">
        <v>238</v>
      </c>
      <c r="F1090" s="341" t="s">
        <v>386</v>
      </c>
      <c r="G1090" s="371">
        <v>200</v>
      </c>
      <c r="H1090" s="371"/>
      <c r="I1090" s="198">
        <f t="shared" si="218"/>
        <v>50</v>
      </c>
      <c r="J1090" s="198">
        <f t="shared" si="218"/>
        <v>0</v>
      </c>
      <c r="K1090" s="198">
        <f t="shared" si="218"/>
        <v>0</v>
      </c>
      <c r="L1090" s="364"/>
      <c r="M1090" s="364"/>
      <c r="N1090" s="364"/>
    </row>
    <row r="1091" spans="2:14" ht="12.75" customHeight="1">
      <c r="B1091" s="205" t="s">
        <v>332</v>
      </c>
      <c r="C1091" s="376"/>
      <c r="D1091" s="200" t="s">
        <v>224</v>
      </c>
      <c r="E1091" s="200" t="s">
        <v>238</v>
      </c>
      <c r="F1091" s="341" t="s">
        <v>386</v>
      </c>
      <c r="G1091" s="371">
        <v>240</v>
      </c>
      <c r="H1091" s="371"/>
      <c r="I1091" s="198">
        <f t="shared" si="218"/>
        <v>50</v>
      </c>
      <c r="J1091" s="198">
        <f t="shared" si="218"/>
        <v>0</v>
      </c>
      <c r="K1091" s="198">
        <f t="shared" si="218"/>
        <v>0</v>
      </c>
      <c r="L1091" s="364"/>
      <c r="M1091" s="364"/>
      <c r="N1091" s="364"/>
    </row>
    <row r="1092" spans="2:14" ht="12.75" customHeight="1">
      <c r="B1092" s="199" t="s">
        <v>314</v>
      </c>
      <c r="C1092" s="376"/>
      <c r="D1092" s="200" t="s">
        <v>224</v>
      </c>
      <c r="E1092" s="200" t="s">
        <v>238</v>
      </c>
      <c r="F1092" s="341" t="s">
        <v>386</v>
      </c>
      <c r="G1092" s="371">
        <v>240</v>
      </c>
      <c r="H1092" s="371">
        <v>2</v>
      </c>
      <c r="I1092" s="198">
        <v>50</v>
      </c>
      <c r="J1092" s="198"/>
      <c r="K1092" s="198"/>
      <c r="L1092" s="364"/>
      <c r="M1092" s="364"/>
      <c r="N1092" s="364"/>
    </row>
    <row r="1093" spans="2:14" ht="12.75" customHeight="1">
      <c r="B1093" s="379" t="s">
        <v>265</v>
      </c>
      <c r="C1093" s="376"/>
      <c r="D1093" s="218"/>
      <c r="E1093" s="494"/>
      <c r="F1093" s="218"/>
      <c r="G1093" s="218"/>
      <c r="H1093" s="218"/>
      <c r="I1093" s="229">
        <f>I1094</f>
        <v>4064.4</v>
      </c>
      <c r="J1093" s="229">
        <f>J1094</f>
        <v>4288</v>
      </c>
      <c r="K1093" s="229">
        <f>K1094</f>
        <v>4580</v>
      </c>
      <c r="L1093" s="364"/>
      <c r="M1093" s="364"/>
      <c r="N1093" s="364"/>
    </row>
    <row r="1094" spans="2:14" ht="12.75" customHeight="1">
      <c r="B1094" s="497" t="s">
        <v>578</v>
      </c>
      <c r="C1094" s="456"/>
      <c r="D1094" s="196" t="s">
        <v>266</v>
      </c>
      <c r="E1094" s="196" t="s">
        <v>272</v>
      </c>
      <c r="F1094" s="388"/>
      <c r="G1094" s="388"/>
      <c r="H1094" s="388"/>
      <c r="I1094" s="198">
        <f>I1095+I1102</f>
        <v>4064.4</v>
      </c>
      <c r="J1094" s="198">
        <f>J1095+J1102</f>
        <v>4288</v>
      </c>
      <c r="K1094" s="198">
        <f>K1095+K1102</f>
        <v>4580</v>
      </c>
      <c r="L1094" s="364"/>
      <c r="M1094" s="364"/>
      <c r="N1094" s="364"/>
    </row>
    <row r="1095" spans="2:14" ht="28.5" customHeight="1">
      <c r="B1095" s="405" t="s">
        <v>597</v>
      </c>
      <c r="C1095" s="456"/>
      <c r="D1095" s="200" t="s">
        <v>266</v>
      </c>
      <c r="E1095" s="200" t="s">
        <v>272</v>
      </c>
      <c r="F1095" s="272" t="s">
        <v>598</v>
      </c>
      <c r="G1095" s="200"/>
      <c r="H1095" s="200"/>
      <c r="I1095" s="198">
        <f>I1096+I1113</f>
        <v>4064.4</v>
      </c>
      <c r="J1095" s="198">
        <f aca="true" t="shared" si="219" ref="J1095:J1100">J1096</f>
        <v>4288</v>
      </c>
      <c r="K1095" s="198">
        <f aca="true" t="shared" si="220" ref="K1095:K1100">K1096</f>
        <v>4580</v>
      </c>
      <c r="L1095" s="364"/>
      <c r="M1095" s="364"/>
      <c r="N1095" s="364"/>
    </row>
    <row r="1096" spans="2:14" ht="15.75" customHeight="1">
      <c r="B1096" s="409" t="s">
        <v>599</v>
      </c>
      <c r="C1096" s="456"/>
      <c r="D1096" s="200" t="s">
        <v>266</v>
      </c>
      <c r="E1096" s="200" t="s">
        <v>272</v>
      </c>
      <c r="F1096" s="272" t="s">
        <v>600</v>
      </c>
      <c r="G1096" s="200"/>
      <c r="H1096" s="200"/>
      <c r="I1096" s="198">
        <f>I1097</f>
        <v>4064.4</v>
      </c>
      <c r="J1096" s="198">
        <f t="shared" si="219"/>
        <v>4288</v>
      </c>
      <c r="K1096" s="198">
        <f t="shared" si="220"/>
        <v>4580</v>
      </c>
      <c r="L1096" s="364"/>
      <c r="M1096" s="364"/>
      <c r="N1096" s="364"/>
    </row>
    <row r="1097" spans="2:14" ht="54" customHeight="1">
      <c r="B1097" s="409" t="s">
        <v>601</v>
      </c>
      <c r="C1097" s="456"/>
      <c r="D1097" s="200" t="s">
        <v>266</v>
      </c>
      <c r="E1097" s="200" t="s">
        <v>272</v>
      </c>
      <c r="F1097" s="203" t="s">
        <v>602</v>
      </c>
      <c r="G1097" s="200"/>
      <c r="H1097" s="200"/>
      <c r="I1097" s="198">
        <f>I1098</f>
        <v>4064.4</v>
      </c>
      <c r="J1097" s="198">
        <f t="shared" si="219"/>
        <v>4288</v>
      </c>
      <c r="K1097" s="198">
        <f t="shared" si="220"/>
        <v>4580</v>
      </c>
      <c r="L1097" s="364"/>
      <c r="M1097" s="364"/>
      <c r="N1097" s="364"/>
    </row>
    <row r="1098" spans="2:14" ht="12.75" customHeight="1">
      <c r="B1098" s="202" t="s">
        <v>603</v>
      </c>
      <c r="C1098" s="456"/>
      <c r="D1098" s="200" t="s">
        <v>266</v>
      </c>
      <c r="E1098" s="200" t="s">
        <v>272</v>
      </c>
      <c r="F1098" s="203" t="s">
        <v>604</v>
      </c>
      <c r="G1098" s="200"/>
      <c r="H1098" s="200"/>
      <c r="I1098" s="198">
        <f>I1099</f>
        <v>4064.4</v>
      </c>
      <c r="J1098" s="198">
        <f t="shared" si="219"/>
        <v>4288</v>
      </c>
      <c r="K1098" s="198">
        <f t="shared" si="220"/>
        <v>4580</v>
      </c>
      <c r="L1098" s="364"/>
      <c r="M1098" s="364"/>
      <c r="N1098" s="364"/>
    </row>
    <row r="1099" spans="2:14" ht="12.75" customHeight="1">
      <c r="B1099" s="199" t="s">
        <v>526</v>
      </c>
      <c r="C1099" s="456"/>
      <c r="D1099" s="200" t="s">
        <v>266</v>
      </c>
      <c r="E1099" s="200" t="s">
        <v>272</v>
      </c>
      <c r="F1099" s="203" t="s">
        <v>604</v>
      </c>
      <c r="G1099" s="371">
        <v>600</v>
      </c>
      <c r="H1099" s="200"/>
      <c r="I1099" s="198">
        <f>I1100</f>
        <v>4064.4</v>
      </c>
      <c r="J1099" s="198">
        <f t="shared" si="219"/>
        <v>4288</v>
      </c>
      <c r="K1099" s="198">
        <f t="shared" si="220"/>
        <v>4580</v>
      </c>
      <c r="L1099" s="364"/>
      <c r="M1099" s="364"/>
      <c r="N1099" s="364"/>
    </row>
    <row r="1100" spans="2:14" ht="12.75" customHeight="1">
      <c r="B1100" s="199" t="s">
        <v>528</v>
      </c>
      <c r="C1100" s="456"/>
      <c r="D1100" s="200" t="s">
        <v>266</v>
      </c>
      <c r="E1100" s="200" t="s">
        <v>272</v>
      </c>
      <c r="F1100" s="203" t="s">
        <v>604</v>
      </c>
      <c r="G1100" s="371">
        <v>610</v>
      </c>
      <c r="H1100" s="200"/>
      <c r="I1100" s="198">
        <f>I1101</f>
        <v>4064.4</v>
      </c>
      <c r="J1100" s="198">
        <f t="shared" si="219"/>
        <v>4288</v>
      </c>
      <c r="K1100" s="198">
        <f t="shared" si="220"/>
        <v>4580</v>
      </c>
      <c r="L1100" s="364"/>
      <c r="M1100" s="364"/>
      <c r="N1100" s="364"/>
    </row>
    <row r="1101" spans="2:14" ht="12.75" customHeight="1">
      <c r="B1101" s="199" t="s">
        <v>314</v>
      </c>
      <c r="C1101" s="456"/>
      <c r="D1101" s="200" t="s">
        <v>266</v>
      </c>
      <c r="E1101" s="200" t="s">
        <v>272</v>
      </c>
      <c r="F1101" s="203" t="s">
        <v>604</v>
      </c>
      <c r="G1101" s="371">
        <v>610</v>
      </c>
      <c r="H1101" s="200" t="s">
        <v>338</v>
      </c>
      <c r="I1101" s="198">
        <v>4064.4</v>
      </c>
      <c r="J1101" s="198">
        <v>4288</v>
      </c>
      <c r="K1101" s="198">
        <v>4580</v>
      </c>
      <c r="L1101" s="364"/>
      <c r="M1101" s="364"/>
      <c r="N1101" s="364"/>
    </row>
    <row r="1102" spans="2:14" ht="12.75" customHeight="1" hidden="1">
      <c r="B1102" s="199" t="s">
        <v>607</v>
      </c>
      <c r="C1102" s="456"/>
      <c r="D1102" s="200" t="s">
        <v>266</v>
      </c>
      <c r="E1102" s="200" t="s">
        <v>272</v>
      </c>
      <c r="F1102" s="203" t="s">
        <v>608</v>
      </c>
      <c r="G1102" s="371"/>
      <c r="H1102" s="200"/>
      <c r="I1102" s="198">
        <f aca="true" t="shared" si="221" ref="I1102:K1104">I1103</f>
        <v>0</v>
      </c>
      <c r="J1102" s="198">
        <f t="shared" si="221"/>
        <v>0</v>
      </c>
      <c r="K1102" s="198">
        <f t="shared" si="221"/>
        <v>0</v>
      </c>
      <c r="L1102" s="364"/>
      <c r="M1102" s="364"/>
      <c r="N1102" s="364"/>
    </row>
    <row r="1103" spans="2:14" ht="12.75" customHeight="1" hidden="1">
      <c r="B1103" s="202" t="s">
        <v>603</v>
      </c>
      <c r="C1103" s="456"/>
      <c r="D1103" s="200" t="s">
        <v>266</v>
      </c>
      <c r="E1103" s="200" t="s">
        <v>272</v>
      </c>
      <c r="F1103" s="203" t="s">
        <v>608</v>
      </c>
      <c r="G1103" s="371"/>
      <c r="H1103" s="200"/>
      <c r="I1103" s="198">
        <f t="shared" si="221"/>
        <v>0</v>
      </c>
      <c r="J1103" s="198">
        <f t="shared" si="221"/>
        <v>0</v>
      </c>
      <c r="K1103" s="198">
        <f t="shared" si="221"/>
        <v>0</v>
      </c>
      <c r="L1103" s="364"/>
      <c r="M1103" s="364"/>
      <c r="N1103" s="364"/>
    </row>
    <row r="1104" spans="2:14" ht="12.75" customHeight="1" hidden="1">
      <c r="B1104" s="199" t="s">
        <v>526</v>
      </c>
      <c r="C1104" s="456"/>
      <c r="D1104" s="200" t="s">
        <v>266</v>
      </c>
      <c r="E1104" s="200" t="s">
        <v>272</v>
      </c>
      <c r="F1104" s="203" t="s">
        <v>608</v>
      </c>
      <c r="G1104" s="371">
        <v>600</v>
      </c>
      <c r="H1104" s="200"/>
      <c r="I1104" s="198">
        <f t="shared" si="221"/>
        <v>0</v>
      </c>
      <c r="J1104" s="198">
        <f t="shared" si="221"/>
        <v>0</v>
      </c>
      <c r="K1104" s="198">
        <f t="shared" si="221"/>
        <v>0</v>
      </c>
      <c r="L1104" s="364"/>
      <c r="M1104" s="364"/>
      <c r="N1104" s="364"/>
    </row>
    <row r="1105" spans="2:14" ht="12.75" customHeight="1" hidden="1">
      <c r="B1105" s="199" t="s">
        <v>528</v>
      </c>
      <c r="C1105" s="456"/>
      <c r="D1105" s="200" t="s">
        <v>266</v>
      </c>
      <c r="E1105" s="200" t="s">
        <v>272</v>
      </c>
      <c r="F1105" s="203" t="s">
        <v>608</v>
      </c>
      <c r="G1105" s="371">
        <v>610</v>
      </c>
      <c r="H1105" s="200"/>
      <c r="I1105" s="198">
        <f>I1106+I1107+I1108</f>
        <v>0</v>
      </c>
      <c r="J1105" s="198">
        <f>J1106+J1107+J1108</f>
        <v>0</v>
      </c>
      <c r="K1105" s="198">
        <f>K1106+K1107+K1108</f>
        <v>0</v>
      </c>
      <c r="L1105" s="364"/>
      <c r="M1105" s="364"/>
      <c r="N1105" s="364"/>
    </row>
    <row r="1106" spans="2:14" ht="12.75" customHeight="1" hidden="1">
      <c r="B1106" s="199" t="s">
        <v>314</v>
      </c>
      <c r="C1106" s="456"/>
      <c r="D1106" s="200" t="s">
        <v>266</v>
      </c>
      <c r="E1106" s="200" t="s">
        <v>272</v>
      </c>
      <c r="F1106" s="203" t="s">
        <v>608</v>
      </c>
      <c r="G1106" s="371">
        <v>610</v>
      </c>
      <c r="H1106" s="200" t="s">
        <v>338</v>
      </c>
      <c r="I1106" s="198"/>
      <c r="J1106" s="198"/>
      <c r="K1106" s="198"/>
      <c r="L1106" s="364"/>
      <c r="M1106" s="364"/>
      <c r="N1106" s="364"/>
    </row>
    <row r="1107" spans="2:14" ht="12.75" customHeight="1" hidden="1">
      <c r="B1107" s="199" t="s">
        <v>315</v>
      </c>
      <c r="C1107" s="456"/>
      <c r="D1107" s="200" t="s">
        <v>266</v>
      </c>
      <c r="E1107" s="200" t="s">
        <v>272</v>
      </c>
      <c r="F1107" s="203" t="s">
        <v>608</v>
      </c>
      <c r="G1107" s="371">
        <v>610</v>
      </c>
      <c r="H1107" s="200" t="s">
        <v>376</v>
      </c>
      <c r="I1107" s="198"/>
      <c r="J1107" s="198"/>
      <c r="K1107" s="198"/>
      <c r="L1107" s="364"/>
      <c r="M1107" s="364"/>
      <c r="N1107" s="364"/>
    </row>
    <row r="1108" spans="2:14" ht="12.75" customHeight="1" hidden="1">
      <c r="B1108" s="199" t="s">
        <v>316</v>
      </c>
      <c r="C1108" s="456"/>
      <c r="D1108" s="200" t="s">
        <v>266</v>
      </c>
      <c r="E1108" s="200" t="s">
        <v>272</v>
      </c>
      <c r="F1108" s="203" t="s">
        <v>608</v>
      </c>
      <c r="G1108" s="371">
        <v>610</v>
      </c>
      <c r="H1108" s="200" t="s">
        <v>348</v>
      </c>
      <c r="I1108" s="198"/>
      <c r="J1108" s="198"/>
      <c r="K1108" s="198"/>
      <c r="L1108" s="364"/>
      <c r="M1108" s="364"/>
      <c r="N1108" s="364"/>
    </row>
    <row r="1109" spans="2:14" ht="12.75" customHeight="1" hidden="1">
      <c r="B1109" s="199" t="s">
        <v>609</v>
      </c>
      <c r="C1109" s="456"/>
      <c r="D1109" s="200" t="s">
        <v>266</v>
      </c>
      <c r="E1109" s="200" t="s">
        <v>272</v>
      </c>
      <c r="F1109" s="203" t="s">
        <v>610</v>
      </c>
      <c r="G1109" s="371"/>
      <c r="H1109" s="200"/>
      <c r="I1109" s="198">
        <f aca="true" t="shared" si="222" ref="I1109:K1112">I1110</f>
        <v>0</v>
      </c>
      <c r="J1109" s="198">
        <f t="shared" si="222"/>
        <v>0</v>
      </c>
      <c r="K1109" s="198">
        <f t="shared" si="222"/>
        <v>0</v>
      </c>
      <c r="L1109" s="364"/>
      <c r="M1109" s="364"/>
      <c r="N1109" s="364"/>
    </row>
    <row r="1110" spans="2:14" ht="12.75" customHeight="1" hidden="1">
      <c r="B1110" s="202" t="s">
        <v>603</v>
      </c>
      <c r="C1110" s="456"/>
      <c r="D1110" s="200" t="s">
        <v>266</v>
      </c>
      <c r="E1110" s="200" t="s">
        <v>272</v>
      </c>
      <c r="F1110" s="203" t="s">
        <v>610</v>
      </c>
      <c r="G1110" s="371">
        <v>600</v>
      </c>
      <c r="H1110" s="200"/>
      <c r="I1110" s="198">
        <f t="shared" si="222"/>
        <v>0</v>
      </c>
      <c r="J1110" s="198">
        <f t="shared" si="222"/>
        <v>0</v>
      </c>
      <c r="K1110" s="198">
        <f t="shared" si="222"/>
        <v>0</v>
      </c>
      <c r="L1110" s="364"/>
      <c r="M1110" s="364"/>
      <c r="N1110" s="364"/>
    </row>
    <row r="1111" spans="2:14" ht="12.75" customHeight="1" hidden="1">
      <c r="B1111" s="199" t="s">
        <v>526</v>
      </c>
      <c r="C1111" s="456"/>
      <c r="D1111" s="200" t="s">
        <v>266</v>
      </c>
      <c r="E1111" s="200" t="s">
        <v>272</v>
      </c>
      <c r="F1111" s="203" t="s">
        <v>610</v>
      </c>
      <c r="G1111" s="371">
        <v>610</v>
      </c>
      <c r="H1111" s="200"/>
      <c r="I1111" s="198">
        <f t="shared" si="222"/>
        <v>0</v>
      </c>
      <c r="J1111" s="198">
        <f t="shared" si="222"/>
        <v>0</v>
      </c>
      <c r="K1111" s="198">
        <f t="shared" si="222"/>
        <v>0</v>
      </c>
      <c r="L1111" s="364"/>
      <c r="M1111" s="364"/>
      <c r="N1111" s="364"/>
    </row>
    <row r="1112" spans="2:14" ht="12.75" customHeight="1" hidden="1">
      <c r="B1112" s="199" t="s">
        <v>528</v>
      </c>
      <c r="C1112" s="456"/>
      <c r="D1112" s="200" t="s">
        <v>266</v>
      </c>
      <c r="E1112" s="200" t="s">
        <v>272</v>
      </c>
      <c r="F1112" s="203" t="s">
        <v>610</v>
      </c>
      <c r="G1112" s="371">
        <v>610</v>
      </c>
      <c r="H1112" s="200"/>
      <c r="I1112" s="198">
        <f t="shared" si="222"/>
        <v>0</v>
      </c>
      <c r="J1112" s="198">
        <f t="shared" si="222"/>
        <v>0</v>
      </c>
      <c r="K1112" s="198">
        <f t="shared" si="222"/>
        <v>0</v>
      </c>
      <c r="L1112" s="364"/>
      <c r="M1112" s="364"/>
      <c r="N1112" s="364"/>
    </row>
    <row r="1113" spans="2:14" ht="12.75" customHeight="1" hidden="1">
      <c r="B1113" s="199" t="s">
        <v>315</v>
      </c>
      <c r="C1113" s="456"/>
      <c r="D1113" s="200" t="s">
        <v>266</v>
      </c>
      <c r="E1113" s="200" t="s">
        <v>272</v>
      </c>
      <c r="F1113" s="203" t="s">
        <v>610</v>
      </c>
      <c r="G1113" s="371">
        <v>610</v>
      </c>
      <c r="H1113" s="200" t="s">
        <v>376</v>
      </c>
      <c r="I1113" s="198"/>
      <c r="J1113" s="198"/>
      <c r="K1113" s="198"/>
      <c r="L1113" s="364"/>
      <c r="M1113" s="364"/>
      <c r="N1113" s="364"/>
    </row>
    <row r="1114" spans="2:14" ht="12.75" customHeight="1">
      <c r="B1114" s="379" t="s">
        <v>277</v>
      </c>
      <c r="C1114" s="456"/>
      <c r="D1114" s="218" t="s">
        <v>278</v>
      </c>
      <c r="E1114" s="237"/>
      <c r="F1114" s="237"/>
      <c r="G1114" s="237"/>
      <c r="H1114" s="237"/>
      <c r="I1114" s="229">
        <f>I1115+I1172</f>
        <v>12445.4</v>
      </c>
      <c r="J1114" s="229">
        <f>J1115+J1172</f>
        <v>11212</v>
      </c>
      <c r="K1114" s="229">
        <f>K1115+K1172</f>
        <v>12145</v>
      </c>
      <c r="L1114" s="364"/>
      <c r="M1114" s="364"/>
      <c r="N1114" s="364"/>
    </row>
    <row r="1115" spans="2:14" ht="12.75" customHeight="1">
      <c r="B1115" s="389" t="s">
        <v>279</v>
      </c>
      <c r="C1115" s="456"/>
      <c r="D1115" s="196" t="s">
        <v>278</v>
      </c>
      <c r="E1115" s="196" t="s">
        <v>280</v>
      </c>
      <c r="F1115" s="200"/>
      <c r="G1115" s="200"/>
      <c r="H1115" s="200"/>
      <c r="I1115" s="236">
        <f>I1116+I1148+I1152+I1156</f>
        <v>9758.9</v>
      </c>
      <c r="J1115" s="236">
        <f>J1116+J1148+J1152+J1156</f>
        <v>8379</v>
      </c>
      <c r="K1115" s="236">
        <f>K1116+K1148+K1152+K1156</f>
        <v>9100</v>
      </c>
      <c r="L1115" s="364"/>
      <c r="M1115" s="364"/>
      <c r="N1115" s="364"/>
    </row>
    <row r="1116" spans="2:14" ht="28.5" customHeight="1">
      <c r="B1116" s="405" t="s">
        <v>597</v>
      </c>
      <c r="C1116" s="456"/>
      <c r="D1116" s="200" t="s">
        <v>278</v>
      </c>
      <c r="E1116" s="200" t="s">
        <v>280</v>
      </c>
      <c r="F1116" s="272" t="s">
        <v>598</v>
      </c>
      <c r="G1116" s="200"/>
      <c r="H1116" s="200"/>
      <c r="I1116" s="198">
        <f>I1117+I1124+I1136</f>
        <v>9688.9</v>
      </c>
      <c r="J1116" s="198">
        <f>J1117+J1124+J1136</f>
        <v>8279</v>
      </c>
      <c r="K1116" s="198">
        <f>K1117+K1124+K1136</f>
        <v>9000</v>
      </c>
      <c r="L1116" s="364"/>
      <c r="M1116" s="364"/>
      <c r="N1116" s="364"/>
    </row>
    <row r="1117" spans="2:14" ht="27.75" customHeight="1">
      <c r="B1117" s="409" t="s">
        <v>631</v>
      </c>
      <c r="C1117" s="456"/>
      <c r="D1117" s="200" t="s">
        <v>278</v>
      </c>
      <c r="E1117" s="200" t="s">
        <v>280</v>
      </c>
      <c r="F1117" s="272" t="s">
        <v>632</v>
      </c>
      <c r="G1117" s="200"/>
      <c r="H1117" s="200"/>
      <c r="I1117" s="198">
        <f>I1118+I1130+I1142</f>
        <v>9688.9</v>
      </c>
      <c r="J1117" s="198">
        <f>J1118+J1130</f>
        <v>8279</v>
      </c>
      <c r="K1117" s="198">
        <f>K1118+K1130</f>
        <v>9000</v>
      </c>
      <c r="L1117" s="364"/>
      <c r="M1117" s="364"/>
      <c r="N1117" s="364"/>
    </row>
    <row r="1118" spans="2:14" ht="54" customHeight="1">
      <c r="B1118" s="409" t="s">
        <v>633</v>
      </c>
      <c r="C1118" s="456"/>
      <c r="D1118" s="200" t="s">
        <v>278</v>
      </c>
      <c r="E1118" s="200" t="s">
        <v>280</v>
      </c>
      <c r="F1118" s="272" t="s">
        <v>632</v>
      </c>
      <c r="G1118" s="200"/>
      <c r="H1118" s="200"/>
      <c r="I1118" s="198">
        <f aca="true" t="shared" si="223" ref="I1118:K1120">I1119</f>
        <v>2765.2</v>
      </c>
      <c r="J1118" s="198">
        <f t="shared" si="223"/>
        <v>2917</v>
      </c>
      <c r="K1118" s="198">
        <f t="shared" si="223"/>
        <v>3250</v>
      </c>
      <c r="L1118" s="364"/>
      <c r="M1118" s="364"/>
      <c r="N1118" s="364"/>
    </row>
    <row r="1119" spans="2:14" ht="12.75" customHeight="1">
      <c r="B1119" s="202" t="s">
        <v>634</v>
      </c>
      <c r="C1119" s="456"/>
      <c r="D1119" s="200" t="s">
        <v>278</v>
      </c>
      <c r="E1119" s="200" t="s">
        <v>280</v>
      </c>
      <c r="F1119" s="272" t="s">
        <v>632</v>
      </c>
      <c r="G1119" s="200"/>
      <c r="H1119" s="200"/>
      <c r="I1119" s="198">
        <f t="shared" si="223"/>
        <v>2765.2</v>
      </c>
      <c r="J1119" s="198">
        <f t="shared" si="223"/>
        <v>2917</v>
      </c>
      <c r="K1119" s="198">
        <f t="shared" si="223"/>
        <v>3250</v>
      </c>
      <c r="L1119" s="364"/>
      <c r="M1119" s="364"/>
      <c r="N1119" s="364"/>
    </row>
    <row r="1120" spans="2:14" ht="12.75" customHeight="1">
      <c r="B1120" s="199" t="s">
        <v>526</v>
      </c>
      <c r="C1120" s="456"/>
      <c r="D1120" s="200" t="s">
        <v>278</v>
      </c>
      <c r="E1120" s="200" t="s">
        <v>280</v>
      </c>
      <c r="F1120" s="272" t="s">
        <v>632</v>
      </c>
      <c r="G1120" s="371">
        <v>600</v>
      </c>
      <c r="H1120" s="200"/>
      <c r="I1120" s="198">
        <f t="shared" si="223"/>
        <v>2765.2</v>
      </c>
      <c r="J1120" s="198">
        <f t="shared" si="223"/>
        <v>2917</v>
      </c>
      <c r="K1120" s="198">
        <f t="shared" si="223"/>
        <v>3250</v>
      </c>
      <c r="L1120" s="364"/>
      <c r="M1120" s="364"/>
      <c r="N1120" s="364"/>
    </row>
    <row r="1121" spans="2:14" ht="12.75" customHeight="1">
      <c r="B1121" s="199" t="s">
        <v>528</v>
      </c>
      <c r="C1121" s="456"/>
      <c r="D1121" s="200" t="s">
        <v>278</v>
      </c>
      <c r="E1121" s="200" t="s">
        <v>280</v>
      </c>
      <c r="F1121" s="272" t="s">
        <v>632</v>
      </c>
      <c r="G1121" s="371">
        <v>610</v>
      </c>
      <c r="H1121" s="200"/>
      <c r="I1121" s="198">
        <f>I1123</f>
        <v>2765.2</v>
      </c>
      <c r="J1121" s="198">
        <f>J1123</f>
        <v>2917</v>
      </c>
      <c r="K1121" s="198">
        <f>K1122+K1123</f>
        <v>3250</v>
      </c>
      <c r="L1121" s="364"/>
      <c r="M1121" s="364"/>
      <c r="N1121" s="364"/>
    </row>
    <row r="1122" spans="2:14" ht="12.75" customHeight="1" hidden="1">
      <c r="B1122" s="199" t="s">
        <v>313</v>
      </c>
      <c r="C1122" s="456"/>
      <c r="D1122" s="200" t="s">
        <v>278</v>
      </c>
      <c r="E1122" s="200" t="s">
        <v>280</v>
      </c>
      <c r="F1122" s="272" t="s">
        <v>632</v>
      </c>
      <c r="G1122" s="371">
        <v>610</v>
      </c>
      <c r="H1122" s="200" t="s">
        <v>629</v>
      </c>
      <c r="I1122" s="198"/>
      <c r="J1122" s="198"/>
      <c r="K1122" s="198"/>
      <c r="L1122" s="364"/>
      <c r="M1122" s="364"/>
      <c r="N1122" s="364"/>
    </row>
    <row r="1123" spans="2:14" ht="12.75" customHeight="1">
      <c r="B1123" s="199" t="s">
        <v>314</v>
      </c>
      <c r="C1123" s="456"/>
      <c r="D1123" s="200" t="s">
        <v>278</v>
      </c>
      <c r="E1123" s="200" t="s">
        <v>280</v>
      </c>
      <c r="F1123" s="272" t="s">
        <v>632</v>
      </c>
      <c r="G1123" s="371">
        <v>610</v>
      </c>
      <c r="H1123" s="200" t="s">
        <v>338</v>
      </c>
      <c r="I1123" s="198">
        <v>2765.2</v>
      </c>
      <c r="J1123" s="198">
        <v>2917</v>
      </c>
      <c r="K1123" s="198">
        <v>3250</v>
      </c>
      <c r="L1123" s="364"/>
      <c r="M1123" s="364"/>
      <c r="N1123" s="364"/>
    </row>
    <row r="1124" spans="2:14" ht="45" customHeight="1" hidden="1">
      <c r="B1124" s="199" t="s">
        <v>635</v>
      </c>
      <c r="C1124" s="456"/>
      <c r="D1124" s="200" t="s">
        <v>278</v>
      </c>
      <c r="E1124" s="200" t="s">
        <v>280</v>
      </c>
      <c r="F1124" s="272" t="s">
        <v>636</v>
      </c>
      <c r="G1124" s="371"/>
      <c r="H1124" s="200"/>
      <c r="I1124" s="198">
        <f aca="true" t="shared" si="224" ref="I1124:K1125">I1125</f>
        <v>0</v>
      </c>
      <c r="J1124" s="198">
        <f t="shared" si="224"/>
        <v>0</v>
      </c>
      <c r="K1124" s="198">
        <f t="shared" si="224"/>
        <v>0</v>
      </c>
      <c r="L1124" s="364"/>
      <c r="M1124" s="364"/>
      <c r="N1124" s="364"/>
    </row>
    <row r="1125" spans="2:14" ht="12.75" customHeight="1" hidden="1">
      <c r="B1125" s="199" t="s">
        <v>526</v>
      </c>
      <c r="C1125" s="456"/>
      <c r="D1125" s="200" t="s">
        <v>278</v>
      </c>
      <c r="E1125" s="200" t="s">
        <v>280</v>
      </c>
      <c r="F1125" s="272" t="s">
        <v>636</v>
      </c>
      <c r="G1125" s="371">
        <v>600</v>
      </c>
      <c r="H1125" s="200"/>
      <c r="I1125" s="198">
        <f t="shared" si="224"/>
        <v>0</v>
      </c>
      <c r="J1125" s="198">
        <f t="shared" si="224"/>
        <v>0</v>
      </c>
      <c r="K1125" s="198">
        <f t="shared" si="224"/>
        <v>0</v>
      </c>
      <c r="L1125" s="364"/>
      <c r="M1125" s="364"/>
      <c r="N1125" s="364"/>
    </row>
    <row r="1126" spans="2:14" ht="12.75" customHeight="1" hidden="1">
      <c r="B1126" s="199" t="s">
        <v>528</v>
      </c>
      <c r="C1126" s="456"/>
      <c r="D1126" s="200" t="s">
        <v>278</v>
      </c>
      <c r="E1126" s="200" t="s">
        <v>280</v>
      </c>
      <c r="F1126" s="272" t="s">
        <v>636</v>
      </c>
      <c r="G1126" s="371">
        <v>610</v>
      </c>
      <c r="H1126" s="200"/>
      <c r="I1126" s="198">
        <f>I1127+I1128+I1129</f>
        <v>0</v>
      </c>
      <c r="J1126" s="198">
        <f>J1127+J1128+J1129</f>
        <v>0</v>
      </c>
      <c r="K1126" s="198">
        <f>K1127+K1128+K1129</f>
        <v>0</v>
      </c>
      <c r="L1126" s="364"/>
      <c r="M1126" s="364"/>
      <c r="N1126" s="364"/>
    </row>
    <row r="1127" spans="2:14" ht="12.75" customHeight="1" hidden="1">
      <c r="B1127" s="199" t="s">
        <v>314</v>
      </c>
      <c r="C1127" s="456"/>
      <c r="D1127" s="200" t="s">
        <v>278</v>
      </c>
      <c r="E1127" s="200" t="s">
        <v>280</v>
      </c>
      <c r="F1127" s="272" t="s">
        <v>636</v>
      </c>
      <c r="G1127" s="371">
        <v>610</v>
      </c>
      <c r="H1127" s="200" t="s">
        <v>338</v>
      </c>
      <c r="I1127" s="198"/>
      <c r="J1127" s="198"/>
      <c r="K1127" s="198"/>
      <c r="L1127" s="364"/>
      <c r="M1127" s="364"/>
      <c r="N1127" s="364"/>
    </row>
    <row r="1128" spans="2:14" ht="12.75" customHeight="1" hidden="1">
      <c r="B1128" s="205" t="s">
        <v>315</v>
      </c>
      <c r="C1128" s="456"/>
      <c r="D1128" s="200" t="s">
        <v>278</v>
      </c>
      <c r="E1128" s="200" t="s">
        <v>280</v>
      </c>
      <c r="F1128" s="272" t="s">
        <v>636</v>
      </c>
      <c r="G1128" s="371">
        <v>610</v>
      </c>
      <c r="H1128" s="200" t="s">
        <v>376</v>
      </c>
      <c r="I1128" s="198"/>
      <c r="J1128" s="198"/>
      <c r="K1128" s="198"/>
      <c r="L1128" s="364"/>
      <c r="M1128" s="364"/>
      <c r="N1128" s="364"/>
    </row>
    <row r="1129" spans="2:14" ht="12.75" customHeight="1" hidden="1">
      <c r="B1129" s="205" t="s">
        <v>316</v>
      </c>
      <c r="C1129" s="456"/>
      <c r="D1129" s="200" t="s">
        <v>278</v>
      </c>
      <c r="E1129" s="200" t="s">
        <v>280</v>
      </c>
      <c r="F1129" s="272" t="s">
        <v>636</v>
      </c>
      <c r="G1129" s="371">
        <v>610</v>
      </c>
      <c r="H1129" s="200" t="s">
        <v>348</v>
      </c>
      <c r="I1129" s="198"/>
      <c r="J1129" s="198"/>
      <c r="K1129" s="198"/>
      <c r="L1129" s="364"/>
      <c r="M1129" s="364"/>
      <c r="N1129" s="364"/>
    </row>
    <row r="1130" spans="2:14" ht="66.75" customHeight="1">
      <c r="B1130" s="392" t="s">
        <v>637</v>
      </c>
      <c r="C1130" s="456"/>
      <c r="D1130" s="200" t="s">
        <v>278</v>
      </c>
      <c r="E1130" s="200" t="s">
        <v>280</v>
      </c>
      <c r="F1130" s="299" t="s">
        <v>638</v>
      </c>
      <c r="G1130" s="200"/>
      <c r="H1130" s="200"/>
      <c r="I1130" s="198">
        <f aca="true" t="shared" si="225" ref="I1130:K1132">I1131</f>
        <v>6429.7</v>
      </c>
      <c r="J1130" s="198">
        <f t="shared" si="225"/>
        <v>5362</v>
      </c>
      <c r="K1130" s="198">
        <f t="shared" si="225"/>
        <v>5750</v>
      </c>
      <c r="L1130" s="364"/>
      <c r="M1130" s="364"/>
      <c r="N1130" s="364"/>
    </row>
    <row r="1131" spans="2:14" ht="12.75" customHeight="1">
      <c r="B1131" s="202" t="s">
        <v>634</v>
      </c>
      <c r="C1131" s="456"/>
      <c r="D1131" s="200" t="s">
        <v>278</v>
      </c>
      <c r="E1131" s="200" t="s">
        <v>280</v>
      </c>
      <c r="F1131" s="299" t="s">
        <v>638</v>
      </c>
      <c r="G1131" s="200"/>
      <c r="H1131" s="200"/>
      <c r="I1131" s="198">
        <f t="shared" si="225"/>
        <v>6429.7</v>
      </c>
      <c r="J1131" s="198">
        <f t="shared" si="225"/>
        <v>5362</v>
      </c>
      <c r="K1131" s="198">
        <f t="shared" si="225"/>
        <v>5750</v>
      </c>
      <c r="L1131" s="364"/>
      <c r="M1131" s="364"/>
      <c r="N1131" s="364"/>
    </row>
    <row r="1132" spans="2:14" ht="12.75" customHeight="1">
      <c r="B1132" s="199" t="s">
        <v>526</v>
      </c>
      <c r="C1132" s="456"/>
      <c r="D1132" s="200" t="s">
        <v>278</v>
      </c>
      <c r="E1132" s="200" t="s">
        <v>280</v>
      </c>
      <c r="F1132" s="299" t="s">
        <v>638</v>
      </c>
      <c r="G1132" s="371">
        <v>600</v>
      </c>
      <c r="H1132" s="200"/>
      <c r="I1132" s="198">
        <f t="shared" si="225"/>
        <v>6429.7</v>
      </c>
      <c r="J1132" s="198">
        <f t="shared" si="225"/>
        <v>5362</v>
      </c>
      <c r="K1132" s="198">
        <f t="shared" si="225"/>
        <v>5750</v>
      </c>
      <c r="L1132" s="364"/>
      <c r="M1132" s="364"/>
      <c r="N1132" s="364"/>
    </row>
    <row r="1133" spans="2:14" ht="12.75" customHeight="1">
      <c r="B1133" s="199" t="s">
        <v>528</v>
      </c>
      <c r="C1133" s="456"/>
      <c r="D1133" s="200" t="s">
        <v>278</v>
      </c>
      <c r="E1133" s="200" t="s">
        <v>280</v>
      </c>
      <c r="F1133" s="299" t="s">
        <v>638</v>
      </c>
      <c r="G1133" s="371">
        <v>610</v>
      </c>
      <c r="H1133" s="200"/>
      <c r="I1133" s="198">
        <f>I1134+I1135</f>
        <v>6429.7</v>
      </c>
      <c r="J1133" s="198">
        <f>J1134+J1135</f>
        <v>5362</v>
      </c>
      <c r="K1133" s="198">
        <f>K1134+K1135</f>
        <v>5750</v>
      </c>
      <c r="L1133" s="364"/>
      <c r="M1133" s="364"/>
      <c r="N1133" s="364"/>
    </row>
    <row r="1134" spans="2:14" ht="12.75" customHeight="1">
      <c r="B1134" s="199" t="s">
        <v>313</v>
      </c>
      <c r="C1134" s="456"/>
      <c r="D1134" s="200" t="s">
        <v>278</v>
      </c>
      <c r="E1134" s="200" t="s">
        <v>280</v>
      </c>
      <c r="F1134" s="299" t="s">
        <v>638</v>
      </c>
      <c r="G1134" s="371">
        <v>610</v>
      </c>
      <c r="H1134" s="200" t="s">
        <v>629</v>
      </c>
      <c r="I1134" s="198"/>
      <c r="J1134" s="198"/>
      <c r="K1134" s="198"/>
      <c r="L1134" s="364"/>
      <c r="M1134" s="364"/>
      <c r="N1134" s="364"/>
    </row>
    <row r="1135" spans="2:14" ht="12.75" customHeight="1">
      <c r="B1135" s="199" t="s">
        <v>314</v>
      </c>
      <c r="C1135" s="456"/>
      <c r="D1135" s="200" t="s">
        <v>278</v>
      </c>
      <c r="E1135" s="200" t="s">
        <v>280</v>
      </c>
      <c r="F1135" s="299" t="s">
        <v>638</v>
      </c>
      <c r="G1135" s="371">
        <v>610</v>
      </c>
      <c r="H1135" s="200" t="s">
        <v>338</v>
      </c>
      <c r="I1135" s="198">
        <v>6429.7</v>
      </c>
      <c r="J1135" s="198">
        <v>5362</v>
      </c>
      <c r="K1135" s="198">
        <v>5750</v>
      </c>
      <c r="L1135" s="364"/>
      <c r="M1135" s="364"/>
      <c r="N1135" s="364"/>
    </row>
    <row r="1136" spans="2:14" ht="12.75" customHeight="1" hidden="1">
      <c r="B1136" s="144" t="s">
        <v>753</v>
      </c>
      <c r="C1136" s="456"/>
      <c r="D1136" s="200" t="s">
        <v>278</v>
      </c>
      <c r="E1136" s="200" t="s">
        <v>280</v>
      </c>
      <c r="F1136" s="272" t="s">
        <v>640</v>
      </c>
      <c r="G1136" s="371"/>
      <c r="H1136" s="200"/>
      <c r="I1136" s="198">
        <f aca="true" t="shared" si="226" ref="I1136:K1138">I1137</f>
        <v>0</v>
      </c>
      <c r="J1136" s="198">
        <f t="shared" si="226"/>
        <v>0</v>
      </c>
      <c r="K1136" s="198">
        <f t="shared" si="226"/>
        <v>0</v>
      </c>
      <c r="L1136" s="364"/>
      <c r="M1136" s="364"/>
      <c r="N1136" s="364"/>
    </row>
    <row r="1137" spans="2:14" ht="12.75" customHeight="1" hidden="1">
      <c r="B1137" s="324" t="s">
        <v>634</v>
      </c>
      <c r="C1137" s="456"/>
      <c r="D1137" s="200" t="s">
        <v>278</v>
      </c>
      <c r="E1137" s="200" t="s">
        <v>280</v>
      </c>
      <c r="F1137" s="272" t="s">
        <v>640</v>
      </c>
      <c r="G1137" s="371"/>
      <c r="H1137" s="200"/>
      <c r="I1137" s="198">
        <f t="shared" si="226"/>
        <v>0</v>
      </c>
      <c r="J1137" s="198">
        <f t="shared" si="226"/>
        <v>0</v>
      </c>
      <c r="K1137" s="198">
        <f t="shared" si="226"/>
        <v>0</v>
      </c>
      <c r="L1137" s="364"/>
      <c r="M1137" s="364"/>
      <c r="N1137" s="364"/>
    </row>
    <row r="1138" spans="2:14" ht="12.75" customHeight="1" hidden="1">
      <c r="B1138" s="211" t="s">
        <v>526</v>
      </c>
      <c r="C1138" s="456"/>
      <c r="D1138" s="200" t="s">
        <v>278</v>
      </c>
      <c r="E1138" s="200" t="s">
        <v>280</v>
      </c>
      <c r="F1138" s="272" t="s">
        <v>640</v>
      </c>
      <c r="G1138" s="371">
        <v>600</v>
      </c>
      <c r="H1138" s="200"/>
      <c r="I1138" s="198">
        <f t="shared" si="226"/>
        <v>0</v>
      </c>
      <c r="J1138" s="198">
        <f t="shared" si="226"/>
        <v>0</v>
      </c>
      <c r="K1138" s="198">
        <f t="shared" si="226"/>
        <v>0</v>
      </c>
      <c r="L1138" s="364"/>
      <c r="M1138" s="364"/>
      <c r="N1138" s="364"/>
    </row>
    <row r="1139" spans="2:14" ht="12.75" customHeight="1" hidden="1">
      <c r="B1139" s="211" t="s">
        <v>528</v>
      </c>
      <c r="C1139" s="456"/>
      <c r="D1139" s="200" t="s">
        <v>278</v>
      </c>
      <c r="E1139" s="200" t="s">
        <v>280</v>
      </c>
      <c r="F1139" s="272" t="s">
        <v>640</v>
      </c>
      <c r="G1139" s="371">
        <v>610</v>
      </c>
      <c r="H1139" s="200"/>
      <c r="I1139" s="198">
        <f>I1140+I1141</f>
        <v>0</v>
      </c>
      <c r="J1139" s="198">
        <f>J1140+J1141</f>
        <v>0</v>
      </c>
      <c r="K1139" s="198">
        <f>K1140+K1141</f>
        <v>0</v>
      </c>
      <c r="L1139" s="364"/>
      <c r="M1139" s="364"/>
      <c r="N1139" s="364"/>
    </row>
    <row r="1140" spans="2:14" ht="12.75" customHeight="1" hidden="1">
      <c r="B1140" s="261" t="s">
        <v>314</v>
      </c>
      <c r="C1140" s="456"/>
      <c r="D1140" s="200" t="s">
        <v>278</v>
      </c>
      <c r="E1140" s="200" t="s">
        <v>280</v>
      </c>
      <c r="F1140" s="272" t="s">
        <v>640</v>
      </c>
      <c r="G1140" s="371">
        <v>610</v>
      </c>
      <c r="H1140" s="200" t="s">
        <v>338</v>
      </c>
      <c r="I1140" s="198">
        <v>0</v>
      </c>
      <c r="J1140" s="198"/>
      <c r="K1140" s="198"/>
      <c r="L1140" s="364"/>
      <c r="M1140" s="364"/>
      <c r="N1140" s="364"/>
    </row>
    <row r="1141" spans="2:14" ht="12.75" customHeight="1" hidden="1">
      <c r="B1141" s="199" t="s">
        <v>315</v>
      </c>
      <c r="C1141" s="456"/>
      <c r="D1141" s="200" t="s">
        <v>278</v>
      </c>
      <c r="E1141" s="200" t="s">
        <v>280</v>
      </c>
      <c r="F1141" s="272" t="s">
        <v>640</v>
      </c>
      <c r="G1141" s="371">
        <v>610</v>
      </c>
      <c r="H1141" s="200" t="s">
        <v>376</v>
      </c>
      <c r="I1141" s="198"/>
      <c r="J1141" s="198"/>
      <c r="K1141" s="198"/>
      <c r="L1141" s="364"/>
      <c r="M1141" s="364"/>
      <c r="N1141" s="364"/>
    </row>
    <row r="1142" spans="2:14" ht="28.5">
      <c r="B1142" s="204" t="s">
        <v>641</v>
      </c>
      <c r="C1142" s="456"/>
      <c r="D1142" s="200" t="s">
        <v>278</v>
      </c>
      <c r="E1142" s="200" t="s">
        <v>280</v>
      </c>
      <c r="F1142" s="272" t="s">
        <v>642</v>
      </c>
      <c r="G1142" s="371">
        <v>610</v>
      </c>
      <c r="H1142" s="200"/>
      <c r="I1142" s="198">
        <f aca="true" t="shared" si="227" ref="I1142:K1144">I1143</f>
        <v>494</v>
      </c>
      <c r="J1142" s="198">
        <f t="shared" si="227"/>
        <v>0</v>
      </c>
      <c r="K1142" s="198">
        <f t="shared" si="227"/>
        <v>0</v>
      </c>
      <c r="L1142" s="364"/>
      <c r="M1142" s="364"/>
      <c r="N1142" s="364"/>
    </row>
    <row r="1143" spans="2:14" ht="12.75" customHeight="1">
      <c r="B1143" s="324" t="s">
        <v>634</v>
      </c>
      <c r="C1143" s="456"/>
      <c r="D1143" s="200" t="s">
        <v>278</v>
      </c>
      <c r="E1143" s="200" t="s">
        <v>280</v>
      </c>
      <c r="F1143" s="272" t="s">
        <v>642</v>
      </c>
      <c r="G1143" s="371">
        <v>610</v>
      </c>
      <c r="H1143" s="200"/>
      <c r="I1143" s="198">
        <f t="shared" si="227"/>
        <v>494</v>
      </c>
      <c r="J1143" s="198">
        <f t="shared" si="227"/>
        <v>0</v>
      </c>
      <c r="K1143" s="198">
        <f t="shared" si="227"/>
        <v>0</v>
      </c>
      <c r="L1143" s="364"/>
      <c r="M1143" s="364"/>
      <c r="N1143" s="364"/>
    </row>
    <row r="1144" spans="2:14" ht="12.75" customHeight="1">
      <c r="B1144" s="211" t="s">
        <v>526</v>
      </c>
      <c r="C1144" s="456"/>
      <c r="D1144" s="200" t="s">
        <v>278</v>
      </c>
      <c r="E1144" s="200" t="s">
        <v>280</v>
      </c>
      <c r="F1144" s="272" t="s">
        <v>642</v>
      </c>
      <c r="G1144" s="371">
        <v>610</v>
      </c>
      <c r="H1144" s="200"/>
      <c r="I1144" s="198">
        <f t="shared" si="227"/>
        <v>494</v>
      </c>
      <c r="J1144" s="198">
        <f t="shared" si="227"/>
        <v>0</v>
      </c>
      <c r="K1144" s="198">
        <f t="shared" si="227"/>
        <v>0</v>
      </c>
      <c r="L1144" s="364"/>
      <c r="M1144" s="364"/>
      <c r="N1144" s="364"/>
    </row>
    <row r="1145" spans="2:14" ht="12.75" customHeight="1">
      <c r="B1145" s="211" t="s">
        <v>528</v>
      </c>
      <c r="C1145" s="456"/>
      <c r="D1145" s="200" t="s">
        <v>278</v>
      </c>
      <c r="E1145" s="200" t="s">
        <v>280</v>
      </c>
      <c r="F1145" s="272" t="s">
        <v>642</v>
      </c>
      <c r="G1145" s="371">
        <v>610</v>
      </c>
      <c r="H1145" s="200"/>
      <c r="I1145" s="198">
        <f>I1146+I1147</f>
        <v>494</v>
      </c>
      <c r="J1145" s="198">
        <f>J1146+J1147</f>
        <v>0</v>
      </c>
      <c r="K1145" s="198">
        <f>K1146+K1147</f>
        <v>0</v>
      </c>
      <c r="L1145" s="364"/>
      <c r="M1145" s="364"/>
      <c r="N1145" s="364"/>
    </row>
    <row r="1146" spans="2:14" ht="12.75" customHeight="1">
      <c r="B1146" s="261" t="s">
        <v>314</v>
      </c>
      <c r="C1146" s="456"/>
      <c r="D1146" s="200" t="s">
        <v>278</v>
      </c>
      <c r="E1146" s="200" t="s">
        <v>280</v>
      </c>
      <c r="F1146" s="272" t="s">
        <v>642</v>
      </c>
      <c r="G1146" s="371">
        <v>610</v>
      </c>
      <c r="H1146" s="200" t="s">
        <v>338</v>
      </c>
      <c r="I1146" s="198">
        <v>494</v>
      </c>
      <c r="J1146" s="198"/>
      <c r="K1146" s="198"/>
      <c r="L1146" s="364"/>
      <c r="M1146" s="364"/>
      <c r="N1146" s="364"/>
    </row>
    <row r="1147" spans="2:14" ht="12.75" customHeight="1">
      <c r="B1147" s="199" t="s">
        <v>315</v>
      </c>
      <c r="C1147" s="456"/>
      <c r="D1147" s="200" t="s">
        <v>278</v>
      </c>
      <c r="E1147" s="200" t="s">
        <v>280</v>
      </c>
      <c r="F1147" s="272" t="s">
        <v>642</v>
      </c>
      <c r="G1147" s="371">
        <v>610</v>
      </c>
      <c r="H1147" s="200" t="s">
        <v>376</v>
      </c>
      <c r="I1147" s="198"/>
      <c r="J1147" s="198"/>
      <c r="K1147" s="198"/>
      <c r="L1147" s="364"/>
      <c r="M1147" s="364"/>
      <c r="N1147" s="364"/>
    </row>
    <row r="1148" spans="2:14" ht="26.25" customHeight="1" hidden="1">
      <c r="B1148" s="392" t="s">
        <v>643</v>
      </c>
      <c r="C1148" s="456"/>
      <c r="D1148" s="200" t="s">
        <v>278</v>
      </c>
      <c r="E1148" s="200" t="s">
        <v>280</v>
      </c>
      <c r="F1148" s="299" t="s">
        <v>644</v>
      </c>
      <c r="G1148" s="200"/>
      <c r="H1148" s="200"/>
      <c r="I1148" s="198">
        <f aca="true" t="shared" si="228" ref="I1148:K1150">I1149</f>
        <v>0</v>
      </c>
      <c r="J1148" s="198">
        <f t="shared" si="228"/>
        <v>0</v>
      </c>
      <c r="K1148" s="198">
        <f t="shared" si="228"/>
        <v>0</v>
      </c>
      <c r="L1148" s="364"/>
      <c r="M1148" s="364"/>
      <c r="N1148" s="364"/>
    </row>
    <row r="1149" spans="2:14" ht="12.75" customHeight="1" hidden="1">
      <c r="B1149" s="205" t="s">
        <v>330</v>
      </c>
      <c r="C1149" s="456"/>
      <c r="D1149" s="200" t="s">
        <v>278</v>
      </c>
      <c r="E1149" s="200" t="s">
        <v>280</v>
      </c>
      <c r="F1149" s="299" t="s">
        <v>645</v>
      </c>
      <c r="G1149" s="371">
        <v>200</v>
      </c>
      <c r="H1149" s="200"/>
      <c r="I1149" s="198">
        <f t="shared" si="228"/>
        <v>0</v>
      </c>
      <c r="J1149" s="198">
        <f t="shared" si="228"/>
        <v>0</v>
      </c>
      <c r="K1149" s="198">
        <f t="shared" si="228"/>
        <v>0</v>
      </c>
      <c r="L1149" s="364"/>
      <c r="M1149" s="364"/>
      <c r="N1149" s="364"/>
    </row>
    <row r="1150" spans="2:14" ht="12.75" customHeight="1" hidden="1">
      <c r="B1150" s="205" t="s">
        <v>332</v>
      </c>
      <c r="C1150" s="456"/>
      <c r="D1150" s="200" t="s">
        <v>278</v>
      </c>
      <c r="E1150" s="200" t="s">
        <v>280</v>
      </c>
      <c r="F1150" s="299" t="s">
        <v>645</v>
      </c>
      <c r="G1150" s="371">
        <v>240</v>
      </c>
      <c r="H1150" s="200"/>
      <c r="I1150" s="198">
        <f t="shared" si="228"/>
        <v>0</v>
      </c>
      <c r="J1150" s="198">
        <f t="shared" si="228"/>
        <v>0</v>
      </c>
      <c r="K1150" s="198">
        <f t="shared" si="228"/>
        <v>0</v>
      </c>
      <c r="L1150" s="364"/>
      <c r="M1150" s="364"/>
      <c r="N1150" s="364"/>
    </row>
    <row r="1151" spans="2:14" ht="12.75" customHeight="1" hidden="1">
      <c r="B1151" s="199" t="s">
        <v>314</v>
      </c>
      <c r="C1151" s="456"/>
      <c r="D1151" s="200" t="s">
        <v>278</v>
      </c>
      <c r="E1151" s="200" t="s">
        <v>280</v>
      </c>
      <c r="F1151" s="299" t="s">
        <v>645</v>
      </c>
      <c r="G1151" s="371">
        <v>240</v>
      </c>
      <c r="H1151" s="200" t="s">
        <v>338</v>
      </c>
      <c r="I1151" s="198"/>
      <c r="J1151" s="198"/>
      <c r="K1151" s="198"/>
      <c r="L1151" s="364"/>
      <c r="M1151" s="364"/>
      <c r="N1151" s="364"/>
    </row>
    <row r="1152" spans="2:14" ht="26.25" customHeight="1" hidden="1">
      <c r="B1152" s="199" t="s">
        <v>473</v>
      </c>
      <c r="C1152" s="456"/>
      <c r="D1152" s="200" t="s">
        <v>278</v>
      </c>
      <c r="E1152" s="200" t="s">
        <v>280</v>
      </c>
      <c r="F1152" s="203" t="s">
        <v>474</v>
      </c>
      <c r="G1152" s="200"/>
      <c r="H1152" s="200"/>
      <c r="I1152" s="198">
        <f aca="true" t="shared" si="229" ref="I1152:K1154">I1153</f>
        <v>0</v>
      </c>
      <c r="J1152" s="198">
        <f t="shared" si="229"/>
        <v>0</v>
      </c>
      <c r="K1152" s="198">
        <f t="shared" si="229"/>
        <v>0</v>
      </c>
      <c r="L1152" s="364"/>
      <c r="M1152" s="364"/>
      <c r="N1152" s="364"/>
    </row>
    <row r="1153" spans="2:14" ht="12.75" customHeight="1" hidden="1">
      <c r="B1153" s="199" t="s">
        <v>526</v>
      </c>
      <c r="C1153" s="456"/>
      <c r="D1153" s="200" t="s">
        <v>278</v>
      </c>
      <c r="E1153" s="200" t="s">
        <v>280</v>
      </c>
      <c r="F1153" s="203" t="s">
        <v>474</v>
      </c>
      <c r="G1153" s="200" t="s">
        <v>527</v>
      </c>
      <c r="H1153" s="200"/>
      <c r="I1153" s="198">
        <f t="shared" si="229"/>
        <v>0</v>
      </c>
      <c r="J1153" s="198">
        <f t="shared" si="229"/>
        <v>0</v>
      </c>
      <c r="K1153" s="198">
        <f t="shared" si="229"/>
        <v>0</v>
      </c>
      <c r="L1153" s="364"/>
      <c r="M1153" s="364"/>
      <c r="N1153" s="364"/>
    </row>
    <row r="1154" spans="2:14" ht="12.75" customHeight="1" hidden="1">
      <c r="B1154" s="199" t="s">
        <v>528</v>
      </c>
      <c r="C1154" s="456"/>
      <c r="D1154" s="200" t="s">
        <v>278</v>
      </c>
      <c r="E1154" s="200" t="s">
        <v>280</v>
      </c>
      <c r="F1154" s="203" t="s">
        <v>474</v>
      </c>
      <c r="G1154" s="200" t="s">
        <v>534</v>
      </c>
      <c r="H1154" s="200"/>
      <c r="I1154" s="198">
        <f t="shared" si="229"/>
        <v>0</v>
      </c>
      <c r="J1154" s="198">
        <f t="shared" si="229"/>
        <v>0</v>
      </c>
      <c r="K1154" s="198">
        <f t="shared" si="229"/>
        <v>0</v>
      </c>
      <c r="L1154" s="364"/>
      <c r="M1154" s="364"/>
      <c r="N1154" s="364"/>
    </row>
    <row r="1155" spans="2:14" ht="12.75" customHeight="1" hidden="1">
      <c r="B1155" s="205" t="s">
        <v>315</v>
      </c>
      <c r="C1155" s="456"/>
      <c r="D1155" s="200" t="s">
        <v>278</v>
      </c>
      <c r="E1155" s="200" t="s">
        <v>280</v>
      </c>
      <c r="F1155" s="203" t="s">
        <v>474</v>
      </c>
      <c r="G1155" s="200" t="s">
        <v>534</v>
      </c>
      <c r="H1155" s="200" t="s">
        <v>376</v>
      </c>
      <c r="I1155" s="198"/>
      <c r="J1155" s="198"/>
      <c r="K1155" s="198"/>
      <c r="L1155" s="364"/>
      <c r="M1155" s="364"/>
      <c r="N1155" s="364"/>
    </row>
    <row r="1156" spans="2:14" ht="28.5" customHeight="1">
      <c r="B1156" s="507" t="s">
        <v>754</v>
      </c>
      <c r="C1156" s="456"/>
      <c r="D1156" s="200" t="s">
        <v>278</v>
      </c>
      <c r="E1156" s="200" t="s">
        <v>280</v>
      </c>
      <c r="F1156" s="203" t="s">
        <v>644</v>
      </c>
      <c r="G1156" s="200"/>
      <c r="H1156" s="200"/>
      <c r="I1156" s="198">
        <f>I1157+I1166+I1162</f>
        <v>70</v>
      </c>
      <c r="J1156" s="198">
        <f>J1157+J1166+J1162</f>
        <v>100</v>
      </c>
      <c r="K1156" s="198">
        <f>K1157+K1166+K1162</f>
        <v>100</v>
      </c>
      <c r="L1156" s="364"/>
      <c r="M1156" s="364"/>
      <c r="N1156" s="364"/>
    </row>
    <row r="1157" spans="2:14" ht="28.5" customHeight="1" hidden="1">
      <c r="B1157" s="204" t="s">
        <v>647</v>
      </c>
      <c r="C1157" s="456"/>
      <c r="D1157" s="200" t="s">
        <v>278</v>
      </c>
      <c r="E1157" s="200" t="s">
        <v>280</v>
      </c>
      <c r="F1157" s="203" t="s">
        <v>648</v>
      </c>
      <c r="G1157" s="200"/>
      <c r="H1157" s="200"/>
      <c r="I1157" s="198">
        <f aca="true" t="shared" si="230" ref="I1157:K1158">I1158</f>
        <v>0</v>
      </c>
      <c r="J1157" s="198">
        <f t="shared" si="230"/>
        <v>0</v>
      </c>
      <c r="K1157" s="198">
        <f t="shared" si="230"/>
        <v>0</v>
      </c>
      <c r="L1157" s="364"/>
      <c r="M1157" s="364"/>
      <c r="N1157" s="364"/>
    </row>
    <row r="1158" spans="2:14" ht="12.75" customHeight="1" hidden="1">
      <c r="B1158" s="205" t="s">
        <v>330</v>
      </c>
      <c r="C1158" s="456"/>
      <c r="D1158" s="200" t="s">
        <v>278</v>
      </c>
      <c r="E1158" s="200" t="s">
        <v>280</v>
      </c>
      <c r="F1158" s="203" t="s">
        <v>648</v>
      </c>
      <c r="G1158" s="200" t="s">
        <v>331</v>
      </c>
      <c r="H1158" s="200"/>
      <c r="I1158" s="198">
        <f t="shared" si="230"/>
        <v>0</v>
      </c>
      <c r="J1158" s="198">
        <f t="shared" si="230"/>
        <v>0</v>
      </c>
      <c r="K1158" s="198">
        <f t="shared" si="230"/>
        <v>0</v>
      </c>
      <c r="L1158" s="364"/>
      <c r="M1158" s="364"/>
      <c r="N1158" s="364"/>
    </row>
    <row r="1159" spans="2:14" ht="12.75" customHeight="1" hidden="1">
      <c r="B1159" s="205" t="s">
        <v>332</v>
      </c>
      <c r="C1159" s="456"/>
      <c r="D1159" s="200" t="s">
        <v>278</v>
      </c>
      <c r="E1159" s="200" t="s">
        <v>280</v>
      </c>
      <c r="F1159" s="203" t="s">
        <v>648</v>
      </c>
      <c r="G1159" s="200" t="s">
        <v>333</v>
      </c>
      <c r="H1159" s="200"/>
      <c r="I1159" s="198">
        <f>I1160+I1161</f>
        <v>0</v>
      </c>
      <c r="J1159" s="198">
        <f>J1160+J1161</f>
        <v>0</v>
      </c>
      <c r="K1159" s="198">
        <f>K1160+K1161</f>
        <v>0</v>
      </c>
      <c r="L1159" s="364"/>
      <c r="M1159" s="364"/>
      <c r="N1159" s="364"/>
    </row>
    <row r="1160" spans="2:14" ht="12.75" customHeight="1" hidden="1">
      <c r="B1160" s="199" t="s">
        <v>314</v>
      </c>
      <c r="C1160" s="456"/>
      <c r="D1160" s="200" t="s">
        <v>278</v>
      </c>
      <c r="E1160" s="200" t="s">
        <v>280</v>
      </c>
      <c r="F1160" s="203" t="s">
        <v>648</v>
      </c>
      <c r="G1160" s="200" t="s">
        <v>333</v>
      </c>
      <c r="H1160" s="200" t="s">
        <v>338</v>
      </c>
      <c r="I1160" s="198"/>
      <c r="J1160" s="198"/>
      <c r="K1160" s="198"/>
      <c r="L1160" s="364"/>
      <c r="M1160" s="364"/>
      <c r="N1160" s="364"/>
    </row>
    <row r="1161" spans="2:14" ht="12.75" customHeight="1" hidden="1">
      <c r="B1161" s="199" t="s">
        <v>315</v>
      </c>
      <c r="C1161" s="456"/>
      <c r="D1161" s="200" t="s">
        <v>278</v>
      </c>
      <c r="E1161" s="200" t="s">
        <v>280</v>
      </c>
      <c r="F1161" s="203" t="s">
        <v>648</v>
      </c>
      <c r="G1161" s="200" t="s">
        <v>333</v>
      </c>
      <c r="H1161" s="200" t="s">
        <v>376</v>
      </c>
      <c r="I1161" s="198"/>
      <c r="J1161" s="198"/>
      <c r="K1161" s="198"/>
      <c r="L1161" s="364"/>
      <c r="M1161" s="364"/>
      <c r="N1161" s="364"/>
    </row>
    <row r="1162" spans="2:14" ht="28.5" customHeight="1">
      <c r="B1162" s="204" t="s">
        <v>649</v>
      </c>
      <c r="C1162" s="456"/>
      <c r="D1162" s="200" t="s">
        <v>278</v>
      </c>
      <c r="E1162" s="200" t="s">
        <v>280</v>
      </c>
      <c r="F1162" s="203" t="s">
        <v>650</v>
      </c>
      <c r="G1162" s="200"/>
      <c r="H1162" s="200"/>
      <c r="I1162" s="198">
        <f aca="true" t="shared" si="231" ref="I1162:K1164">I1163</f>
        <v>70</v>
      </c>
      <c r="J1162" s="198">
        <f t="shared" si="231"/>
        <v>100</v>
      </c>
      <c r="K1162" s="198">
        <f t="shared" si="231"/>
        <v>100</v>
      </c>
      <c r="L1162" s="364"/>
      <c r="M1162" s="364"/>
      <c r="N1162" s="364"/>
    </row>
    <row r="1163" spans="2:14" ht="12.75" customHeight="1">
      <c r="B1163" s="205" t="s">
        <v>330</v>
      </c>
      <c r="C1163" s="456"/>
      <c r="D1163" s="200" t="s">
        <v>278</v>
      </c>
      <c r="E1163" s="200" t="s">
        <v>280</v>
      </c>
      <c r="F1163" s="203" t="s">
        <v>650</v>
      </c>
      <c r="G1163" s="200" t="s">
        <v>331</v>
      </c>
      <c r="H1163" s="200"/>
      <c r="I1163" s="198">
        <f t="shared" si="231"/>
        <v>70</v>
      </c>
      <c r="J1163" s="198">
        <f t="shared" si="231"/>
        <v>100</v>
      </c>
      <c r="K1163" s="198">
        <f t="shared" si="231"/>
        <v>100</v>
      </c>
      <c r="L1163" s="364"/>
      <c r="M1163" s="364"/>
      <c r="N1163" s="364"/>
    </row>
    <row r="1164" spans="2:14" ht="12.75" customHeight="1">
      <c r="B1164" s="205" t="s">
        <v>332</v>
      </c>
      <c r="C1164" s="456"/>
      <c r="D1164" s="200" t="s">
        <v>278</v>
      </c>
      <c r="E1164" s="200" t="s">
        <v>280</v>
      </c>
      <c r="F1164" s="203" t="s">
        <v>650</v>
      </c>
      <c r="G1164" s="200" t="s">
        <v>333</v>
      </c>
      <c r="H1164" s="200"/>
      <c r="I1164" s="198">
        <f t="shared" si="231"/>
        <v>70</v>
      </c>
      <c r="J1164" s="198">
        <f t="shared" si="231"/>
        <v>100</v>
      </c>
      <c r="K1164" s="198">
        <f t="shared" si="231"/>
        <v>100</v>
      </c>
      <c r="L1164" s="364"/>
      <c r="M1164" s="364"/>
      <c r="N1164" s="364"/>
    </row>
    <row r="1165" spans="2:14" ht="12.75" customHeight="1">
      <c r="B1165" s="199" t="s">
        <v>314</v>
      </c>
      <c r="C1165" s="456"/>
      <c r="D1165" s="200" t="s">
        <v>278</v>
      </c>
      <c r="E1165" s="200" t="s">
        <v>280</v>
      </c>
      <c r="F1165" s="203" t="s">
        <v>650</v>
      </c>
      <c r="G1165" s="200" t="s">
        <v>333</v>
      </c>
      <c r="H1165" s="200" t="s">
        <v>338</v>
      </c>
      <c r="I1165" s="198">
        <v>70</v>
      </c>
      <c r="J1165" s="198">
        <v>100</v>
      </c>
      <c r="K1165" s="198">
        <v>100</v>
      </c>
      <c r="L1165" s="364"/>
      <c r="M1165" s="364"/>
      <c r="N1165" s="364"/>
    </row>
    <row r="1166" spans="2:14" ht="12.75" customHeight="1" hidden="1">
      <c r="B1166" s="205" t="s">
        <v>651</v>
      </c>
      <c r="C1166" s="456"/>
      <c r="D1166" s="200" t="s">
        <v>278</v>
      </c>
      <c r="E1166" s="200" t="s">
        <v>280</v>
      </c>
      <c r="F1166" s="203" t="s">
        <v>652</v>
      </c>
      <c r="G1166" s="200"/>
      <c r="H1166" s="200"/>
      <c r="I1166" s="198">
        <f aca="true" t="shared" si="232" ref="I1166:K1167">I1167</f>
        <v>0</v>
      </c>
      <c r="J1166" s="198">
        <f t="shared" si="232"/>
        <v>0</v>
      </c>
      <c r="K1166" s="198">
        <f t="shared" si="232"/>
        <v>0</v>
      </c>
      <c r="L1166" s="364"/>
      <c r="M1166" s="364"/>
      <c r="N1166" s="364"/>
    </row>
    <row r="1167" spans="2:14" ht="12.75" customHeight="1" hidden="1">
      <c r="B1167" s="205" t="s">
        <v>330</v>
      </c>
      <c r="C1167" s="456"/>
      <c r="D1167" s="200" t="s">
        <v>278</v>
      </c>
      <c r="E1167" s="200" t="s">
        <v>280</v>
      </c>
      <c r="F1167" s="203" t="s">
        <v>652</v>
      </c>
      <c r="G1167" s="200" t="s">
        <v>331</v>
      </c>
      <c r="H1167" s="200"/>
      <c r="I1167" s="198">
        <f t="shared" si="232"/>
        <v>0</v>
      </c>
      <c r="J1167" s="198">
        <f t="shared" si="232"/>
        <v>0</v>
      </c>
      <c r="K1167" s="198">
        <f t="shared" si="232"/>
        <v>0</v>
      </c>
      <c r="L1167" s="364"/>
      <c r="M1167" s="364"/>
      <c r="N1167" s="364"/>
    </row>
    <row r="1168" spans="2:14" ht="12.75" customHeight="1" hidden="1">
      <c r="B1168" s="205" t="s">
        <v>332</v>
      </c>
      <c r="C1168" s="456"/>
      <c r="D1168" s="200" t="s">
        <v>278</v>
      </c>
      <c r="E1168" s="200" t="s">
        <v>280</v>
      </c>
      <c r="F1168" s="203" t="s">
        <v>652</v>
      </c>
      <c r="G1168" s="200" t="s">
        <v>333</v>
      </c>
      <c r="H1168" s="200"/>
      <c r="I1168" s="198">
        <f>I1169+I1170+I1171</f>
        <v>0</v>
      </c>
      <c r="J1168" s="198">
        <f>J1169+J1170+J1171</f>
        <v>0</v>
      </c>
      <c r="K1168" s="198">
        <f>K1169+K1170+K1171</f>
        <v>0</v>
      </c>
      <c r="L1168" s="364"/>
      <c r="M1168" s="364"/>
      <c r="N1168" s="364"/>
    </row>
    <row r="1169" spans="2:14" ht="12.75" customHeight="1" hidden="1">
      <c r="B1169" s="199" t="s">
        <v>314</v>
      </c>
      <c r="C1169" s="456"/>
      <c r="D1169" s="200" t="s">
        <v>278</v>
      </c>
      <c r="E1169" s="200" t="s">
        <v>280</v>
      </c>
      <c r="F1169" s="203" t="s">
        <v>652</v>
      </c>
      <c r="G1169" s="200" t="s">
        <v>333</v>
      </c>
      <c r="H1169" s="200" t="s">
        <v>338</v>
      </c>
      <c r="I1169" s="198"/>
      <c r="J1169" s="198"/>
      <c r="K1169" s="198"/>
      <c r="L1169" s="364"/>
      <c r="M1169" s="364"/>
      <c r="N1169" s="364"/>
    </row>
    <row r="1170" spans="2:14" ht="12.75" customHeight="1" hidden="1">
      <c r="B1170" s="199" t="s">
        <v>315</v>
      </c>
      <c r="C1170" s="456"/>
      <c r="D1170" s="200" t="s">
        <v>278</v>
      </c>
      <c r="E1170" s="200" t="s">
        <v>280</v>
      </c>
      <c r="F1170" s="203" t="s">
        <v>652</v>
      </c>
      <c r="G1170" s="200" t="s">
        <v>333</v>
      </c>
      <c r="H1170" s="200" t="s">
        <v>376</v>
      </c>
      <c r="I1170" s="198"/>
      <c r="J1170" s="198"/>
      <c r="K1170" s="198"/>
      <c r="L1170" s="364"/>
      <c r="M1170" s="364"/>
      <c r="N1170" s="364"/>
    </row>
    <row r="1171" spans="2:14" ht="12.75" customHeight="1" hidden="1">
      <c r="B1171" s="199" t="s">
        <v>316</v>
      </c>
      <c r="C1171" s="456"/>
      <c r="D1171" s="200" t="s">
        <v>278</v>
      </c>
      <c r="E1171" s="200" t="s">
        <v>280</v>
      </c>
      <c r="F1171" s="203" t="s">
        <v>652</v>
      </c>
      <c r="G1171" s="200" t="s">
        <v>333</v>
      </c>
      <c r="H1171" s="200" t="s">
        <v>348</v>
      </c>
      <c r="I1171" s="198"/>
      <c r="J1171" s="198"/>
      <c r="K1171" s="198"/>
      <c r="L1171" s="364"/>
      <c r="M1171" s="364"/>
      <c r="N1171" s="364"/>
    </row>
    <row r="1172" spans="2:14" ht="14.25" customHeight="1">
      <c r="B1172" s="414" t="s">
        <v>281</v>
      </c>
      <c r="C1172" s="456"/>
      <c r="D1172" s="419" t="s">
        <v>278</v>
      </c>
      <c r="E1172" s="419" t="s">
        <v>282</v>
      </c>
      <c r="F1172" s="299"/>
      <c r="G1172" s="371"/>
      <c r="H1172" s="200"/>
      <c r="I1172" s="236">
        <f>I1173</f>
        <v>2686.5</v>
      </c>
      <c r="J1172" s="236">
        <f>J1173</f>
        <v>2833</v>
      </c>
      <c r="K1172" s="236">
        <f>K1173</f>
        <v>3045</v>
      </c>
      <c r="L1172" s="364"/>
      <c r="M1172" s="364"/>
      <c r="N1172" s="364"/>
    </row>
    <row r="1173" spans="2:14" ht="12.75" customHeight="1">
      <c r="B1173" s="409" t="s">
        <v>653</v>
      </c>
      <c r="C1173" s="456"/>
      <c r="D1173" s="200" t="s">
        <v>278</v>
      </c>
      <c r="E1173" s="200" t="s">
        <v>282</v>
      </c>
      <c r="F1173" s="299" t="s">
        <v>319</v>
      </c>
      <c r="G1173" s="371"/>
      <c r="H1173" s="200"/>
      <c r="I1173" s="198">
        <f>I1174+I1184</f>
        <v>2686.5</v>
      </c>
      <c r="J1173" s="198">
        <f>J1174</f>
        <v>2833</v>
      </c>
      <c r="K1173" s="198">
        <f>K1174</f>
        <v>3045</v>
      </c>
      <c r="L1173" s="364"/>
      <c r="M1173" s="364"/>
      <c r="N1173" s="364"/>
    </row>
    <row r="1174" spans="2:14" ht="12.75" customHeight="1">
      <c r="B1174" s="409" t="s">
        <v>344</v>
      </c>
      <c r="C1174" s="456"/>
      <c r="D1174" s="200" t="s">
        <v>278</v>
      </c>
      <c r="E1174" s="200" t="s">
        <v>282</v>
      </c>
      <c r="F1174" s="299" t="s">
        <v>345</v>
      </c>
      <c r="G1174" s="371"/>
      <c r="H1174" s="200"/>
      <c r="I1174" s="198">
        <f>I1175+I1178+I1181</f>
        <v>2686.5</v>
      </c>
      <c r="J1174" s="198">
        <f>J1175+J1178+J1181</f>
        <v>2833</v>
      </c>
      <c r="K1174" s="198">
        <f>K1175+K1178+K1181</f>
        <v>3045</v>
      </c>
      <c r="L1174" s="364"/>
      <c r="M1174" s="364"/>
      <c r="N1174" s="364"/>
    </row>
    <row r="1175" spans="2:14" ht="30.75" customHeight="1">
      <c r="B1175" s="204" t="s">
        <v>322</v>
      </c>
      <c r="C1175" s="456"/>
      <c r="D1175" s="200" t="s">
        <v>278</v>
      </c>
      <c r="E1175" s="200" t="s">
        <v>282</v>
      </c>
      <c r="F1175" s="299" t="s">
        <v>345</v>
      </c>
      <c r="G1175" s="200" t="s">
        <v>323</v>
      </c>
      <c r="H1175" s="200"/>
      <c r="I1175" s="198">
        <f aca="true" t="shared" si="233" ref="I1175:K1176">I1176</f>
        <v>2517.5</v>
      </c>
      <c r="J1175" s="198">
        <f t="shared" si="233"/>
        <v>2658</v>
      </c>
      <c r="K1175" s="198">
        <f t="shared" si="233"/>
        <v>2870</v>
      </c>
      <c r="L1175" s="364"/>
      <c r="M1175" s="364"/>
      <c r="N1175" s="364"/>
    </row>
    <row r="1176" spans="2:14" ht="12.75" customHeight="1">
      <c r="B1176" s="199" t="s">
        <v>324</v>
      </c>
      <c r="C1176" s="456"/>
      <c r="D1176" s="200" t="s">
        <v>278</v>
      </c>
      <c r="E1176" s="200" t="s">
        <v>282</v>
      </c>
      <c r="F1176" s="299" t="s">
        <v>345</v>
      </c>
      <c r="G1176" s="371">
        <v>120</v>
      </c>
      <c r="H1176" s="200"/>
      <c r="I1176" s="198">
        <f t="shared" si="233"/>
        <v>2517.5</v>
      </c>
      <c r="J1176" s="198">
        <f t="shared" si="233"/>
        <v>2658</v>
      </c>
      <c r="K1176" s="198">
        <f t="shared" si="233"/>
        <v>2870</v>
      </c>
      <c r="L1176" s="364"/>
      <c r="M1176" s="364"/>
      <c r="N1176" s="364"/>
    </row>
    <row r="1177" spans="2:14" ht="12.75" customHeight="1">
      <c r="B1177" s="199" t="s">
        <v>314</v>
      </c>
      <c r="C1177" s="456"/>
      <c r="D1177" s="200" t="s">
        <v>278</v>
      </c>
      <c r="E1177" s="200" t="s">
        <v>282</v>
      </c>
      <c r="F1177" s="299" t="s">
        <v>345</v>
      </c>
      <c r="G1177" s="371">
        <v>120</v>
      </c>
      <c r="H1177" s="200" t="s">
        <v>338</v>
      </c>
      <c r="I1177" s="198">
        <v>2517.5</v>
      </c>
      <c r="J1177" s="198">
        <v>2658</v>
      </c>
      <c r="K1177" s="198">
        <v>2870</v>
      </c>
      <c r="L1177" s="364"/>
      <c r="M1177" s="364"/>
      <c r="N1177" s="364"/>
    </row>
    <row r="1178" spans="2:14" ht="12.75" customHeight="1">
      <c r="B1178" s="205" t="s">
        <v>330</v>
      </c>
      <c r="C1178" s="456"/>
      <c r="D1178" s="200" t="s">
        <v>278</v>
      </c>
      <c r="E1178" s="200" t="s">
        <v>282</v>
      </c>
      <c r="F1178" s="299" t="s">
        <v>345</v>
      </c>
      <c r="G1178" s="371">
        <v>200</v>
      </c>
      <c r="H1178" s="200"/>
      <c r="I1178" s="198">
        <f aca="true" t="shared" si="234" ref="I1178:K1179">I1179</f>
        <v>166</v>
      </c>
      <c r="J1178" s="198">
        <f t="shared" si="234"/>
        <v>170</v>
      </c>
      <c r="K1178" s="198">
        <f t="shared" si="234"/>
        <v>170</v>
      </c>
      <c r="L1178" s="364"/>
      <c r="M1178" s="364"/>
      <c r="N1178" s="364"/>
    </row>
    <row r="1179" spans="2:14" ht="12.75" customHeight="1">
      <c r="B1179" s="205" t="s">
        <v>332</v>
      </c>
      <c r="C1179" s="456"/>
      <c r="D1179" s="200" t="s">
        <v>278</v>
      </c>
      <c r="E1179" s="200" t="s">
        <v>282</v>
      </c>
      <c r="F1179" s="299" t="s">
        <v>345</v>
      </c>
      <c r="G1179" s="371">
        <v>240</v>
      </c>
      <c r="H1179" s="200"/>
      <c r="I1179" s="198">
        <f t="shared" si="234"/>
        <v>166</v>
      </c>
      <c r="J1179" s="198">
        <f t="shared" si="234"/>
        <v>170</v>
      </c>
      <c r="K1179" s="198">
        <f t="shared" si="234"/>
        <v>170</v>
      </c>
      <c r="L1179" s="364"/>
      <c r="M1179" s="364"/>
      <c r="N1179" s="364"/>
    </row>
    <row r="1180" spans="2:14" ht="12.75" customHeight="1">
      <c r="B1180" s="199" t="s">
        <v>314</v>
      </c>
      <c r="C1180" s="456"/>
      <c r="D1180" s="200" t="s">
        <v>278</v>
      </c>
      <c r="E1180" s="200" t="s">
        <v>282</v>
      </c>
      <c r="F1180" s="299" t="s">
        <v>345</v>
      </c>
      <c r="G1180" s="200" t="s">
        <v>333</v>
      </c>
      <c r="H1180" s="200" t="s">
        <v>338</v>
      </c>
      <c r="I1180" s="198">
        <v>166</v>
      </c>
      <c r="J1180" s="198">
        <v>170</v>
      </c>
      <c r="K1180" s="198">
        <v>170</v>
      </c>
      <c r="L1180" s="364"/>
      <c r="M1180" s="364"/>
      <c r="N1180" s="364"/>
    </row>
    <row r="1181" spans="2:14" ht="12.75" customHeight="1">
      <c r="B1181" s="508" t="s">
        <v>334</v>
      </c>
      <c r="C1181" s="509"/>
      <c r="D1181" s="510" t="s">
        <v>278</v>
      </c>
      <c r="E1181" s="510" t="s">
        <v>282</v>
      </c>
      <c r="F1181" s="511" t="s">
        <v>345</v>
      </c>
      <c r="G1181" s="510" t="s">
        <v>335</v>
      </c>
      <c r="H1181" s="510"/>
      <c r="I1181" s="512">
        <f aca="true" t="shared" si="235" ref="I1181:K1182">I1182</f>
        <v>3</v>
      </c>
      <c r="J1181" s="512">
        <f t="shared" si="235"/>
        <v>5</v>
      </c>
      <c r="K1181" s="512">
        <f t="shared" si="235"/>
        <v>5</v>
      </c>
      <c r="L1181" s="364"/>
      <c r="M1181" s="364"/>
      <c r="N1181" s="364"/>
    </row>
    <row r="1182" spans="2:14" ht="12.75" customHeight="1">
      <c r="B1182" s="413" t="s">
        <v>336</v>
      </c>
      <c r="C1182" s="513"/>
      <c r="D1182" s="428" t="s">
        <v>278</v>
      </c>
      <c r="E1182" s="428" t="s">
        <v>282</v>
      </c>
      <c r="F1182" s="514" t="s">
        <v>345</v>
      </c>
      <c r="G1182" s="462">
        <v>850</v>
      </c>
      <c r="H1182" s="426"/>
      <c r="I1182" s="465">
        <f t="shared" si="235"/>
        <v>3</v>
      </c>
      <c r="J1182" s="465">
        <f t="shared" si="235"/>
        <v>5</v>
      </c>
      <c r="K1182" s="465">
        <f t="shared" si="235"/>
        <v>5</v>
      </c>
      <c r="L1182" s="364"/>
      <c r="M1182" s="364"/>
      <c r="N1182" s="364"/>
    </row>
    <row r="1183" spans="2:14" ht="12.75" customHeight="1">
      <c r="B1183" s="266" t="s">
        <v>314</v>
      </c>
      <c r="C1183" s="513"/>
      <c r="D1183" s="428" t="s">
        <v>278</v>
      </c>
      <c r="E1183" s="428" t="s">
        <v>282</v>
      </c>
      <c r="F1183" s="514" t="s">
        <v>345</v>
      </c>
      <c r="G1183" s="462">
        <v>850</v>
      </c>
      <c r="H1183" s="428" t="s">
        <v>338</v>
      </c>
      <c r="I1183" s="465">
        <v>3</v>
      </c>
      <c r="J1183" s="465">
        <v>5</v>
      </c>
      <c r="K1183" s="465">
        <v>5</v>
      </c>
      <c r="L1183" s="364"/>
      <c r="M1183" s="364"/>
      <c r="N1183" s="364"/>
    </row>
    <row r="1184" spans="2:14" ht="41.25" customHeight="1" hidden="1">
      <c r="B1184" s="504" t="s">
        <v>326</v>
      </c>
      <c r="C1184" s="456"/>
      <c r="D1184" s="200" t="s">
        <v>278</v>
      </c>
      <c r="E1184" s="200" t="s">
        <v>282</v>
      </c>
      <c r="F1184" s="299" t="s">
        <v>327</v>
      </c>
      <c r="G1184" s="200" t="s">
        <v>323</v>
      </c>
      <c r="H1184" s="200"/>
      <c r="I1184" s="198">
        <f aca="true" t="shared" si="236" ref="I1184:K1185">I1185</f>
        <v>0</v>
      </c>
      <c r="J1184" s="198">
        <f t="shared" si="236"/>
        <v>0</v>
      </c>
      <c r="K1184" s="198">
        <f t="shared" si="236"/>
        <v>0</v>
      </c>
      <c r="L1184" s="364"/>
      <c r="M1184" s="364"/>
      <c r="N1184" s="364"/>
    </row>
    <row r="1185" spans="2:14" ht="12.75" customHeight="1" hidden="1">
      <c r="B1185" s="199" t="s">
        <v>324</v>
      </c>
      <c r="C1185" s="456"/>
      <c r="D1185" s="200" t="s">
        <v>278</v>
      </c>
      <c r="E1185" s="200" t="s">
        <v>282</v>
      </c>
      <c r="F1185" s="299" t="s">
        <v>327</v>
      </c>
      <c r="G1185" s="371">
        <v>110</v>
      </c>
      <c r="H1185" s="200"/>
      <c r="I1185" s="198">
        <f t="shared" si="236"/>
        <v>0</v>
      </c>
      <c r="J1185" s="198">
        <f t="shared" si="236"/>
        <v>0</v>
      </c>
      <c r="K1185" s="198">
        <f t="shared" si="236"/>
        <v>0</v>
      </c>
      <c r="L1185" s="364"/>
      <c r="M1185" s="364"/>
      <c r="N1185" s="364"/>
    </row>
    <row r="1186" spans="2:14" ht="12.75" customHeight="1" hidden="1">
      <c r="B1186" s="199" t="s">
        <v>315</v>
      </c>
      <c r="C1186" s="456"/>
      <c r="D1186" s="200" t="s">
        <v>278</v>
      </c>
      <c r="E1186" s="200" t="s">
        <v>282</v>
      </c>
      <c r="F1186" s="299" t="s">
        <v>327</v>
      </c>
      <c r="G1186" s="371">
        <v>110</v>
      </c>
      <c r="H1186" s="200" t="s">
        <v>348</v>
      </c>
      <c r="I1186" s="198"/>
      <c r="J1186" s="198"/>
      <c r="K1186" s="198"/>
      <c r="L1186" s="364"/>
      <c r="M1186" s="364"/>
      <c r="N1186" s="364"/>
    </row>
  </sheetData>
  <sheetProtection selectLockedCells="1" selectUnlockedCells="1"/>
  <mergeCells count="9">
    <mergeCell ref="B8:K8"/>
    <mergeCell ref="B10:I10"/>
    <mergeCell ref="O260:O265"/>
    <mergeCell ref="B1:K1"/>
    <mergeCell ref="B2:K2"/>
    <mergeCell ref="B3:K3"/>
    <mergeCell ref="G5:K5"/>
    <mergeCell ref="B6:K6"/>
    <mergeCell ref="B7:K7"/>
  </mergeCells>
  <printOptions/>
  <pageMargins left="0.8270833333333334" right="0.19652777777777777" top="0.5513888888888889" bottom="0.27569444444444446" header="0.5118110236220472" footer="0.5118110236220472"/>
  <pageSetup fitToHeight="8" fitToWidth="1" horizontalDpi="300" verticalDpi="300" orientation="portrait" paperSize="9" scale="49" r:id="rId1"/>
  <rowBreaks count="3" manualBreakCount="3">
    <brk id="654" max="255" man="1"/>
    <brk id="991" max="255" man="1"/>
    <brk id="102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5" sqref="B5"/>
    </sheetView>
  </sheetViews>
  <sheetFormatPr defaultColWidth="6.75390625" defaultRowHeight="12.75"/>
  <cols>
    <col min="1" max="1" width="4.75390625" style="3" customWidth="1"/>
    <col min="2" max="2" width="41.75390625" style="3" customWidth="1"/>
    <col min="3" max="3" width="14.75390625" style="3" customWidth="1"/>
    <col min="4" max="4" width="11.75390625" style="3" customWidth="1"/>
    <col min="5" max="5" width="14.75390625" style="3" customWidth="1"/>
    <col min="6" max="16384" width="6.75390625" style="3" customWidth="1"/>
  </cols>
  <sheetData>
    <row r="1" spans="1:5" ht="12.75" customHeight="1">
      <c r="A1" s="515"/>
      <c r="B1" s="516"/>
      <c r="C1" s="575" t="s">
        <v>755</v>
      </c>
      <c r="D1" s="575"/>
      <c r="E1" s="575"/>
    </row>
    <row r="2" spans="1:5" ht="12.75" customHeight="1">
      <c r="A2" s="515"/>
      <c r="B2" s="554" t="s">
        <v>49</v>
      </c>
      <c r="C2" s="554"/>
      <c r="D2" s="554"/>
      <c r="E2" s="554"/>
    </row>
    <row r="3" spans="1:5" ht="12.75" customHeight="1">
      <c r="A3" s="515"/>
      <c r="B3" s="554" t="s">
        <v>4</v>
      </c>
      <c r="C3" s="554"/>
      <c r="D3" s="554"/>
      <c r="E3" s="554"/>
    </row>
    <row r="4" spans="1:5" ht="15.75" customHeight="1">
      <c r="A4" s="515"/>
      <c r="B4" s="554" t="s">
        <v>756</v>
      </c>
      <c r="C4" s="554"/>
      <c r="D4" s="554"/>
      <c r="E4" s="554"/>
    </row>
    <row r="5" spans="1:5" ht="12.75" customHeight="1">
      <c r="A5" s="515"/>
      <c r="B5" s="41"/>
      <c r="C5" s="516"/>
      <c r="D5" s="516"/>
      <c r="E5" s="516"/>
    </row>
    <row r="6" spans="1:5" ht="12.75" customHeight="1">
      <c r="A6" s="515"/>
      <c r="B6" s="556" t="s">
        <v>757</v>
      </c>
      <c r="C6" s="556"/>
      <c r="D6" s="556"/>
      <c r="E6" s="556"/>
    </row>
    <row r="7" spans="1:5" ht="12.75" customHeight="1">
      <c r="A7" s="515"/>
      <c r="B7" s="556" t="s">
        <v>758</v>
      </c>
      <c r="C7" s="556"/>
      <c r="D7" s="556"/>
      <c r="E7" s="556"/>
    </row>
    <row r="8" spans="1:5" ht="25.5" customHeight="1">
      <c r="A8" s="515"/>
      <c r="B8" s="581"/>
      <c r="C8" s="581"/>
      <c r="D8" s="516"/>
      <c r="E8" s="119" t="s">
        <v>219</v>
      </c>
    </row>
    <row r="9" spans="1:5" ht="46.5" customHeight="1">
      <c r="A9" s="515"/>
      <c r="B9" s="517" t="s">
        <v>220</v>
      </c>
      <c r="C9" s="518" t="s">
        <v>11</v>
      </c>
      <c r="D9" s="518" t="s">
        <v>12</v>
      </c>
      <c r="E9" s="518" t="s">
        <v>13</v>
      </c>
    </row>
    <row r="10" spans="1:5" ht="19.5" customHeight="1">
      <c r="A10" s="515"/>
      <c r="B10" s="519" t="s">
        <v>759</v>
      </c>
      <c r="C10" s="520">
        <v>301.9</v>
      </c>
      <c r="D10" s="520">
        <v>304</v>
      </c>
      <c r="E10" s="520">
        <v>307.1</v>
      </c>
    </row>
    <row r="11" spans="1:5" ht="17.25" customHeight="1">
      <c r="A11" s="515"/>
      <c r="B11" s="519" t="s">
        <v>760</v>
      </c>
      <c r="C11" s="520"/>
      <c r="D11" s="520"/>
      <c r="E11" s="520"/>
    </row>
    <row r="12" spans="1:5" ht="17.25" customHeight="1">
      <c r="A12" s="515"/>
      <c r="B12" s="519" t="s">
        <v>761</v>
      </c>
      <c r="C12" s="520">
        <v>237.7</v>
      </c>
      <c r="D12" s="520">
        <v>233.4</v>
      </c>
      <c r="E12" s="520">
        <v>226.3</v>
      </c>
    </row>
    <row r="13" spans="1:5" ht="19.5" customHeight="1">
      <c r="A13" s="515"/>
      <c r="B13" s="521" t="s">
        <v>762</v>
      </c>
      <c r="C13" s="520">
        <v>952.3</v>
      </c>
      <c r="D13" s="520">
        <v>951.7</v>
      </c>
      <c r="E13" s="520">
        <v>947.8</v>
      </c>
    </row>
    <row r="14" spans="1:5" ht="17.25" customHeight="1">
      <c r="A14" s="515"/>
      <c r="B14" s="519" t="s">
        <v>763</v>
      </c>
      <c r="C14" s="520">
        <v>749.2</v>
      </c>
      <c r="D14" s="520">
        <v>752.1</v>
      </c>
      <c r="E14" s="520">
        <v>755.2</v>
      </c>
    </row>
    <row r="15" spans="1:5" ht="21" customHeight="1">
      <c r="A15" s="515"/>
      <c r="B15" s="519" t="s">
        <v>764</v>
      </c>
      <c r="C15" s="520">
        <v>367.5</v>
      </c>
      <c r="D15" s="520">
        <v>364.4</v>
      </c>
      <c r="E15" s="520">
        <v>362.5</v>
      </c>
    </row>
    <row r="16" spans="1:5" ht="21" customHeight="1">
      <c r="A16" s="515"/>
      <c r="B16" s="519" t="s">
        <v>765</v>
      </c>
      <c r="C16" s="520">
        <v>2118.5</v>
      </c>
      <c r="D16" s="520">
        <v>2121.5</v>
      </c>
      <c r="E16" s="520">
        <v>2128.2</v>
      </c>
    </row>
    <row r="17" spans="1:5" s="525" customFormat="1" ht="12.75" customHeight="1">
      <c r="A17" s="522"/>
      <c r="B17" s="523" t="s">
        <v>766</v>
      </c>
      <c r="C17" s="524">
        <f>SUM(C10:C16)</f>
        <v>4727.1</v>
      </c>
      <c r="D17" s="524">
        <f>SUM(D10:D16)</f>
        <v>4727.1</v>
      </c>
      <c r="E17" s="524">
        <f>SUM(E10:E16)</f>
        <v>4727.1</v>
      </c>
    </row>
    <row r="18" spans="1:5" ht="18">
      <c r="A18" s="515"/>
      <c r="B18" s="515"/>
      <c r="C18" s="515"/>
      <c r="D18" s="515"/>
      <c r="E18" s="515"/>
    </row>
  </sheetData>
  <sheetProtection selectLockedCells="1" selectUnlockedCells="1"/>
  <mergeCells count="7">
    <mergeCell ref="B8:C8"/>
    <mergeCell ref="C1:E1"/>
    <mergeCell ref="B2:E2"/>
    <mergeCell ref="B3:E3"/>
    <mergeCell ref="B4:E4"/>
    <mergeCell ref="B6:E6"/>
    <mergeCell ref="B7:E7"/>
  </mergeCells>
  <printOptions/>
  <pageMargins left="0.7875" right="0.7875" top="0.7875" bottom="0.7875" header="0.5118110236220472" footer="0.5118110236220472"/>
  <pageSetup horizontalDpi="300" verticalDpi="300" orientation="portrait" paperSize="9" scale="74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zoomScale="85" zoomScaleNormal="85" zoomScalePageLayoutView="0" workbookViewId="0" topLeftCell="A1">
      <selection activeCell="B5" sqref="B5"/>
    </sheetView>
  </sheetViews>
  <sheetFormatPr defaultColWidth="6.75390625" defaultRowHeight="12.75"/>
  <cols>
    <col min="1" max="1" width="4.75390625" style="3" customWidth="1"/>
    <col min="2" max="2" width="47.75390625" style="3" customWidth="1"/>
    <col min="3" max="3" width="11.75390625" style="526" customWidth="1"/>
    <col min="4" max="4" width="9.75390625" style="526" customWidth="1"/>
    <col min="5" max="5" width="19.75390625" style="526" customWidth="1"/>
    <col min="6" max="16384" width="6.75390625" style="3" customWidth="1"/>
  </cols>
  <sheetData>
    <row r="1" spans="2:5" ht="12.75" customHeight="1">
      <c r="B1" s="525"/>
      <c r="C1" s="582" t="s">
        <v>767</v>
      </c>
      <c r="D1" s="582"/>
      <c r="E1" s="582"/>
    </row>
    <row r="2" spans="2:9" ht="12.75" customHeight="1">
      <c r="B2" s="554" t="s">
        <v>49</v>
      </c>
      <c r="C2" s="554"/>
      <c r="D2" s="554"/>
      <c r="E2" s="554"/>
      <c r="I2" s="40"/>
    </row>
    <row r="3" spans="2:9" ht="12.75" customHeight="1">
      <c r="B3" s="554" t="s">
        <v>4</v>
      </c>
      <c r="C3" s="554"/>
      <c r="D3" s="554"/>
      <c r="E3" s="554"/>
      <c r="I3" s="40"/>
    </row>
    <row r="4" spans="2:5" ht="15.75" customHeight="1">
      <c r="B4" s="554" t="s">
        <v>5</v>
      </c>
      <c r="C4" s="554"/>
      <c r="D4" s="554"/>
      <c r="E4" s="554"/>
    </row>
    <row r="5" ht="12.75" customHeight="1">
      <c r="B5" s="41"/>
    </row>
    <row r="6" spans="1:5" ht="12.75" customHeight="1">
      <c r="A6" s="527"/>
      <c r="B6" s="583" t="s">
        <v>768</v>
      </c>
      <c r="C6" s="583"/>
      <c r="D6" s="583"/>
      <c r="E6" s="583"/>
    </row>
    <row r="7" spans="1:5" ht="36.75" customHeight="1">
      <c r="A7" s="527"/>
      <c r="B7" s="583"/>
      <c r="C7" s="583"/>
      <c r="D7" s="583"/>
      <c r="E7" s="583"/>
    </row>
    <row r="8" spans="1:3" ht="12.75" customHeight="1">
      <c r="A8" s="527"/>
      <c r="B8" s="528"/>
      <c r="C8" s="529"/>
    </row>
    <row r="9" spans="2:5" ht="12.75" customHeight="1">
      <c r="B9" s="584" t="s">
        <v>769</v>
      </c>
      <c r="C9" s="585" t="s">
        <v>8</v>
      </c>
      <c r="D9" s="585"/>
      <c r="E9" s="585"/>
    </row>
    <row r="10" spans="2:5" ht="46.5" customHeight="1">
      <c r="B10" s="584"/>
      <c r="C10" s="530" t="s">
        <v>11</v>
      </c>
      <c r="D10" s="530" t="s">
        <v>12</v>
      </c>
      <c r="E10" s="530" t="s">
        <v>13</v>
      </c>
    </row>
    <row r="11" spans="2:5" ht="14.25" customHeight="1">
      <c r="B11" s="531" t="s">
        <v>759</v>
      </c>
      <c r="C11" s="532">
        <v>92.5</v>
      </c>
      <c r="D11" s="532">
        <v>101.9</v>
      </c>
      <c r="E11" s="532">
        <v>111.6</v>
      </c>
    </row>
    <row r="12" spans="2:5" ht="14.25" customHeight="1">
      <c r="B12" s="531" t="s">
        <v>760</v>
      </c>
      <c r="C12" s="532">
        <v>80.5</v>
      </c>
      <c r="D12" s="532">
        <v>88.8</v>
      </c>
      <c r="E12" s="532">
        <v>97.1</v>
      </c>
    </row>
    <row r="13" spans="2:5" ht="14.25" customHeight="1">
      <c r="B13" s="531" t="s">
        <v>761</v>
      </c>
      <c r="C13" s="532">
        <v>110.1</v>
      </c>
      <c r="D13" s="532">
        <v>121.3</v>
      </c>
      <c r="E13" s="532">
        <v>132.7</v>
      </c>
    </row>
    <row r="14" spans="2:5" ht="14.25" customHeight="1">
      <c r="B14" s="533" t="s">
        <v>762</v>
      </c>
      <c r="C14" s="532">
        <v>199.4</v>
      </c>
      <c r="D14" s="532">
        <v>219.7</v>
      </c>
      <c r="E14" s="532">
        <v>240.5</v>
      </c>
    </row>
    <row r="15" spans="2:5" ht="14.25" customHeight="1">
      <c r="B15" s="531" t="s">
        <v>763</v>
      </c>
      <c r="C15" s="532">
        <v>160.3</v>
      </c>
      <c r="D15" s="532">
        <v>176.7</v>
      </c>
      <c r="E15" s="532">
        <v>193.3</v>
      </c>
    </row>
    <row r="16" spans="2:5" ht="14.25" customHeight="1">
      <c r="B16" s="531" t="s">
        <v>764</v>
      </c>
      <c r="C16" s="532">
        <v>62.2</v>
      </c>
      <c r="D16" s="532">
        <v>68.5</v>
      </c>
      <c r="E16" s="532">
        <v>75</v>
      </c>
    </row>
    <row r="17" spans="2:5" ht="14.25" customHeight="1">
      <c r="B17" s="531" t="s">
        <v>765</v>
      </c>
      <c r="C17" s="532">
        <v>398.7</v>
      </c>
      <c r="D17" s="532">
        <v>439.5</v>
      </c>
      <c r="E17" s="532">
        <v>480.9</v>
      </c>
    </row>
    <row r="18" spans="2:5" ht="14.25" customHeight="1">
      <c r="B18" s="531"/>
      <c r="C18" s="532"/>
      <c r="D18" s="532"/>
      <c r="E18" s="532"/>
    </row>
    <row r="19" spans="2:5" s="525" customFormat="1" ht="12.75" customHeight="1">
      <c r="B19" s="534" t="s">
        <v>766</v>
      </c>
      <c r="C19" s="535">
        <f>SUM(C11:C18)</f>
        <v>1103.7</v>
      </c>
      <c r="D19" s="535">
        <f>SUM(D11:D18)</f>
        <v>1216.4</v>
      </c>
      <c r="E19" s="535">
        <f>SUM(E11:E18)</f>
        <v>1331.1</v>
      </c>
    </row>
  </sheetData>
  <sheetProtection selectLockedCells="1" selectUnlockedCells="1"/>
  <mergeCells count="7">
    <mergeCell ref="C1:E1"/>
    <mergeCell ref="B2:E2"/>
    <mergeCell ref="B3:E3"/>
    <mergeCell ref="B4:E4"/>
    <mergeCell ref="B6:E7"/>
    <mergeCell ref="B9:B10"/>
    <mergeCell ref="C9:E9"/>
  </mergeCells>
  <printOptions/>
  <pageMargins left="0.7875" right="0.7875" top="0.7875" bottom="0.7875" header="0.5118110236220472" footer="0.5118110236220472"/>
  <pageSetup horizontalDpi="300" verticalDpi="3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2024-03-14T12:11:28Z</cp:lastPrinted>
  <dcterms:modified xsi:type="dcterms:W3CDTF">2024-03-19T06:14:35Z</dcterms:modified>
  <cp:category/>
  <cp:version/>
  <cp:contentType/>
  <cp:contentStatus/>
</cp:coreProperties>
</file>